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3.xml" ContentType="application/vnd.openxmlformats-officedocument.drawing+xml"/>
  <Override PartName="/xl/comments12.xml" ContentType="application/vnd.openxmlformats-officedocument.spreadsheetml.comments+xml"/>
  <Override PartName="/xl/drawings/drawing4.xml" ContentType="application/vnd.openxmlformats-officedocument.drawing+xml"/>
  <Override PartName="/xl/comments13.xml" ContentType="application/vnd.openxmlformats-officedocument.spreadsheetml.comments+xml"/>
  <Override PartName="/xl/drawings/drawing5.xml" ContentType="application/vnd.openxmlformats-officedocument.drawing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drawings/drawing6.xml" ContentType="application/vnd.openxmlformats-officedocument.drawing+xml"/>
  <Override PartName="/xl/comments27.xml" ContentType="application/vnd.openxmlformats-officedocument.spreadsheetml.comments+xml"/>
  <Override PartName="/xl/drawings/drawing7.xml" ContentType="application/vnd.openxmlformats-officedocument.drawing+xml"/>
  <Override PartName="/xl/comments28.xml" ContentType="application/vnd.openxmlformats-officedocument.spreadsheetml.comments+xml"/>
  <Override PartName="/xl/drawings/drawing8.xml" ContentType="application/vnd.openxmlformats-officedocument.drawing+xml"/>
  <Override PartName="/xl/comments29.xml" ContentType="application/vnd.openxmlformats-officedocument.spreadsheetml.comments+xml"/>
  <Override PartName="/xl/drawings/drawing9.xml" ContentType="application/vnd.openxmlformats-officedocument.drawing+xml"/>
  <Override PartName="/xl/comments30.xml" ContentType="application/vnd.openxmlformats-officedocument.spreadsheetml.comments+xml"/>
  <Override PartName="/xl/drawings/drawing10.xml" ContentType="application/vnd.openxmlformats-officedocument.drawing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drawings/drawing11.xml" ContentType="application/vnd.openxmlformats-officedocument.drawing+xml"/>
  <Override PartName="/xl/comments35.xml" ContentType="application/vnd.openxmlformats-officedocument.spreadsheetml.comments+xml"/>
  <Override PartName="/xl/drawings/drawing12.xml" ContentType="application/vnd.openxmlformats-officedocument.drawing+xml"/>
  <Override PartName="/xl/comments36.xml" ContentType="application/vnd.openxmlformats-officedocument.spreadsheetml.comments+xml"/>
  <Override PartName="/xl/drawings/drawing13.xml" ContentType="application/vnd.openxmlformats-officedocument.drawing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drawings/drawing14.xml" ContentType="application/vnd.openxmlformats-officedocument.drawing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drawings/drawing15.xml" ContentType="application/vnd.openxmlformats-officedocument.drawing+xml"/>
  <Override PartName="/xl/comments45.xml" ContentType="application/vnd.openxmlformats-officedocument.spreadsheetml.comments+xml"/>
  <Override PartName="/xl/drawings/drawing16.xml" ContentType="application/vnd.openxmlformats-officedocument.drawing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drawings/drawing17.xml" ContentType="application/vnd.openxmlformats-officedocument.drawing+xml"/>
  <Override PartName="/xl/comments48.xml" ContentType="application/vnd.openxmlformats-officedocument.spreadsheetml.comments+xml"/>
  <Override PartName="/xl/drawings/drawing18.xml" ContentType="application/vnd.openxmlformats-officedocument.drawing+xml"/>
  <Override PartName="/xl/comments49.xml" ContentType="application/vnd.openxmlformats-officedocument.spreadsheetml.comments+xml"/>
  <Override PartName="/xl/drawings/drawing19.xml" ContentType="application/vnd.openxmlformats-officedocument.drawing+xml"/>
  <Override PartName="/xl/comments50.xml" ContentType="application/vnd.openxmlformats-officedocument.spreadsheetml.comments+xml"/>
  <Override PartName="/xl/drawings/drawing20.xml" ContentType="application/vnd.openxmlformats-officedocument.drawing+xml"/>
  <Override PartName="/xl/comments51.xml" ContentType="application/vnd.openxmlformats-officedocument.spreadsheetml.comments+xml"/>
  <Override PartName="/xl/drawings/drawing21.xml" ContentType="application/vnd.openxmlformats-officedocument.drawing+xml"/>
  <Override PartName="/xl/comments52.xml" ContentType="application/vnd.openxmlformats-officedocument.spreadsheetml.comments+xml"/>
  <Override PartName="/xl/drawings/drawing22.xml" ContentType="application/vnd.openxmlformats-officedocument.drawing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621BDF46-DC63-4068-898E-CB426130E011}" xr6:coauthVersionLast="47" xr6:coauthVersionMax="47" xr10:uidLastSave="{00000000-0000-0000-0000-000000000000}"/>
  <bookViews>
    <workbookView xWindow="8685" yWindow="0" windowWidth="23490" windowHeight="17100" firstSheet="8" activeTab="8" xr2:uid="{00000000-000D-0000-FFFF-FFFF00000000}"/>
  </bookViews>
  <sheets>
    <sheet name="S1スギ" sheetId="1019" r:id="rId1"/>
    <sheet name="S2スギ" sheetId="234" r:id="rId2"/>
    <sheet name="S3スギ" sheetId="1020" r:id="rId3"/>
    <sheet name="S4スギ" sheetId="1021" r:id="rId4"/>
    <sheet name="S5アカマツ" sheetId="992" r:id="rId5"/>
    <sheet name="S6アカマツ1" sheetId="1024" r:id="rId6"/>
    <sheet name="S6アカマツ2" sheetId="1025" r:id="rId7"/>
    <sheet name="平均S6アカマツ" sheetId="1070" r:id="rId8"/>
    <sheet name="S7スギ" sheetId="1023" r:id="rId9"/>
    <sheet name="S8広葉樹" sheetId="721" r:id="rId10"/>
    <sheet name="S9スギ" sheetId="1027" r:id="rId11"/>
    <sheet name="S10スギ" sheetId="1028" r:id="rId12"/>
    <sheet name="S11広葉樹1" sheetId="974" r:id="rId13"/>
    <sheet name="S11広葉樹2" sheetId="975" r:id="rId14"/>
    <sheet name="S11広葉樹3" sheetId="977" r:id="rId15"/>
    <sheet name="平均S11広葉樹" sheetId="1071" r:id="rId16"/>
    <sheet name="S12スギ" sheetId="1029" r:id="rId17"/>
    <sheet name="S13スギ" sheetId="1030" r:id="rId18"/>
    <sheet name="S14スギ1" sheetId="1018" r:id="rId19"/>
    <sheet name="S14スギ2" sheetId="867" r:id="rId20"/>
    <sheet name="平均S14スギ" sheetId="1072" r:id="rId21"/>
    <sheet name="S15スギ" sheetId="1031" r:id="rId22"/>
    <sheet name="S16スギ1" sheetId="869" r:id="rId23"/>
    <sheet name="S16スギ2" sheetId="1032" r:id="rId24"/>
    <sheet name="S16スギ3" sheetId="872" r:id="rId25"/>
    <sheet name="平均S16スギ" sheetId="1073" r:id="rId26"/>
    <sheet name="S17スギヒノキ " sheetId="944" r:id="rId27"/>
    <sheet name="S18スギ" sheetId="1033" r:id="rId28"/>
    <sheet name="S19スギ" sheetId="1034" r:id="rId29"/>
    <sheet name="S20スギ" sheetId="1035" r:id="rId30"/>
    <sheet name="S21広葉樹" sheetId="1036" r:id="rId31"/>
    <sheet name="S22広葉樹" sheetId="1037" r:id="rId32"/>
    <sheet name="S23広葉樹1" sheetId="1038" r:id="rId33"/>
    <sheet name="S23広葉樹2" sheetId="1039" r:id="rId34"/>
    <sheet name="S23広葉樹3" sheetId="1040" r:id="rId35"/>
    <sheet name="平均S23広葉樹" sheetId="1074" r:id="rId36"/>
    <sheet name="S24スギ" sheetId="1042" r:id="rId37"/>
    <sheet name="S25ヒノキ" sheetId="1043" r:id="rId38"/>
    <sheet name="S26スギ" sheetId="1044" r:id="rId39"/>
    <sheet name="S27広葉樹" sheetId="1045" r:id="rId40"/>
    <sheet name="S28広葉樹" sheetId="1046" r:id="rId41"/>
    <sheet name="S29広葉樹" sheetId="1047" r:id="rId42"/>
    <sheet name="S30スギ" sheetId="1048" r:id="rId43"/>
    <sheet name="S31広葉樹" sheetId="1049" r:id="rId44"/>
    <sheet name="S32スギ" sheetId="1050" r:id="rId45"/>
    <sheet name="S33ヒノキ" sheetId="1051" r:id="rId46"/>
    <sheet name="S34スギ" sheetId="1052" r:id="rId47"/>
    <sheet name="S35スギ" sheetId="1053" r:id="rId48"/>
    <sheet name="S36スギ" sheetId="1054" r:id="rId49"/>
    <sheet name="S37広葉樹1" sheetId="1055" r:id="rId50"/>
    <sheet name="S37広葉樹2" sheetId="1056" r:id="rId51"/>
    <sheet name="平均S37広葉樹" sheetId="1075" r:id="rId52"/>
    <sheet name="S38スギ" sheetId="1058" r:id="rId53"/>
    <sheet name="S39広葉樹1" sheetId="1059" r:id="rId54"/>
    <sheet name="S39広葉樹2" sheetId="1060" r:id="rId55"/>
    <sheet name="S39広葉樹3" sheetId="1061" r:id="rId56"/>
    <sheet name="平均S39広葉樹" sheetId="1076" r:id="rId57"/>
    <sheet name="S40スギ" sheetId="1063" r:id="rId58"/>
    <sheet name="S41広葉樹1" sheetId="1064" r:id="rId59"/>
    <sheet name="S41広葉樹2" sheetId="1065" r:id="rId60"/>
    <sheet name="平均S41広葉樹" sheetId="1077" r:id="rId61"/>
    <sheet name="S42スギ" sheetId="1067" r:id="rId62"/>
    <sheet name="S43スギ" sheetId="1068" r:id="rId63"/>
    <sheet name="S44スギ" sheetId="1069" r:id="rId64"/>
    <sheet name="S45スギ・広" sheetId="1078" r:id="rId65"/>
  </sheets>
  <definedNames>
    <definedName name="_xlnm._FilterDatabase" localSheetId="11" hidden="1">S10スギ!$A$3:$I$43</definedName>
    <definedName name="_xlnm._FilterDatabase" localSheetId="12" hidden="1">S11広葉樹1!$A$3:$I$43</definedName>
    <definedName name="_xlnm._FilterDatabase" localSheetId="13" hidden="1">S11広葉樹2!$A$3:$I$43</definedName>
    <definedName name="_xlnm._FilterDatabase" localSheetId="14" hidden="1">S11広葉樹3!$A$3:$I$43</definedName>
    <definedName name="_xlnm._FilterDatabase" localSheetId="16" hidden="1">S12スギ!$A$3:$I$43</definedName>
    <definedName name="_xlnm._FilterDatabase" localSheetId="17" hidden="1">S13スギ!$A$3:$I$43</definedName>
    <definedName name="_xlnm._FilterDatabase" localSheetId="18" hidden="1">S14スギ1!$A$3:$I$43</definedName>
    <definedName name="_xlnm._FilterDatabase" localSheetId="19" hidden="1">S14スギ2!$A$3:$I$43</definedName>
    <definedName name="_xlnm._FilterDatabase" localSheetId="21" hidden="1">S15スギ!$A$3:$I$43</definedName>
    <definedName name="_xlnm._FilterDatabase" localSheetId="22" hidden="1">S16スギ1!$A$3:$I$43</definedName>
    <definedName name="_xlnm._FilterDatabase" localSheetId="23" hidden="1">S16スギ2!$A$3:$I$43</definedName>
    <definedName name="_xlnm._FilterDatabase" localSheetId="24" hidden="1">S16スギ3!$A$3:$I$43</definedName>
    <definedName name="_xlnm._FilterDatabase" localSheetId="26" hidden="1">'S17スギヒノキ '!$A$3:$I$43</definedName>
    <definedName name="_xlnm._FilterDatabase" localSheetId="27" hidden="1">S18スギ!$A$3:$I$43</definedName>
    <definedName name="_xlnm._FilterDatabase" localSheetId="28" hidden="1">S19スギ!$A$3:$I$43</definedName>
    <definedName name="_xlnm._FilterDatabase" localSheetId="0" hidden="1">S1スギ!$A$3:$I$43</definedName>
    <definedName name="_xlnm._FilterDatabase" localSheetId="29" hidden="1">S20スギ!$A$3:$I$43</definedName>
    <definedName name="_xlnm._FilterDatabase" localSheetId="30" hidden="1">S21広葉樹!$A$3:$I$43</definedName>
    <definedName name="_xlnm._FilterDatabase" localSheetId="31" hidden="1">S22広葉樹!$A$3:$I$43</definedName>
    <definedName name="_xlnm._FilterDatabase" localSheetId="32" hidden="1">S23広葉樹1!$A$3:$I$43</definedName>
    <definedName name="_xlnm._FilterDatabase" localSheetId="33" hidden="1">S23広葉樹2!$A$3:$I$43</definedName>
    <definedName name="_xlnm._FilterDatabase" localSheetId="34" hidden="1">S23広葉樹3!$A$3:$I$43</definedName>
    <definedName name="_xlnm._FilterDatabase" localSheetId="36" hidden="1">S24スギ!$A$3:$I$43</definedName>
    <definedName name="_xlnm._FilterDatabase" localSheetId="37" hidden="1">S25ヒノキ!$A$3:$I$43</definedName>
    <definedName name="_xlnm._FilterDatabase" localSheetId="38" hidden="1">S26スギ!$A$3:$I$43</definedName>
    <definedName name="_xlnm._FilterDatabase" localSheetId="39" hidden="1">S27広葉樹!$A$3:$I$43</definedName>
    <definedName name="_xlnm._FilterDatabase" localSheetId="40" hidden="1">S28広葉樹!$A$3:$I$43</definedName>
    <definedName name="_xlnm._FilterDatabase" localSheetId="41" hidden="1">S29広葉樹!$A$3:$I$43</definedName>
    <definedName name="_xlnm._FilterDatabase" localSheetId="1" hidden="1">S2スギ!$A$3:$I$43</definedName>
    <definedName name="_xlnm._FilterDatabase" localSheetId="42" hidden="1">S30スギ!$A$3:$I$43</definedName>
    <definedName name="_xlnm._FilterDatabase" localSheetId="43" hidden="1">S31広葉樹!$A$3:$I$43</definedName>
    <definedName name="_xlnm._FilterDatabase" localSheetId="44" hidden="1">S32スギ!$A$3:$I$43</definedName>
    <definedName name="_xlnm._FilterDatabase" localSheetId="45" hidden="1">S33ヒノキ!$A$3:$I$43</definedName>
    <definedName name="_xlnm._FilterDatabase" localSheetId="46" hidden="1">S34スギ!$A$3:$I$43</definedName>
    <definedName name="_xlnm._FilterDatabase" localSheetId="47" hidden="1">S35スギ!$A$3:$I$43</definedName>
    <definedName name="_xlnm._FilterDatabase" localSheetId="48" hidden="1">S36スギ!$A$3:$I$43</definedName>
    <definedName name="_xlnm._FilterDatabase" localSheetId="49" hidden="1">S37広葉樹1!$A$3:$I$43</definedName>
    <definedName name="_xlnm._FilterDatabase" localSheetId="50" hidden="1">S37広葉樹2!$A$3:$I$43</definedName>
    <definedName name="_xlnm._FilterDatabase" localSheetId="52" hidden="1">S38スギ!$A$3:$I$43</definedName>
    <definedName name="_xlnm._FilterDatabase" localSheetId="53" hidden="1">S39広葉樹1!$A$3:$I$43</definedName>
    <definedName name="_xlnm._FilterDatabase" localSheetId="54" hidden="1">S39広葉樹2!$A$3:$I$43</definedName>
    <definedName name="_xlnm._FilterDatabase" localSheetId="55" hidden="1">S39広葉樹3!$A$3:$I$43</definedName>
    <definedName name="_xlnm._FilterDatabase" localSheetId="2" hidden="1">S3スギ!$A$3:$I$43</definedName>
    <definedName name="_xlnm._FilterDatabase" localSheetId="57" hidden="1">S40スギ!$A$3:$I$43</definedName>
    <definedName name="_xlnm._FilterDatabase" localSheetId="58" hidden="1">S41広葉樹1!$A$3:$I$43</definedName>
    <definedName name="_xlnm._FilterDatabase" localSheetId="59" hidden="1">S41広葉樹2!$A$3:$I$43</definedName>
    <definedName name="_xlnm._FilterDatabase" localSheetId="61" hidden="1">S42スギ!$A$3:$I$43</definedName>
    <definedName name="_xlnm._FilterDatabase" localSheetId="62" hidden="1">S43スギ!$A$3:$I$43</definedName>
    <definedName name="_xlnm._FilterDatabase" localSheetId="63" hidden="1">S44スギ!$A$3:$I$43</definedName>
    <definedName name="_xlnm._FilterDatabase" localSheetId="64" hidden="1">S45スギ・広!$A$3:$I$43</definedName>
    <definedName name="_xlnm._FilterDatabase" localSheetId="3" hidden="1">S4スギ!$A$3:$I$43</definedName>
    <definedName name="_xlnm._FilterDatabase" localSheetId="4" hidden="1">S5アカマツ!$A$3:$I$43</definedName>
    <definedName name="_xlnm._FilterDatabase" localSheetId="5" hidden="1">S6アカマツ1!$A$3:$I$43</definedName>
    <definedName name="_xlnm._FilterDatabase" localSheetId="6" hidden="1">S6アカマツ2!$A$3:$I$43</definedName>
    <definedName name="_xlnm._FilterDatabase" localSheetId="8" hidden="1">S7スギ!$A$3:$I$43</definedName>
    <definedName name="_xlnm._FilterDatabase" localSheetId="9" hidden="1">S8広葉樹!$A$3:$I$43</definedName>
    <definedName name="_xlnm._FilterDatabase" localSheetId="10" hidden="1">S9スギ!$A$3:$I$43</definedName>
    <definedName name="_xlnm.Print_Area" localSheetId="11">S10スギ!$A$2:$I$70</definedName>
    <definedName name="_xlnm.Print_Area" localSheetId="12">S11広葉樹1!$A$2:$I$70</definedName>
    <definedName name="_xlnm.Print_Area" localSheetId="13">S11広葉樹2!$A$2:$I$70</definedName>
    <definedName name="_xlnm.Print_Area" localSheetId="14">S11広葉樹3!$A$2:$I$70</definedName>
    <definedName name="_xlnm.Print_Area" localSheetId="16">S12スギ!$A$2:$I$70</definedName>
    <definedName name="_xlnm.Print_Area" localSheetId="17">S13スギ!$A$2:$I$70</definedName>
    <definedName name="_xlnm.Print_Area" localSheetId="18">S14スギ1!$A$2:$I$70</definedName>
    <definedName name="_xlnm.Print_Area" localSheetId="19">S14スギ2!$A$2:$I$70</definedName>
    <definedName name="_xlnm.Print_Area" localSheetId="21">S15スギ!$A$2:$I$70</definedName>
    <definedName name="_xlnm.Print_Area" localSheetId="22">S16スギ1!$A$2:$I$70</definedName>
    <definedName name="_xlnm.Print_Area" localSheetId="23">S16スギ2!$A$2:$I$70</definedName>
    <definedName name="_xlnm.Print_Area" localSheetId="24">S16スギ3!$A$2:$I$70</definedName>
    <definedName name="_xlnm.Print_Area" localSheetId="26">'S17スギヒノキ '!$A$2:$I$70</definedName>
    <definedName name="_xlnm.Print_Area" localSheetId="27">S18スギ!$A$2:$I$70</definedName>
    <definedName name="_xlnm.Print_Area" localSheetId="28">S19スギ!$A$2:$I$70</definedName>
    <definedName name="_xlnm.Print_Area" localSheetId="0">S1スギ!$A$2:$I$70</definedName>
    <definedName name="_xlnm.Print_Area" localSheetId="29">S20スギ!$A$2:$I$70</definedName>
    <definedName name="_xlnm.Print_Area" localSheetId="30">S21広葉樹!$A$2:$I$70</definedName>
    <definedName name="_xlnm.Print_Area" localSheetId="31">S22広葉樹!$A$2:$I$70</definedName>
    <definedName name="_xlnm.Print_Area" localSheetId="32">S23広葉樹1!$A$2:$I$70</definedName>
    <definedName name="_xlnm.Print_Area" localSheetId="33">S23広葉樹2!$A$2:$I$70</definedName>
    <definedName name="_xlnm.Print_Area" localSheetId="34">S23広葉樹3!$A$2:$I$70</definedName>
    <definedName name="_xlnm.Print_Area" localSheetId="36">S24スギ!$A$2:$I$70</definedName>
    <definedName name="_xlnm.Print_Area" localSheetId="37">S25ヒノキ!$A$2:$I$70</definedName>
    <definedName name="_xlnm.Print_Area" localSheetId="38">S26スギ!$A$2:$I$70</definedName>
    <definedName name="_xlnm.Print_Area" localSheetId="39">S27広葉樹!$A$2:$I$70</definedName>
    <definedName name="_xlnm.Print_Area" localSheetId="40">S28広葉樹!$A$2:$I$70</definedName>
    <definedName name="_xlnm.Print_Area" localSheetId="41">S29広葉樹!$A$2:$I$70</definedName>
    <definedName name="_xlnm.Print_Area" localSheetId="1">S2スギ!$A$2:$I$70</definedName>
    <definedName name="_xlnm.Print_Area" localSheetId="42">S30スギ!$A$2:$I$70</definedName>
    <definedName name="_xlnm.Print_Area" localSheetId="43">S31広葉樹!$A$2:$I$70</definedName>
    <definedName name="_xlnm.Print_Area" localSheetId="44">S32スギ!$A$2:$I$70</definedName>
    <definedName name="_xlnm.Print_Area" localSheetId="45">S33ヒノキ!$A$2:$I$70</definedName>
    <definedName name="_xlnm.Print_Area" localSheetId="46">S34スギ!$A$2:$I$70</definedName>
    <definedName name="_xlnm.Print_Area" localSheetId="47">S35スギ!$A$2:$I$70</definedName>
    <definedName name="_xlnm.Print_Area" localSheetId="48">S36スギ!$A$2:$I$70</definedName>
    <definedName name="_xlnm.Print_Area" localSheetId="49">S37広葉樹1!$A$2:$I$70</definedName>
    <definedName name="_xlnm.Print_Area" localSheetId="50">S37広葉樹2!$A$2:$I$70</definedName>
    <definedName name="_xlnm.Print_Area" localSheetId="52">S38スギ!$A$2:$I$70</definedName>
    <definedName name="_xlnm.Print_Area" localSheetId="53">S39広葉樹1!$A$2:$I$70</definedName>
    <definedName name="_xlnm.Print_Area" localSheetId="54">S39広葉樹2!$A$2:$I$70</definedName>
    <definedName name="_xlnm.Print_Area" localSheetId="55">S39広葉樹3!$A$2:$I$70</definedName>
    <definedName name="_xlnm.Print_Area" localSheetId="2">S3スギ!$A$2:$I$70</definedName>
    <definedName name="_xlnm.Print_Area" localSheetId="57">S40スギ!$A$2:$I$70</definedName>
    <definedName name="_xlnm.Print_Area" localSheetId="58">S41広葉樹1!$A$2:$I$70</definedName>
    <definedName name="_xlnm.Print_Area" localSheetId="59">S41広葉樹2!$A$2:$I$70</definedName>
    <definedName name="_xlnm.Print_Area" localSheetId="61">S42スギ!$A$2:$I$70</definedName>
    <definedName name="_xlnm.Print_Area" localSheetId="62">S43スギ!$A$2:$I$70</definedName>
    <definedName name="_xlnm.Print_Area" localSheetId="63">S44スギ!$A$2:$I$70</definedName>
    <definedName name="_xlnm.Print_Area" localSheetId="64">S45スギ・広!$A$2:$I$70</definedName>
    <definedName name="_xlnm.Print_Area" localSheetId="3">S4スギ!$A$2:$I$70</definedName>
    <definedName name="_xlnm.Print_Area" localSheetId="4">S5アカマツ!$A$2:$I$70</definedName>
    <definedName name="_xlnm.Print_Area" localSheetId="5">S6アカマツ1!$A$2:$I$70</definedName>
    <definedName name="_xlnm.Print_Area" localSheetId="6">S6アカマツ2!$A$2:$I$70</definedName>
    <definedName name="_xlnm.Print_Area" localSheetId="8">S7スギ!$A$2:$I$70</definedName>
    <definedName name="_xlnm.Print_Area" localSheetId="9">S8広葉樹!$A$2:$I$70</definedName>
    <definedName name="_xlnm.Print_Area" localSheetId="10">S9スギ!$A$2:$I$70</definedName>
    <definedName name="_xlnm.Print_Area" localSheetId="15">平均S11広葉樹!$A$4:$K$79</definedName>
    <definedName name="_xlnm.Print_Area" localSheetId="20">平均S14スギ!$A$4:$K$79</definedName>
    <definedName name="_xlnm.Print_Area" localSheetId="25">平均S16スギ!$A$4:$K$79</definedName>
    <definedName name="_xlnm.Print_Area" localSheetId="35">平均S23広葉樹!$A$4:$K$79</definedName>
    <definedName name="_xlnm.Print_Area" localSheetId="51">平均S37広葉樹!$A$4:$K$79</definedName>
    <definedName name="_xlnm.Print_Area" localSheetId="56">平均S39広葉樹!$A$4:$K$79</definedName>
    <definedName name="_xlnm.Print_Area" localSheetId="60">平均S41広葉樹!$A$4:$K$79</definedName>
    <definedName name="_xlnm.Print_Area" localSheetId="7">平均S6アカマツ!$A$4:$K$79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4" i="1078" l="1"/>
  <c r="E56" i="1078" s="1"/>
  <c r="D54" i="1078"/>
  <c r="D56" i="1078" s="1"/>
  <c r="C54" i="1078"/>
  <c r="C56" i="1078" s="1"/>
  <c r="G56" i="1078" s="1"/>
  <c r="E47" i="1078"/>
  <c r="E49" i="1078" s="1"/>
  <c r="D47" i="1078"/>
  <c r="AJ43" i="1078"/>
  <c r="AI43" i="1078"/>
  <c r="AH43" i="1078"/>
  <c r="AG43" i="1078"/>
  <c r="AF43" i="1078"/>
  <c r="AE43" i="1078"/>
  <c r="AD43" i="1078"/>
  <c r="AC43" i="1078"/>
  <c r="AB43" i="1078"/>
  <c r="AA43" i="1078"/>
  <c r="Z43" i="1078"/>
  <c r="Y43" i="1078"/>
  <c r="X43" i="1078"/>
  <c r="W43" i="1078"/>
  <c r="V43" i="1078"/>
  <c r="U43" i="1078"/>
  <c r="T43" i="1078"/>
  <c r="S43" i="1078"/>
  <c r="R43" i="1078"/>
  <c r="Q43" i="1078"/>
  <c r="P43" i="1078"/>
  <c r="O43" i="1078"/>
  <c r="N43" i="1078"/>
  <c r="M43" i="1078"/>
  <c r="L43" i="1078"/>
  <c r="K43" i="1078"/>
  <c r="F43" i="1078"/>
  <c r="AJ42" i="1078"/>
  <c r="AI42" i="1078"/>
  <c r="AH42" i="1078"/>
  <c r="AG42" i="1078"/>
  <c r="AF42" i="1078"/>
  <c r="AE42" i="1078"/>
  <c r="AD42" i="1078"/>
  <c r="AC42" i="1078"/>
  <c r="AB42" i="1078"/>
  <c r="AA42" i="1078"/>
  <c r="Z42" i="1078"/>
  <c r="Y42" i="1078"/>
  <c r="X42" i="1078"/>
  <c r="W42" i="1078"/>
  <c r="V42" i="1078"/>
  <c r="U42" i="1078"/>
  <c r="T42" i="1078"/>
  <c r="S42" i="1078"/>
  <c r="R42" i="1078"/>
  <c r="Q42" i="1078"/>
  <c r="P42" i="1078"/>
  <c r="O42" i="1078"/>
  <c r="N42" i="1078"/>
  <c r="M42" i="1078"/>
  <c r="L42" i="1078"/>
  <c r="K42" i="1078"/>
  <c r="F42" i="1078"/>
  <c r="AJ41" i="1078"/>
  <c r="AI41" i="1078"/>
  <c r="AH41" i="1078"/>
  <c r="AG41" i="1078"/>
  <c r="AF41" i="1078"/>
  <c r="AE41" i="1078"/>
  <c r="AD41" i="1078"/>
  <c r="AC41" i="1078"/>
  <c r="AB41" i="1078"/>
  <c r="AA41" i="1078"/>
  <c r="Z41" i="1078"/>
  <c r="Y41" i="1078"/>
  <c r="X41" i="1078"/>
  <c r="W41" i="1078"/>
  <c r="V41" i="1078"/>
  <c r="U41" i="1078"/>
  <c r="T41" i="1078"/>
  <c r="S41" i="1078"/>
  <c r="R41" i="1078"/>
  <c r="Q41" i="1078"/>
  <c r="P41" i="1078"/>
  <c r="O41" i="1078"/>
  <c r="N41" i="1078"/>
  <c r="M41" i="1078"/>
  <c r="L41" i="1078"/>
  <c r="K41" i="1078"/>
  <c r="F41" i="1078"/>
  <c r="AJ40" i="1078"/>
  <c r="AI40" i="1078"/>
  <c r="AH40" i="1078"/>
  <c r="AG40" i="1078"/>
  <c r="AF40" i="1078"/>
  <c r="AE40" i="1078"/>
  <c r="AD40" i="1078"/>
  <c r="AC40" i="1078"/>
  <c r="AB40" i="1078"/>
  <c r="AA40" i="1078"/>
  <c r="Z40" i="1078"/>
  <c r="Y40" i="1078"/>
  <c r="X40" i="1078"/>
  <c r="W40" i="1078"/>
  <c r="V40" i="1078"/>
  <c r="U40" i="1078"/>
  <c r="T40" i="1078"/>
  <c r="S40" i="1078"/>
  <c r="R40" i="1078"/>
  <c r="Q40" i="1078"/>
  <c r="P40" i="1078"/>
  <c r="O40" i="1078"/>
  <c r="N40" i="1078"/>
  <c r="M40" i="1078"/>
  <c r="L40" i="1078"/>
  <c r="K40" i="1078"/>
  <c r="F40" i="1078"/>
  <c r="AJ39" i="1078"/>
  <c r="AI39" i="1078"/>
  <c r="AH39" i="1078"/>
  <c r="AG39" i="1078"/>
  <c r="AF39" i="1078"/>
  <c r="AE39" i="1078"/>
  <c r="AD39" i="1078"/>
  <c r="AC39" i="1078"/>
  <c r="AB39" i="1078"/>
  <c r="AA39" i="1078"/>
  <c r="Z39" i="1078"/>
  <c r="Y39" i="1078"/>
  <c r="X39" i="1078"/>
  <c r="W39" i="1078"/>
  <c r="V39" i="1078"/>
  <c r="U39" i="1078"/>
  <c r="T39" i="1078"/>
  <c r="S39" i="1078"/>
  <c r="R39" i="1078"/>
  <c r="Q39" i="1078"/>
  <c r="P39" i="1078"/>
  <c r="O39" i="1078"/>
  <c r="N39" i="1078"/>
  <c r="M39" i="1078"/>
  <c r="L39" i="1078"/>
  <c r="K39" i="1078"/>
  <c r="F39" i="1078"/>
  <c r="AJ38" i="1078"/>
  <c r="AI38" i="1078"/>
  <c r="AH38" i="1078"/>
  <c r="AG38" i="1078"/>
  <c r="AF38" i="1078"/>
  <c r="AE38" i="1078"/>
  <c r="AD38" i="1078"/>
  <c r="AC38" i="1078"/>
  <c r="AB38" i="1078"/>
  <c r="AA38" i="1078"/>
  <c r="Z38" i="1078"/>
  <c r="Y38" i="1078"/>
  <c r="X38" i="1078"/>
  <c r="W38" i="1078"/>
  <c r="V38" i="1078"/>
  <c r="U38" i="1078"/>
  <c r="T38" i="1078"/>
  <c r="S38" i="1078"/>
  <c r="R38" i="1078"/>
  <c r="Q38" i="1078"/>
  <c r="P38" i="1078"/>
  <c r="O38" i="1078"/>
  <c r="N38" i="1078"/>
  <c r="M38" i="1078"/>
  <c r="L38" i="1078"/>
  <c r="K38" i="1078"/>
  <c r="F38" i="1078"/>
  <c r="AJ37" i="1078"/>
  <c r="AI37" i="1078"/>
  <c r="AH37" i="1078"/>
  <c r="AG37" i="1078"/>
  <c r="AF37" i="1078"/>
  <c r="AE37" i="1078"/>
  <c r="AD37" i="1078"/>
  <c r="AC37" i="1078"/>
  <c r="AB37" i="1078"/>
  <c r="AA37" i="1078"/>
  <c r="Z37" i="1078"/>
  <c r="Y37" i="1078"/>
  <c r="X37" i="1078"/>
  <c r="W37" i="1078"/>
  <c r="V37" i="1078"/>
  <c r="U37" i="1078"/>
  <c r="T37" i="1078"/>
  <c r="S37" i="1078"/>
  <c r="R37" i="1078"/>
  <c r="Q37" i="1078"/>
  <c r="P37" i="1078"/>
  <c r="O37" i="1078"/>
  <c r="N37" i="1078"/>
  <c r="M37" i="1078"/>
  <c r="L37" i="1078"/>
  <c r="K37" i="1078"/>
  <c r="F37" i="1078"/>
  <c r="AJ36" i="1078"/>
  <c r="AI36" i="1078"/>
  <c r="AH36" i="1078"/>
  <c r="AG36" i="1078"/>
  <c r="AF36" i="1078"/>
  <c r="AE36" i="1078"/>
  <c r="AD36" i="1078"/>
  <c r="AC36" i="1078"/>
  <c r="AB36" i="1078"/>
  <c r="AA36" i="1078"/>
  <c r="Z36" i="1078"/>
  <c r="Y36" i="1078"/>
  <c r="X36" i="1078"/>
  <c r="W36" i="1078"/>
  <c r="V36" i="1078"/>
  <c r="U36" i="1078"/>
  <c r="T36" i="1078"/>
  <c r="S36" i="1078"/>
  <c r="R36" i="1078"/>
  <c r="Q36" i="1078"/>
  <c r="P36" i="1078"/>
  <c r="O36" i="1078"/>
  <c r="N36" i="1078"/>
  <c r="M36" i="1078"/>
  <c r="L36" i="1078"/>
  <c r="K36" i="1078"/>
  <c r="F36" i="1078"/>
  <c r="AJ35" i="1078"/>
  <c r="AI35" i="1078"/>
  <c r="AH35" i="1078"/>
  <c r="AG35" i="1078"/>
  <c r="AF35" i="1078"/>
  <c r="AE35" i="1078"/>
  <c r="AD35" i="1078"/>
  <c r="AC35" i="1078"/>
  <c r="AB35" i="1078"/>
  <c r="AA35" i="1078"/>
  <c r="Z35" i="1078"/>
  <c r="Y35" i="1078"/>
  <c r="X35" i="1078"/>
  <c r="W35" i="1078"/>
  <c r="V35" i="1078"/>
  <c r="U35" i="1078"/>
  <c r="T35" i="1078"/>
  <c r="S35" i="1078"/>
  <c r="R35" i="1078"/>
  <c r="Q35" i="1078"/>
  <c r="P35" i="1078"/>
  <c r="O35" i="1078"/>
  <c r="N35" i="1078"/>
  <c r="M35" i="1078"/>
  <c r="L35" i="1078"/>
  <c r="K35" i="1078"/>
  <c r="F35" i="1078"/>
  <c r="AJ34" i="1078"/>
  <c r="AI34" i="1078"/>
  <c r="AH34" i="1078"/>
  <c r="AG34" i="1078"/>
  <c r="AF34" i="1078"/>
  <c r="AE34" i="1078"/>
  <c r="AD34" i="1078"/>
  <c r="AC34" i="1078"/>
  <c r="AB34" i="1078"/>
  <c r="AA34" i="1078"/>
  <c r="Z34" i="1078"/>
  <c r="Y34" i="1078"/>
  <c r="X34" i="1078"/>
  <c r="W34" i="1078"/>
  <c r="V34" i="1078"/>
  <c r="U34" i="1078"/>
  <c r="T34" i="1078"/>
  <c r="S34" i="1078"/>
  <c r="R34" i="1078"/>
  <c r="Q34" i="1078"/>
  <c r="P34" i="1078"/>
  <c r="O34" i="1078"/>
  <c r="N34" i="1078"/>
  <c r="M34" i="1078"/>
  <c r="L34" i="1078"/>
  <c r="K34" i="1078"/>
  <c r="F34" i="1078"/>
  <c r="AJ33" i="1078"/>
  <c r="AI33" i="1078"/>
  <c r="AH33" i="1078"/>
  <c r="AG33" i="1078"/>
  <c r="AF33" i="1078"/>
  <c r="AE33" i="1078"/>
  <c r="AD33" i="1078"/>
  <c r="AC33" i="1078"/>
  <c r="AB33" i="1078"/>
  <c r="AA33" i="1078"/>
  <c r="Z33" i="1078"/>
  <c r="Y33" i="1078"/>
  <c r="X33" i="1078"/>
  <c r="W33" i="1078"/>
  <c r="V33" i="1078"/>
  <c r="U33" i="1078"/>
  <c r="T33" i="1078"/>
  <c r="S33" i="1078"/>
  <c r="R33" i="1078"/>
  <c r="Q33" i="1078"/>
  <c r="P33" i="1078"/>
  <c r="O33" i="1078"/>
  <c r="N33" i="1078"/>
  <c r="M33" i="1078"/>
  <c r="L33" i="1078"/>
  <c r="K33" i="1078"/>
  <c r="F33" i="1078"/>
  <c r="AJ32" i="1078"/>
  <c r="AI32" i="1078"/>
  <c r="AH32" i="1078"/>
  <c r="AG32" i="1078"/>
  <c r="AF32" i="1078"/>
  <c r="AE32" i="1078"/>
  <c r="AD32" i="1078"/>
  <c r="AC32" i="1078"/>
  <c r="AB32" i="1078"/>
  <c r="AA32" i="1078"/>
  <c r="Z32" i="1078"/>
  <c r="Y32" i="1078"/>
  <c r="X32" i="1078"/>
  <c r="W32" i="1078"/>
  <c r="V32" i="1078"/>
  <c r="U32" i="1078"/>
  <c r="T32" i="1078"/>
  <c r="S32" i="1078"/>
  <c r="R32" i="1078"/>
  <c r="Q32" i="1078"/>
  <c r="P32" i="1078"/>
  <c r="O32" i="1078"/>
  <c r="N32" i="1078"/>
  <c r="M32" i="1078"/>
  <c r="L32" i="1078"/>
  <c r="K32" i="1078"/>
  <c r="F32" i="1078"/>
  <c r="AJ31" i="1078"/>
  <c r="AI31" i="1078"/>
  <c r="AH31" i="1078"/>
  <c r="AG31" i="1078"/>
  <c r="AF31" i="1078"/>
  <c r="AE31" i="1078"/>
  <c r="AD31" i="1078"/>
  <c r="AC31" i="1078"/>
  <c r="AB31" i="1078"/>
  <c r="AA31" i="1078"/>
  <c r="Z31" i="1078"/>
  <c r="Y31" i="1078"/>
  <c r="X31" i="1078"/>
  <c r="W31" i="1078"/>
  <c r="V31" i="1078"/>
  <c r="U31" i="1078"/>
  <c r="T31" i="1078"/>
  <c r="S31" i="1078"/>
  <c r="R31" i="1078"/>
  <c r="Q31" i="1078"/>
  <c r="P31" i="1078"/>
  <c r="O31" i="1078"/>
  <c r="N31" i="1078"/>
  <c r="M31" i="1078"/>
  <c r="L31" i="1078"/>
  <c r="K31" i="1078"/>
  <c r="F31" i="1078"/>
  <c r="AJ30" i="1078"/>
  <c r="AI30" i="1078"/>
  <c r="AH30" i="1078"/>
  <c r="AG30" i="1078"/>
  <c r="AF30" i="1078"/>
  <c r="AE30" i="1078"/>
  <c r="AD30" i="1078"/>
  <c r="AC30" i="1078"/>
  <c r="AB30" i="1078"/>
  <c r="AA30" i="1078"/>
  <c r="Z30" i="1078"/>
  <c r="Y30" i="1078"/>
  <c r="X30" i="1078"/>
  <c r="W30" i="1078"/>
  <c r="V30" i="1078"/>
  <c r="U30" i="1078"/>
  <c r="T30" i="1078"/>
  <c r="S30" i="1078"/>
  <c r="R30" i="1078"/>
  <c r="Q30" i="1078"/>
  <c r="P30" i="1078"/>
  <c r="O30" i="1078"/>
  <c r="N30" i="1078"/>
  <c r="M30" i="1078"/>
  <c r="L30" i="1078"/>
  <c r="K30" i="1078"/>
  <c r="F30" i="1078"/>
  <c r="AJ29" i="1078"/>
  <c r="AI29" i="1078"/>
  <c r="AH29" i="1078"/>
  <c r="AG29" i="1078"/>
  <c r="AF29" i="1078"/>
  <c r="AE29" i="1078"/>
  <c r="AD29" i="1078"/>
  <c r="AC29" i="1078"/>
  <c r="AB29" i="1078"/>
  <c r="AA29" i="1078"/>
  <c r="Z29" i="1078"/>
  <c r="Y29" i="1078"/>
  <c r="X29" i="1078"/>
  <c r="W29" i="1078"/>
  <c r="V29" i="1078"/>
  <c r="U29" i="1078"/>
  <c r="T29" i="1078"/>
  <c r="S29" i="1078"/>
  <c r="R29" i="1078"/>
  <c r="Q29" i="1078"/>
  <c r="P29" i="1078"/>
  <c r="O29" i="1078"/>
  <c r="N29" i="1078"/>
  <c r="M29" i="1078"/>
  <c r="L29" i="1078"/>
  <c r="K29" i="1078"/>
  <c r="F29" i="1078"/>
  <c r="AJ28" i="1078"/>
  <c r="AI28" i="1078"/>
  <c r="AH28" i="1078"/>
  <c r="AG28" i="1078"/>
  <c r="AF28" i="1078"/>
  <c r="AE28" i="1078"/>
  <c r="AD28" i="1078"/>
  <c r="AC28" i="1078"/>
  <c r="AB28" i="1078"/>
  <c r="AA28" i="1078"/>
  <c r="Z28" i="1078"/>
  <c r="Y28" i="1078"/>
  <c r="X28" i="1078"/>
  <c r="W28" i="1078"/>
  <c r="V28" i="1078"/>
  <c r="U28" i="1078"/>
  <c r="T28" i="1078"/>
  <c r="S28" i="1078"/>
  <c r="R28" i="1078"/>
  <c r="Q28" i="1078"/>
  <c r="P28" i="1078"/>
  <c r="O28" i="1078"/>
  <c r="N28" i="1078"/>
  <c r="M28" i="1078"/>
  <c r="L28" i="1078"/>
  <c r="K28" i="1078"/>
  <c r="F28" i="1078"/>
  <c r="AJ27" i="1078"/>
  <c r="AI27" i="1078"/>
  <c r="AH27" i="1078"/>
  <c r="AG27" i="1078"/>
  <c r="AF27" i="1078"/>
  <c r="AE27" i="1078"/>
  <c r="AD27" i="1078"/>
  <c r="AC27" i="1078"/>
  <c r="AB27" i="1078"/>
  <c r="AA27" i="1078"/>
  <c r="Z27" i="1078"/>
  <c r="Y27" i="1078"/>
  <c r="X27" i="1078"/>
  <c r="W27" i="1078"/>
  <c r="V27" i="1078"/>
  <c r="U27" i="1078"/>
  <c r="T27" i="1078"/>
  <c r="S27" i="1078"/>
  <c r="R27" i="1078"/>
  <c r="Q27" i="1078"/>
  <c r="P27" i="1078"/>
  <c r="O27" i="1078"/>
  <c r="N27" i="1078"/>
  <c r="M27" i="1078"/>
  <c r="L27" i="1078"/>
  <c r="K27" i="1078"/>
  <c r="F27" i="1078"/>
  <c r="AJ26" i="1078"/>
  <c r="AI26" i="1078"/>
  <c r="AH26" i="1078"/>
  <c r="AG26" i="1078"/>
  <c r="AF26" i="1078"/>
  <c r="AE26" i="1078"/>
  <c r="AD26" i="1078"/>
  <c r="AC26" i="1078"/>
  <c r="AB26" i="1078"/>
  <c r="AA26" i="1078"/>
  <c r="Z26" i="1078"/>
  <c r="Y26" i="1078"/>
  <c r="X26" i="1078"/>
  <c r="W26" i="1078"/>
  <c r="V26" i="1078"/>
  <c r="U26" i="1078"/>
  <c r="T26" i="1078"/>
  <c r="S26" i="1078"/>
  <c r="R26" i="1078"/>
  <c r="Q26" i="1078"/>
  <c r="P26" i="1078"/>
  <c r="O26" i="1078"/>
  <c r="N26" i="1078"/>
  <c r="M26" i="1078"/>
  <c r="L26" i="1078"/>
  <c r="K26" i="1078"/>
  <c r="F26" i="1078"/>
  <c r="AI25" i="1078"/>
  <c r="AH25" i="1078"/>
  <c r="AJ25" i="1078" s="1"/>
  <c r="AG25" i="1078"/>
  <c r="AE25" i="1078"/>
  <c r="AD25" i="1078"/>
  <c r="AC25" i="1078"/>
  <c r="AB25" i="1078"/>
  <c r="AF25" i="1078" s="1"/>
  <c r="AA25" i="1078"/>
  <c r="Z25" i="1078"/>
  <c r="Y25" i="1078"/>
  <c r="X25" i="1078"/>
  <c r="W25" i="1078"/>
  <c r="V25" i="1078"/>
  <c r="U25" i="1078"/>
  <c r="T25" i="1078"/>
  <c r="S25" i="1078"/>
  <c r="R25" i="1078"/>
  <c r="Q25" i="1078"/>
  <c r="O25" i="1078"/>
  <c r="N25" i="1078"/>
  <c r="M25" i="1078"/>
  <c r="L25" i="1078"/>
  <c r="P25" i="1078" s="1"/>
  <c r="F25" i="1078" s="1"/>
  <c r="K25" i="1078"/>
  <c r="AI24" i="1078"/>
  <c r="AH24" i="1078"/>
  <c r="AJ24" i="1078" s="1"/>
  <c r="AG24" i="1078"/>
  <c r="AF24" i="1078"/>
  <c r="AE24" i="1078"/>
  <c r="AD24" i="1078"/>
  <c r="AC24" i="1078"/>
  <c r="AB24" i="1078"/>
  <c r="AA24" i="1078"/>
  <c r="Y24" i="1078"/>
  <c r="X24" i="1078"/>
  <c r="Z24" i="1078" s="1"/>
  <c r="W24" i="1078"/>
  <c r="V24" i="1078"/>
  <c r="T24" i="1078"/>
  <c r="U24" i="1078" s="1"/>
  <c r="S24" i="1078"/>
  <c r="R24" i="1078"/>
  <c r="Q24" i="1078"/>
  <c r="O24" i="1078"/>
  <c r="N24" i="1078"/>
  <c r="P24" i="1078" s="1"/>
  <c r="F24" i="1078" s="1"/>
  <c r="M24" i="1078"/>
  <c r="L24" i="1078"/>
  <c r="K24" i="1078"/>
  <c r="AI23" i="1078"/>
  <c r="AH23" i="1078"/>
  <c r="AJ23" i="1078" s="1"/>
  <c r="AG23" i="1078"/>
  <c r="AF23" i="1078"/>
  <c r="AE23" i="1078"/>
  <c r="AD23" i="1078"/>
  <c r="AC23" i="1078"/>
  <c r="AB23" i="1078"/>
  <c r="AA23" i="1078"/>
  <c r="Z23" i="1078"/>
  <c r="Y23" i="1078"/>
  <c r="X23" i="1078"/>
  <c r="W23" i="1078"/>
  <c r="V23" i="1078"/>
  <c r="T23" i="1078"/>
  <c r="S23" i="1078"/>
  <c r="R23" i="1078"/>
  <c r="U23" i="1078" s="1"/>
  <c r="Q23" i="1078"/>
  <c r="O23" i="1078"/>
  <c r="N23" i="1078"/>
  <c r="M23" i="1078"/>
  <c r="L23" i="1078"/>
  <c r="P23" i="1078" s="1"/>
  <c r="F23" i="1078" s="1"/>
  <c r="K23" i="1078"/>
  <c r="AI22" i="1078"/>
  <c r="AH22" i="1078"/>
  <c r="AJ22" i="1078" s="1"/>
  <c r="AG22" i="1078"/>
  <c r="AE22" i="1078"/>
  <c r="AD22" i="1078"/>
  <c r="AF22" i="1078" s="1"/>
  <c r="AC22" i="1078"/>
  <c r="AB22" i="1078"/>
  <c r="AA22" i="1078"/>
  <c r="Y22" i="1078"/>
  <c r="X22" i="1078"/>
  <c r="Z22" i="1078" s="1"/>
  <c r="W22" i="1078"/>
  <c r="V22" i="1078"/>
  <c r="T22" i="1078"/>
  <c r="U22" i="1078" s="1"/>
  <c r="S22" i="1078"/>
  <c r="R22" i="1078"/>
  <c r="Q22" i="1078"/>
  <c r="P22" i="1078"/>
  <c r="O22" i="1078"/>
  <c r="N22" i="1078"/>
  <c r="M22" i="1078"/>
  <c r="L22" i="1078"/>
  <c r="K22" i="1078"/>
  <c r="F22" i="1078"/>
  <c r="AI21" i="1078"/>
  <c r="AH21" i="1078"/>
  <c r="AJ21" i="1078" s="1"/>
  <c r="AG21" i="1078"/>
  <c r="AF21" i="1078"/>
  <c r="AE21" i="1078"/>
  <c r="AD21" i="1078"/>
  <c r="AC21" i="1078"/>
  <c r="AB21" i="1078"/>
  <c r="AA21" i="1078"/>
  <c r="Y21" i="1078"/>
  <c r="X21" i="1078"/>
  <c r="W21" i="1078"/>
  <c r="Z21" i="1078" s="1"/>
  <c r="V21" i="1078"/>
  <c r="U21" i="1078"/>
  <c r="T21" i="1078"/>
  <c r="S21" i="1078"/>
  <c r="R21" i="1078"/>
  <c r="Q21" i="1078"/>
  <c r="P21" i="1078"/>
  <c r="F21" i="1078" s="1"/>
  <c r="O21" i="1078"/>
  <c r="N21" i="1078"/>
  <c r="M21" i="1078"/>
  <c r="L21" i="1078"/>
  <c r="K21" i="1078"/>
  <c r="AI20" i="1078"/>
  <c r="AH20" i="1078"/>
  <c r="AJ20" i="1078" s="1"/>
  <c r="AG20" i="1078"/>
  <c r="AE20" i="1078"/>
  <c r="AD20" i="1078"/>
  <c r="AC20" i="1078"/>
  <c r="AB20" i="1078"/>
  <c r="AF20" i="1078" s="1"/>
  <c r="AA20" i="1078"/>
  <c r="Y20" i="1078"/>
  <c r="X20" i="1078"/>
  <c r="W20" i="1078"/>
  <c r="Z20" i="1078" s="1"/>
  <c r="V20" i="1078"/>
  <c r="U20" i="1078"/>
  <c r="T20" i="1078"/>
  <c r="S20" i="1078"/>
  <c r="R20" i="1078"/>
  <c r="Q20" i="1078"/>
  <c r="P20" i="1078"/>
  <c r="F20" i="1078" s="1"/>
  <c r="O20" i="1078"/>
  <c r="N20" i="1078"/>
  <c r="M20" i="1078"/>
  <c r="L20" i="1078"/>
  <c r="K20" i="1078"/>
  <c r="AI19" i="1078"/>
  <c r="AH19" i="1078"/>
  <c r="AJ19" i="1078" s="1"/>
  <c r="AG19" i="1078"/>
  <c r="AE19" i="1078"/>
  <c r="AD19" i="1078"/>
  <c r="AC19" i="1078"/>
  <c r="AB19" i="1078"/>
  <c r="AF19" i="1078" s="1"/>
  <c r="AA19" i="1078"/>
  <c r="Y19" i="1078"/>
  <c r="X19" i="1078"/>
  <c r="W19" i="1078"/>
  <c r="Z19" i="1078" s="1"/>
  <c r="V19" i="1078"/>
  <c r="U19" i="1078"/>
  <c r="T19" i="1078"/>
  <c r="S19" i="1078"/>
  <c r="R19" i="1078"/>
  <c r="Q19" i="1078"/>
  <c r="P19" i="1078"/>
  <c r="F19" i="1078" s="1"/>
  <c r="O19" i="1078"/>
  <c r="N19" i="1078"/>
  <c r="M19" i="1078"/>
  <c r="L19" i="1078"/>
  <c r="K19" i="1078"/>
  <c r="AI18" i="1078"/>
  <c r="AH18" i="1078"/>
  <c r="AJ18" i="1078" s="1"/>
  <c r="AG18" i="1078"/>
  <c r="AE18" i="1078"/>
  <c r="AD18" i="1078"/>
  <c r="AC18" i="1078"/>
  <c r="AB18" i="1078"/>
  <c r="AF18" i="1078" s="1"/>
  <c r="AA18" i="1078"/>
  <c r="Z18" i="1078"/>
  <c r="Y18" i="1078"/>
  <c r="X18" i="1078"/>
  <c r="W18" i="1078"/>
  <c r="V18" i="1078"/>
  <c r="U18" i="1078"/>
  <c r="T18" i="1078"/>
  <c r="S18" i="1078"/>
  <c r="R18" i="1078"/>
  <c r="Q18" i="1078"/>
  <c r="O18" i="1078"/>
  <c r="N18" i="1078"/>
  <c r="M18" i="1078"/>
  <c r="L18" i="1078"/>
  <c r="P18" i="1078" s="1"/>
  <c r="F18" i="1078" s="1"/>
  <c r="K18" i="1078"/>
  <c r="AI17" i="1078"/>
  <c r="AH17" i="1078"/>
  <c r="AJ17" i="1078" s="1"/>
  <c r="AG17" i="1078"/>
  <c r="AE17" i="1078"/>
  <c r="AD17" i="1078"/>
  <c r="AC17" i="1078"/>
  <c r="AB17" i="1078"/>
  <c r="AF17" i="1078" s="1"/>
  <c r="AA17" i="1078"/>
  <c r="Z17" i="1078"/>
  <c r="Y17" i="1078"/>
  <c r="X17" i="1078"/>
  <c r="W17" i="1078"/>
  <c r="V17" i="1078"/>
  <c r="U17" i="1078"/>
  <c r="T17" i="1078"/>
  <c r="S17" i="1078"/>
  <c r="R17" i="1078"/>
  <c r="Q17" i="1078"/>
  <c r="O17" i="1078"/>
  <c r="N17" i="1078"/>
  <c r="M17" i="1078"/>
  <c r="L17" i="1078"/>
  <c r="P17" i="1078" s="1"/>
  <c r="F17" i="1078" s="1"/>
  <c r="K17" i="1078"/>
  <c r="AI16" i="1078"/>
  <c r="AJ16" i="1078" s="1"/>
  <c r="AH16" i="1078"/>
  <c r="AG16" i="1078"/>
  <c r="AE16" i="1078"/>
  <c r="AF16" i="1078" s="1"/>
  <c r="AD16" i="1078"/>
  <c r="AC16" i="1078"/>
  <c r="AB16" i="1078"/>
  <c r="AA16" i="1078"/>
  <c r="Y16" i="1078"/>
  <c r="Z16" i="1078" s="1"/>
  <c r="X16" i="1078"/>
  <c r="W16" i="1078"/>
  <c r="V16" i="1078"/>
  <c r="T16" i="1078"/>
  <c r="U16" i="1078" s="1"/>
  <c r="S16" i="1078"/>
  <c r="R16" i="1078"/>
  <c r="Q16" i="1078"/>
  <c r="P16" i="1078"/>
  <c r="F16" i="1078" s="1"/>
  <c r="O16" i="1078"/>
  <c r="N16" i="1078"/>
  <c r="M16" i="1078"/>
  <c r="L16" i="1078"/>
  <c r="K16" i="1078"/>
  <c r="AI15" i="1078"/>
  <c r="AH15" i="1078"/>
  <c r="AJ15" i="1078" s="1"/>
  <c r="F15" i="1078" s="1"/>
  <c r="AG15" i="1078"/>
  <c r="AE15" i="1078"/>
  <c r="AD15" i="1078"/>
  <c r="AC15" i="1078"/>
  <c r="AB15" i="1078"/>
  <c r="AA15" i="1078"/>
  <c r="Y15" i="1078"/>
  <c r="X15" i="1078"/>
  <c r="W15" i="1078"/>
  <c r="V15" i="1078"/>
  <c r="T15" i="1078"/>
  <c r="S15" i="1078"/>
  <c r="R15" i="1078"/>
  <c r="Q15" i="1078"/>
  <c r="O15" i="1078"/>
  <c r="N15" i="1078"/>
  <c r="M15" i="1078"/>
  <c r="L15" i="1078"/>
  <c r="P15" i="1078" s="1"/>
  <c r="K15" i="1078"/>
  <c r="AI14" i="1078"/>
  <c r="AJ14" i="1078" s="1"/>
  <c r="AH14" i="1078"/>
  <c r="AG14" i="1078"/>
  <c r="AE14" i="1078"/>
  <c r="AD14" i="1078"/>
  <c r="AC14" i="1078"/>
  <c r="AB14" i="1078"/>
  <c r="AF14" i="1078" s="1"/>
  <c r="AA14" i="1078"/>
  <c r="Y14" i="1078"/>
  <c r="X14" i="1078"/>
  <c r="W14" i="1078"/>
  <c r="Z14" i="1078" s="1"/>
  <c r="V14" i="1078"/>
  <c r="T14" i="1078"/>
  <c r="S14" i="1078"/>
  <c r="R14" i="1078"/>
  <c r="Q14" i="1078"/>
  <c r="O14" i="1078"/>
  <c r="P14" i="1078" s="1"/>
  <c r="N14" i="1078"/>
  <c r="M14" i="1078"/>
  <c r="L14" i="1078"/>
  <c r="K14" i="1078"/>
  <c r="AI13" i="1078"/>
  <c r="AH13" i="1078"/>
  <c r="AJ13" i="1078" s="1"/>
  <c r="AG13" i="1078"/>
  <c r="AE13" i="1078"/>
  <c r="AD13" i="1078"/>
  <c r="AC13" i="1078"/>
  <c r="AB13" i="1078"/>
  <c r="AA13" i="1078"/>
  <c r="Y13" i="1078"/>
  <c r="X13" i="1078"/>
  <c r="Z13" i="1078" s="1"/>
  <c r="W13" i="1078"/>
  <c r="V13" i="1078"/>
  <c r="T13" i="1078"/>
  <c r="S13" i="1078"/>
  <c r="U13" i="1078" s="1"/>
  <c r="R13" i="1078"/>
  <c r="Q13" i="1078"/>
  <c r="P13" i="1078"/>
  <c r="O13" i="1078"/>
  <c r="N13" i="1078"/>
  <c r="M13" i="1078"/>
  <c r="L13" i="1078"/>
  <c r="K13" i="1078"/>
  <c r="AI12" i="1078"/>
  <c r="AH12" i="1078"/>
  <c r="AJ12" i="1078" s="1"/>
  <c r="AG12" i="1078"/>
  <c r="AE12" i="1078"/>
  <c r="AD12" i="1078"/>
  <c r="AC12" i="1078"/>
  <c r="AB12" i="1078"/>
  <c r="AA12" i="1078"/>
  <c r="Y12" i="1078"/>
  <c r="X12" i="1078"/>
  <c r="W12" i="1078"/>
  <c r="V12" i="1078"/>
  <c r="T12" i="1078"/>
  <c r="S12" i="1078"/>
  <c r="R12" i="1078"/>
  <c r="Q12" i="1078"/>
  <c r="O12" i="1078"/>
  <c r="N12" i="1078"/>
  <c r="M12" i="1078"/>
  <c r="L12" i="1078"/>
  <c r="K12" i="1078"/>
  <c r="AI11" i="1078"/>
  <c r="AH11" i="1078"/>
  <c r="AG11" i="1078"/>
  <c r="AE11" i="1078"/>
  <c r="AD11" i="1078"/>
  <c r="AC11" i="1078"/>
  <c r="AB11" i="1078"/>
  <c r="AA11" i="1078"/>
  <c r="Y11" i="1078"/>
  <c r="X11" i="1078"/>
  <c r="W11" i="1078"/>
  <c r="Z11" i="1078" s="1"/>
  <c r="V11" i="1078"/>
  <c r="T11" i="1078"/>
  <c r="U11" i="1078" s="1"/>
  <c r="S11" i="1078"/>
  <c r="R11" i="1078"/>
  <c r="Q11" i="1078"/>
  <c r="O11" i="1078"/>
  <c r="N11" i="1078"/>
  <c r="M11" i="1078"/>
  <c r="L11" i="1078"/>
  <c r="K11" i="1078"/>
  <c r="AI10" i="1078"/>
  <c r="AH10" i="1078"/>
  <c r="AJ10" i="1078" s="1"/>
  <c r="AG10" i="1078"/>
  <c r="AE10" i="1078"/>
  <c r="AD10" i="1078"/>
  <c r="AF10" i="1078" s="1"/>
  <c r="AC10" i="1078"/>
  <c r="AB10" i="1078"/>
  <c r="AA10" i="1078"/>
  <c r="Y10" i="1078"/>
  <c r="X10" i="1078"/>
  <c r="Z10" i="1078" s="1"/>
  <c r="W10" i="1078"/>
  <c r="V10" i="1078"/>
  <c r="T10" i="1078"/>
  <c r="S10" i="1078"/>
  <c r="R10" i="1078"/>
  <c r="Q10" i="1078"/>
  <c r="O10" i="1078"/>
  <c r="N10" i="1078"/>
  <c r="M10" i="1078"/>
  <c r="P10" i="1078" s="1"/>
  <c r="F10" i="1078" s="1"/>
  <c r="L10" i="1078"/>
  <c r="K10" i="1078"/>
  <c r="AI9" i="1078"/>
  <c r="AJ9" i="1078" s="1"/>
  <c r="AH9" i="1078"/>
  <c r="AG9" i="1078"/>
  <c r="AE9" i="1078"/>
  <c r="AD9" i="1078"/>
  <c r="AC9" i="1078"/>
  <c r="AB9" i="1078"/>
  <c r="AF9" i="1078" s="1"/>
  <c r="AA9" i="1078"/>
  <c r="Y9" i="1078"/>
  <c r="X9" i="1078"/>
  <c r="W9" i="1078"/>
  <c r="V9" i="1078"/>
  <c r="T9" i="1078"/>
  <c r="S9" i="1078"/>
  <c r="R9" i="1078"/>
  <c r="Q9" i="1078"/>
  <c r="O9" i="1078"/>
  <c r="N9" i="1078"/>
  <c r="M9" i="1078"/>
  <c r="L9" i="1078"/>
  <c r="K9" i="1078"/>
  <c r="AI8" i="1078"/>
  <c r="AJ8" i="1078" s="1"/>
  <c r="AH8" i="1078"/>
  <c r="AG8" i="1078"/>
  <c r="AE8" i="1078"/>
  <c r="AF8" i="1078" s="1"/>
  <c r="AD8" i="1078"/>
  <c r="AC8" i="1078"/>
  <c r="AB8" i="1078"/>
  <c r="AA8" i="1078"/>
  <c r="Y8" i="1078"/>
  <c r="X8" i="1078"/>
  <c r="Z8" i="1078" s="1"/>
  <c r="W8" i="1078"/>
  <c r="V8" i="1078"/>
  <c r="T8" i="1078"/>
  <c r="S8" i="1078"/>
  <c r="U8" i="1078" s="1"/>
  <c r="R8" i="1078"/>
  <c r="Q8" i="1078"/>
  <c r="O8" i="1078"/>
  <c r="P8" i="1078" s="1"/>
  <c r="F8" i="1078" s="1"/>
  <c r="N8" i="1078"/>
  <c r="M8" i="1078"/>
  <c r="L8" i="1078"/>
  <c r="K8" i="1078"/>
  <c r="AI7" i="1078"/>
  <c r="AJ7" i="1078" s="1"/>
  <c r="AH7" i="1078"/>
  <c r="AG7" i="1078"/>
  <c r="AE7" i="1078"/>
  <c r="AD7" i="1078"/>
  <c r="AC7" i="1078"/>
  <c r="AF7" i="1078" s="1"/>
  <c r="AB7" i="1078"/>
  <c r="AA7" i="1078"/>
  <c r="Y7" i="1078"/>
  <c r="X7" i="1078"/>
  <c r="Z7" i="1078" s="1"/>
  <c r="W7" i="1078"/>
  <c r="V7" i="1078"/>
  <c r="T7" i="1078"/>
  <c r="S7" i="1078"/>
  <c r="U7" i="1078" s="1"/>
  <c r="R7" i="1078"/>
  <c r="Q7" i="1078"/>
  <c r="O7" i="1078"/>
  <c r="P7" i="1078" s="1"/>
  <c r="F7" i="1078" s="1"/>
  <c r="N7" i="1078"/>
  <c r="M7" i="1078"/>
  <c r="L7" i="1078"/>
  <c r="K7" i="1078"/>
  <c r="AI6" i="1078"/>
  <c r="AJ6" i="1078" s="1"/>
  <c r="AH6" i="1078"/>
  <c r="AG6" i="1078"/>
  <c r="AE6" i="1078"/>
  <c r="AD6" i="1078"/>
  <c r="AC6" i="1078"/>
  <c r="AB6" i="1078"/>
  <c r="AA6" i="1078"/>
  <c r="Y6" i="1078"/>
  <c r="X6" i="1078"/>
  <c r="W6" i="1078"/>
  <c r="Z6" i="1078" s="1"/>
  <c r="V6" i="1078"/>
  <c r="T6" i="1078"/>
  <c r="S6" i="1078"/>
  <c r="R6" i="1078"/>
  <c r="Q6" i="1078"/>
  <c r="O6" i="1078"/>
  <c r="P6" i="1078" s="1"/>
  <c r="F6" i="1078" s="1"/>
  <c r="N6" i="1078"/>
  <c r="M6" i="1078"/>
  <c r="L6" i="1078"/>
  <c r="K6" i="1078"/>
  <c r="AI5" i="1078"/>
  <c r="AH5" i="1078"/>
  <c r="AJ5" i="1078" s="1"/>
  <c r="AG5" i="1078"/>
  <c r="AE5" i="1078"/>
  <c r="AD5" i="1078"/>
  <c r="AC5" i="1078"/>
  <c r="AB5" i="1078"/>
  <c r="AF5" i="1078" s="1"/>
  <c r="AA5" i="1078"/>
  <c r="Y5" i="1078"/>
  <c r="X5" i="1078"/>
  <c r="W5" i="1078"/>
  <c r="Z5" i="1078" s="1"/>
  <c r="V5" i="1078"/>
  <c r="T5" i="1078"/>
  <c r="S5" i="1078"/>
  <c r="R5" i="1078"/>
  <c r="U5" i="1078" s="1"/>
  <c r="Q5" i="1078"/>
  <c r="O5" i="1078"/>
  <c r="N5" i="1078"/>
  <c r="M5" i="1078"/>
  <c r="L5" i="1078"/>
  <c r="P5" i="1078" s="1"/>
  <c r="K5" i="1078"/>
  <c r="AI4" i="1078"/>
  <c r="AH4" i="1078"/>
  <c r="AJ4" i="1078" s="1"/>
  <c r="AG4" i="1078"/>
  <c r="AE4" i="1078"/>
  <c r="AF4" i="1078" s="1"/>
  <c r="AD4" i="1078"/>
  <c r="AC4" i="1078"/>
  <c r="AB4" i="1078"/>
  <c r="AA4" i="1078"/>
  <c r="Y4" i="1078"/>
  <c r="Z4" i="1078" s="1"/>
  <c r="X4" i="1078"/>
  <c r="W4" i="1078"/>
  <c r="V4" i="1078"/>
  <c r="T4" i="1078"/>
  <c r="U4" i="1078" s="1"/>
  <c r="S4" i="1078"/>
  <c r="R4" i="1078"/>
  <c r="Q4" i="1078"/>
  <c r="O4" i="1078"/>
  <c r="N4" i="1078"/>
  <c r="M4" i="1078"/>
  <c r="L4" i="1078"/>
  <c r="K4" i="1078"/>
  <c r="J79" i="1077"/>
  <c r="I79" i="1077"/>
  <c r="H79" i="1077"/>
  <c r="G79" i="1077"/>
  <c r="J78" i="1077"/>
  <c r="I78" i="1077"/>
  <c r="H78" i="1077"/>
  <c r="G78" i="1077"/>
  <c r="J77" i="1077"/>
  <c r="I77" i="1077"/>
  <c r="H77" i="1077"/>
  <c r="G77" i="1077"/>
  <c r="J76" i="1077"/>
  <c r="I76" i="1077"/>
  <c r="H76" i="1077"/>
  <c r="G76" i="1077"/>
  <c r="J75" i="1077"/>
  <c r="I75" i="1077"/>
  <c r="H75" i="1077"/>
  <c r="G75" i="1077"/>
  <c r="F75" i="1077"/>
  <c r="E75" i="1077"/>
  <c r="D75" i="1077"/>
  <c r="C75" i="1077"/>
  <c r="J72" i="1077"/>
  <c r="I72" i="1077"/>
  <c r="H72" i="1077"/>
  <c r="G72" i="1077"/>
  <c r="J71" i="1077"/>
  <c r="I71" i="1077"/>
  <c r="H71" i="1077"/>
  <c r="G71" i="1077"/>
  <c r="J70" i="1077"/>
  <c r="I70" i="1077"/>
  <c r="H70" i="1077"/>
  <c r="G70" i="1077"/>
  <c r="J69" i="1077"/>
  <c r="I69" i="1077"/>
  <c r="H69" i="1077"/>
  <c r="G69" i="1077"/>
  <c r="J68" i="1077"/>
  <c r="I68" i="1077"/>
  <c r="H68" i="1077"/>
  <c r="G68" i="1077"/>
  <c r="F68" i="1077"/>
  <c r="E68" i="1077"/>
  <c r="D68" i="1077"/>
  <c r="C68" i="1077"/>
  <c r="J64" i="1077"/>
  <c r="I64" i="1077"/>
  <c r="H64" i="1077"/>
  <c r="G64" i="1077"/>
  <c r="J63" i="1077"/>
  <c r="I63" i="1077"/>
  <c r="H63" i="1077"/>
  <c r="G63" i="1077"/>
  <c r="J62" i="1077"/>
  <c r="I62" i="1077"/>
  <c r="H62" i="1077"/>
  <c r="G62" i="1077"/>
  <c r="J61" i="1077"/>
  <c r="I61" i="1077"/>
  <c r="H61" i="1077"/>
  <c r="G61" i="1077"/>
  <c r="J60" i="1077"/>
  <c r="I60" i="1077"/>
  <c r="H60" i="1077"/>
  <c r="G60" i="1077"/>
  <c r="F60" i="1077"/>
  <c r="E60" i="1077"/>
  <c r="D60" i="1077"/>
  <c r="J56" i="1077"/>
  <c r="I56" i="1077"/>
  <c r="H56" i="1077"/>
  <c r="G56" i="1077"/>
  <c r="J55" i="1077"/>
  <c r="I55" i="1077"/>
  <c r="H55" i="1077"/>
  <c r="G55" i="1077"/>
  <c r="J54" i="1077"/>
  <c r="I54" i="1077"/>
  <c r="H54" i="1077"/>
  <c r="G54" i="1077"/>
  <c r="F54" i="1077"/>
  <c r="E54" i="1077"/>
  <c r="D54" i="1077"/>
  <c r="J50" i="1077"/>
  <c r="I50" i="1077"/>
  <c r="H50" i="1077"/>
  <c r="G50" i="1077"/>
  <c r="J49" i="1077"/>
  <c r="I49" i="1077"/>
  <c r="H49" i="1077"/>
  <c r="G49" i="1077"/>
  <c r="J48" i="1077"/>
  <c r="I48" i="1077"/>
  <c r="H48" i="1077"/>
  <c r="G48" i="1077"/>
  <c r="J47" i="1077"/>
  <c r="I47" i="1077"/>
  <c r="H47" i="1077"/>
  <c r="G47" i="1077"/>
  <c r="J46" i="1077"/>
  <c r="I46" i="1077"/>
  <c r="H46" i="1077"/>
  <c r="G46" i="1077"/>
  <c r="F46" i="1077"/>
  <c r="E46" i="1077"/>
  <c r="D46" i="1077"/>
  <c r="C46" i="1077"/>
  <c r="J43" i="1077"/>
  <c r="I43" i="1077"/>
  <c r="H43" i="1077"/>
  <c r="G43" i="1077"/>
  <c r="J42" i="1077"/>
  <c r="I42" i="1077"/>
  <c r="H42" i="1077"/>
  <c r="G42" i="1077"/>
  <c r="J41" i="1077"/>
  <c r="I41" i="1077"/>
  <c r="H41" i="1077"/>
  <c r="G41" i="1077"/>
  <c r="J40" i="1077"/>
  <c r="I40" i="1077"/>
  <c r="H40" i="1077"/>
  <c r="G40" i="1077"/>
  <c r="J39" i="1077"/>
  <c r="I39" i="1077"/>
  <c r="H39" i="1077"/>
  <c r="G39" i="1077"/>
  <c r="F39" i="1077"/>
  <c r="E39" i="1077"/>
  <c r="D39" i="1077"/>
  <c r="C39" i="1077"/>
  <c r="J36" i="1077"/>
  <c r="I36" i="1077"/>
  <c r="H36" i="1077"/>
  <c r="G36" i="1077"/>
  <c r="J35" i="1077"/>
  <c r="I35" i="1077"/>
  <c r="H35" i="1077"/>
  <c r="G35" i="1077"/>
  <c r="J34" i="1077"/>
  <c r="I34" i="1077"/>
  <c r="H34" i="1077"/>
  <c r="G34" i="1077"/>
  <c r="J33" i="1077"/>
  <c r="I33" i="1077"/>
  <c r="H33" i="1077"/>
  <c r="G33" i="1077"/>
  <c r="J32" i="1077"/>
  <c r="I32" i="1077"/>
  <c r="H32" i="1077"/>
  <c r="G32" i="1077"/>
  <c r="F32" i="1077"/>
  <c r="E32" i="1077"/>
  <c r="D32" i="1077"/>
  <c r="J28" i="1077"/>
  <c r="I28" i="1077"/>
  <c r="H28" i="1077"/>
  <c r="G28" i="1077"/>
  <c r="J27" i="1077"/>
  <c r="I27" i="1077"/>
  <c r="H27" i="1077"/>
  <c r="G27" i="1077"/>
  <c r="J26" i="1077"/>
  <c r="I26" i="1077"/>
  <c r="H26" i="1077"/>
  <c r="G26" i="1077"/>
  <c r="J25" i="1077"/>
  <c r="I25" i="1077"/>
  <c r="H25" i="1077"/>
  <c r="G25" i="1077"/>
  <c r="J24" i="1077"/>
  <c r="I24" i="1077"/>
  <c r="H24" i="1077"/>
  <c r="G24" i="1077"/>
  <c r="F24" i="1077"/>
  <c r="E24" i="1077"/>
  <c r="D24" i="1077"/>
  <c r="C24" i="1077"/>
  <c r="J21" i="1077"/>
  <c r="I21" i="1077"/>
  <c r="H21" i="1077"/>
  <c r="G21" i="1077"/>
  <c r="J20" i="1077"/>
  <c r="I20" i="1077"/>
  <c r="H20" i="1077"/>
  <c r="G20" i="1077"/>
  <c r="J19" i="1077"/>
  <c r="I19" i="1077"/>
  <c r="H19" i="1077"/>
  <c r="G19" i="1077"/>
  <c r="J18" i="1077"/>
  <c r="I18" i="1077"/>
  <c r="H18" i="1077"/>
  <c r="G18" i="1077"/>
  <c r="J17" i="1077"/>
  <c r="I17" i="1077"/>
  <c r="H17" i="1077"/>
  <c r="G17" i="1077"/>
  <c r="F17" i="1077"/>
  <c r="E17" i="1077"/>
  <c r="D17" i="1077"/>
  <c r="C17" i="1077"/>
  <c r="J13" i="1077"/>
  <c r="I13" i="1077"/>
  <c r="H13" i="1077"/>
  <c r="G13" i="1077"/>
  <c r="J12" i="1077"/>
  <c r="I12" i="1077"/>
  <c r="H12" i="1077"/>
  <c r="G12" i="1077"/>
  <c r="J11" i="1077"/>
  <c r="I11" i="1077"/>
  <c r="H11" i="1077"/>
  <c r="G11" i="1077"/>
  <c r="J10" i="1077"/>
  <c r="I10" i="1077"/>
  <c r="H10" i="1077"/>
  <c r="G10" i="1077"/>
  <c r="J9" i="1077"/>
  <c r="I9" i="1077"/>
  <c r="H9" i="1077"/>
  <c r="G9" i="1077"/>
  <c r="F9" i="1077"/>
  <c r="E9" i="1077"/>
  <c r="D9" i="1077"/>
  <c r="A5" i="1077"/>
  <c r="J79" i="1076"/>
  <c r="I79" i="1076"/>
  <c r="H79" i="1076"/>
  <c r="G79" i="1076"/>
  <c r="J78" i="1076"/>
  <c r="I78" i="1076"/>
  <c r="H78" i="1076"/>
  <c r="G78" i="1076"/>
  <c r="J77" i="1076"/>
  <c r="I77" i="1076"/>
  <c r="H77" i="1076"/>
  <c r="G77" i="1076"/>
  <c r="J76" i="1076"/>
  <c r="I76" i="1076"/>
  <c r="H76" i="1076"/>
  <c r="G76" i="1076"/>
  <c r="J75" i="1076"/>
  <c r="I75" i="1076"/>
  <c r="H75" i="1076"/>
  <c r="G75" i="1076"/>
  <c r="F75" i="1076"/>
  <c r="E75" i="1076"/>
  <c r="D75" i="1076"/>
  <c r="C75" i="1076"/>
  <c r="J72" i="1076"/>
  <c r="I72" i="1076"/>
  <c r="H72" i="1076"/>
  <c r="G72" i="1076"/>
  <c r="J71" i="1076"/>
  <c r="I71" i="1076"/>
  <c r="H71" i="1076"/>
  <c r="G71" i="1076"/>
  <c r="J70" i="1076"/>
  <c r="I70" i="1076"/>
  <c r="H70" i="1076"/>
  <c r="G70" i="1076"/>
  <c r="J69" i="1076"/>
  <c r="I69" i="1076"/>
  <c r="H69" i="1076"/>
  <c r="G69" i="1076"/>
  <c r="J68" i="1076"/>
  <c r="I68" i="1076"/>
  <c r="H68" i="1076"/>
  <c r="G68" i="1076"/>
  <c r="F68" i="1076"/>
  <c r="E68" i="1076"/>
  <c r="D68" i="1076"/>
  <c r="C68" i="1076"/>
  <c r="J64" i="1076"/>
  <c r="I64" i="1076"/>
  <c r="H64" i="1076"/>
  <c r="G64" i="1076"/>
  <c r="J63" i="1076"/>
  <c r="I63" i="1076"/>
  <c r="H63" i="1076"/>
  <c r="G63" i="1076"/>
  <c r="J62" i="1076"/>
  <c r="I62" i="1076"/>
  <c r="H62" i="1076"/>
  <c r="G62" i="1076"/>
  <c r="J61" i="1076"/>
  <c r="I61" i="1076"/>
  <c r="H61" i="1076"/>
  <c r="G61" i="1076"/>
  <c r="J60" i="1076"/>
  <c r="I60" i="1076"/>
  <c r="H60" i="1076"/>
  <c r="G60" i="1076"/>
  <c r="F60" i="1076"/>
  <c r="E60" i="1076"/>
  <c r="D60" i="1076"/>
  <c r="J56" i="1076"/>
  <c r="I56" i="1076"/>
  <c r="H56" i="1076"/>
  <c r="G56" i="1076"/>
  <c r="J55" i="1076"/>
  <c r="I55" i="1076"/>
  <c r="H55" i="1076"/>
  <c r="G55" i="1076"/>
  <c r="J54" i="1076"/>
  <c r="I54" i="1076"/>
  <c r="H54" i="1076"/>
  <c r="G54" i="1076"/>
  <c r="F54" i="1076"/>
  <c r="E54" i="1076"/>
  <c r="D54" i="1076"/>
  <c r="J50" i="1076"/>
  <c r="I50" i="1076"/>
  <c r="H50" i="1076"/>
  <c r="G50" i="1076"/>
  <c r="J49" i="1076"/>
  <c r="I49" i="1076"/>
  <c r="H49" i="1076"/>
  <c r="G49" i="1076"/>
  <c r="J48" i="1076"/>
  <c r="I48" i="1076"/>
  <c r="H48" i="1076"/>
  <c r="G48" i="1076"/>
  <c r="J47" i="1076"/>
  <c r="I47" i="1076"/>
  <c r="H47" i="1076"/>
  <c r="G47" i="1076"/>
  <c r="J46" i="1076"/>
  <c r="I46" i="1076"/>
  <c r="H46" i="1076"/>
  <c r="G46" i="1076"/>
  <c r="F46" i="1076"/>
  <c r="E46" i="1076"/>
  <c r="D46" i="1076"/>
  <c r="C46" i="1076"/>
  <c r="J43" i="1076"/>
  <c r="I43" i="1076"/>
  <c r="H43" i="1076"/>
  <c r="G43" i="1076"/>
  <c r="J42" i="1076"/>
  <c r="I42" i="1076"/>
  <c r="H42" i="1076"/>
  <c r="G42" i="1076"/>
  <c r="J41" i="1076"/>
  <c r="I41" i="1076"/>
  <c r="H41" i="1076"/>
  <c r="G41" i="1076"/>
  <c r="J40" i="1076"/>
  <c r="I40" i="1076"/>
  <c r="H40" i="1076"/>
  <c r="G40" i="1076"/>
  <c r="J39" i="1076"/>
  <c r="I39" i="1076"/>
  <c r="H39" i="1076"/>
  <c r="G39" i="1076"/>
  <c r="F39" i="1076"/>
  <c r="E39" i="1076"/>
  <c r="D39" i="1076"/>
  <c r="C39" i="1076"/>
  <c r="J36" i="1076"/>
  <c r="I36" i="1076"/>
  <c r="H36" i="1076"/>
  <c r="G36" i="1076"/>
  <c r="J35" i="1076"/>
  <c r="I35" i="1076"/>
  <c r="H35" i="1076"/>
  <c r="G35" i="1076"/>
  <c r="J34" i="1076"/>
  <c r="I34" i="1076"/>
  <c r="H34" i="1076"/>
  <c r="G34" i="1076"/>
  <c r="J33" i="1076"/>
  <c r="I33" i="1076"/>
  <c r="H33" i="1076"/>
  <c r="G33" i="1076"/>
  <c r="J32" i="1076"/>
  <c r="I32" i="1076"/>
  <c r="H32" i="1076"/>
  <c r="G32" i="1076"/>
  <c r="F32" i="1076"/>
  <c r="E32" i="1076"/>
  <c r="D32" i="1076"/>
  <c r="J28" i="1076"/>
  <c r="I28" i="1076"/>
  <c r="H28" i="1076"/>
  <c r="G28" i="1076"/>
  <c r="J27" i="1076"/>
  <c r="I27" i="1076"/>
  <c r="H27" i="1076"/>
  <c r="G27" i="1076"/>
  <c r="J26" i="1076"/>
  <c r="I26" i="1076"/>
  <c r="H26" i="1076"/>
  <c r="G26" i="1076"/>
  <c r="J25" i="1076"/>
  <c r="I25" i="1076"/>
  <c r="H25" i="1076"/>
  <c r="G25" i="1076"/>
  <c r="J24" i="1076"/>
  <c r="I24" i="1076"/>
  <c r="H24" i="1076"/>
  <c r="G24" i="1076"/>
  <c r="F24" i="1076"/>
  <c r="E24" i="1076"/>
  <c r="D24" i="1076"/>
  <c r="C24" i="1076"/>
  <c r="J21" i="1076"/>
  <c r="I21" i="1076"/>
  <c r="H21" i="1076"/>
  <c r="G21" i="1076"/>
  <c r="J20" i="1076"/>
  <c r="I20" i="1076"/>
  <c r="H20" i="1076"/>
  <c r="G20" i="1076"/>
  <c r="J19" i="1076"/>
  <c r="I19" i="1076"/>
  <c r="H19" i="1076"/>
  <c r="G19" i="1076"/>
  <c r="J18" i="1076"/>
  <c r="I18" i="1076"/>
  <c r="H18" i="1076"/>
  <c r="G18" i="1076"/>
  <c r="J17" i="1076"/>
  <c r="I17" i="1076"/>
  <c r="H17" i="1076"/>
  <c r="G17" i="1076"/>
  <c r="F17" i="1076"/>
  <c r="E17" i="1076"/>
  <c r="D17" i="1076"/>
  <c r="C17" i="1076"/>
  <c r="J13" i="1076"/>
  <c r="I13" i="1076"/>
  <c r="H13" i="1076"/>
  <c r="G13" i="1076"/>
  <c r="J12" i="1076"/>
  <c r="I12" i="1076"/>
  <c r="H12" i="1076"/>
  <c r="G12" i="1076"/>
  <c r="J11" i="1076"/>
  <c r="I11" i="1076"/>
  <c r="H11" i="1076"/>
  <c r="G11" i="1076"/>
  <c r="J10" i="1076"/>
  <c r="I10" i="1076"/>
  <c r="H10" i="1076"/>
  <c r="G10" i="1076"/>
  <c r="J9" i="1076"/>
  <c r="I9" i="1076"/>
  <c r="H9" i="1076"/>
  <c r="G9" i="1076"/>
  <c r="F9" i="1076"/>
  <c r="E9" i="1076"/>
  <c r="D9" i="1076"/>
  <c r="A5" i="1076"/>
  <c r="J79" i="1075"/>
  <c r="I79" i="1075"/>
  <c r="H79" i="1075"/>
  <c r="G79" i="1075"/>
  <c r="J78" i="1075"/>
  <c r="I78" i="1075"/>
  <c r="H78" i="1075"/>
  <c r="G78" i="1075"/>
  <c r="J77" i="1075"/>
  <c r="I77" i="1075"/>
  <c r="H77" i="1075"/>
  <c r="G77" i="1075"/>
  <c r="J76" i="1075"/>
  <c r="I76" i="1075"/>
  <c r="H76" i="1075"/>
  <c r="G76" i="1075"/>
  <c r="J75" i="1075"/>
  <c r="I75" i="1075"/>
  <c r="H75" i="1075"/>
  <c r="G75" i="1075"/>
  <c r="F75" i="1075"/>
  <c r="E75" i="1075"/>
  <c r="D75" i="1075"/>
  <c r="C75" i="1075"/>
  <c r="J72" i="1075"/>
  <c r="I72" i="1075"/>
  <c r="H72" i="1075"/>
  <c r="G72" i="1075"/>
  <c r="J71" i="1075"/>
  <c r="I71" i="1075"/>
  <c r="H71" i="1075"/>
  <c r="G71" i="1075"/>
  <c r="J70" i="1075"/>
  <c r="I70" i="1075"/>
  <c r="H70" i="1075"/>
  <c r="G70" i="1075"/>
  <c r="J69" i="1075"/>
  <c r="I69" i="1075"/>
  <c r="H69" i="1075"/>
  <c r="G69" i="1075"/>
  <c r="J68" i="1075"/>
  <c r="I68" i="1075"/>
  <c r="H68" i="1075"/>
  <c r="G68" i="1075"/>
  <c r="F68" i="1075"/>
  <c r="E68" i="1075"/>
  <c r="D68" i="1075"/>
  <c r="C68" i="1075"/>
  <c r="J64" i="1075"/>
  <c r="I64" i="1075"/>
  <c r="H64" i="1075"/>
  <c r="G64" i="1075"/>
  <c r="J63" i="1075"/>
  <c r="I63" i="1075"/>
  <c r="H63" i="1075"/>
  <c r="G63" i="1075"/>
  <c r="J62" i="1075"/>
  <c r="I62" i="1075"/>
  <c r="H62" i="1075"/>
  <c r="G62" i="1075"/>
  <c r="J61" i="1075"/>
  <c r="I61" i="1075"/>
  <c r="H61" i="1075"/>
  <c r="G61" i="1075"/>
  <c r="J60" i="1075"/>
  <c r="I60" i="1075"/>
  <c r="H60" i="1075"/>
  <c r="G60" i="1075"/>
  <c r="F60" i="1075"/>
  <c r="E60" i="1075"/>
  <c r="D60" i="1075"/>
  <c r="J56" i="1075"/>
  <c r="I56" i="1075"/>
  <c r="H56" i="1075"/>
  <c r="G56" i="1075"/>
  <c r="J55" i="1075"/>
  <c r="I55" i="1075"/>
  <c r="H55" i="1075"/>
  <c r="G55" i="1075"/>
  <c r="J54" i="1075"/>
  <c r="I54" i="1075"/>
  <c r="H54" i="1075"/>
  <c r="G54" i="1075"/>
  <c r="F54" i="1075"/>
  <c r="E54" i="1075"/>
  <c r="D54" i="1075"/>
  <c r="J50" i="1075"/>
  <c r="I50" i="1075"/>
  <c r="H50" i="1075"/>
  <c r="G50" i="1075"/>
  <c r="J49" i="1075"/>
  <c r="I49" i="1075"/>
  <c r="H49" i="1075"/>
  <c r="G49" i="1075"/>
  <c r="J48" i="1075"/>
  <c r="I48" i="1075"/>
  <c r="H48" i="1075"/>
  <c r="G48" i="1075"/>
  <c r="J47" i="1075"/>
  <c r="I47" i="1075"/>
  <c r="H47" i="1075"/>
  <c r="G47" i="1075"/>
  <c r="J46" i="1075"/>
  <c r="I46" i="1075"/>
  <c r="H46" i="1075"/>
  <c r="G46" i="1075"/>
  <c r="F46" i="1075"/>
  <c r="E46" i="1075"/>
  <c r="D46" i="1075"/>
  <c r="C46" i="1075"/>
  <c r="J43" i="1075"/>
  <c r="I43" i="1075"/>
  <c r="H43" i="1075"/>
  <c r="G43" i="1075"/>
  <c r="J42" i="1075"/>
  <c r="I42" i="1075"/>
  <c r="H42" i="1075"/>
  <c r="G42" i="1075"/>
  <c r="J41" i="1075"/>
  <c r="I41" i="1075"/>
  <c r="H41" i="1075"/>
  <c r="G41" i="1075"/>
  <c r="J40" i="1075"/>
  <c r="I40" i="1075"/>
  <c r="H40" i="1075"/>
  <c r="G40" i="1075"/>
  <c r="J39" i="1075"/>
  <c r="I39" i="1075"/>
  <c r="H39" i="1075"/>
  <c r="G39" i="1075"/>
  <c r="F39" i="1075"/>
  <c r="E39" i="1075"/>
  <c r="D39" i="1075"/>
  <c r="C39" i="1075"/>
  <c r="J36" i="1075"/>
  <c r="I36" i="1075"/>
  <c r="H36" i="1075"/>
  <c r="G36" i="1075"/>
  <c r="J35" i="1075"/>
  <c r="I35" i="1075"/>
  <c r="H35" i="1075"/>
  <c r="G35" i="1075"/>
  <c r="J34" i="1075"/>
  <c r="I34" i="1075"/>
  <c r="H34" i="1075"/>
  <c r="G34" i="1075"/>
  <c r="J33" i="1075"/>
  <c r="I33" i="1075"/>
  <c r="H33" i="1075"/>
  <c r="G33" i="1075"/>
  <c r="J32" i="1075"/>
  <c r="I32" i="1075"/>
  <c r="H32" i="1075"/>
  <c r="G32" i="1075"/>
  <c r="F32" i="1075"/>
  <c r="E32" i="1075"/>
  <c r="D32" i="1075"/>
  <c r="J28" i="1075"/>
  <c r="I28" i="1075"/>
  <c r="H28" i="1075"/>
  <c r="G28" i="1075"/>
  <c r="J27" i="1075"/>
  <c r="I27" i="1075"/>
  <c r="H27" i="1075"/>
  <c r="G27" i="1075"/>
  <c r="J26" i="1075"/>
  <c r="I26" i="1075"/>
  <c r="H26" i="1075"/>
  <c r="G26" i="1075"/>
  <c r="J25" i="1075"/>
  <c r="I25" i="1075"/>
  <c r="H25" i="1075"/>
  <c r="G25" i="1075"/>
  <c r="J24" i="1075"/>
  <c r="I24" i="1075"/>
  <c r="H24" i="1075"/>
  <c r="G24" i="1075"/>
  <c r="F24" i="1075"/>
  <c r="E24" i="1075"/>
  <c r="D24" i="1075"/>
  <c r="C24" i="1075"/>
  <c r="J21" i="1075"/>
  <c r="I21" i="1075"/>
  <c r="H21" i="1075"/>
  <c r="G21" i="1075"/>
  <c r="J20" i="1075"/>
  <c r="I20" i="1075"/>
  <c r="H20" i="1075"/>
  <c r="G20" i="1075"/>
  <c r="J19" i="1075"/>
  <c r="I19" i="1075"/>
  <c r="H19" i="1075"/>
  <c r="G19" i="1075"/>
  <c r="J18" i="1075"/>
  <c r="I18" i="1075"/>
  <c r="H18" i="1075"/>
  <c r="G18" i="1075"/>
  <c r="J17" i="1075"/>
  <c r="I17" i="1075"/>
  <c r="H17" i="1075"/>
  <c r="G17" i="1075"/>
  <c r="F17" i="1075"/>
  <c r="E17" i="1075"/>
  <c r="D17" i="1075"/>
  <c r="C17" i="1075"/>
  <c r="J13" i="1075"/>
  <c r="I13" i="1075"/>
  <c r="H13" i="1075"/>
  <c r="G13" i="1075"/>
  <c r="J12" i="1075"/>
  <c r="I12" i="1075"/>
  <c r="H12" i="1075"/>
  <c r="G12" i="1075"/>
  <c r="J11" i="1075"/>
  <c r="I11" i="1075"/>
  <c r="H11" i="1075"/>
  <c r="G11" i="1075"/>
  <c r="J10" i="1075"/>
  <c r="I10" i="1075"/>
  <c r="H10" i="1075"/>
  <c r="G10" i="1075"/>
  <c r="J9" i="1075"/>
  <c r="I9" i="1075"/>
  <c r="H9" i="1075"/>
  <c r="G9" i="1075"/>
  <c r="F9" i="1075"/>
  <c r="E9" i="1075"/>
  <c r="D9" i="1075"/>
  <c r="A5" i="1075"/>
  <c r="J79" i="1074"/>
  <c r="I79" i="1074"/>
  <c r="H79" i="1074"/>
  <c r="G79" i="1074"/>
  <c r="J78" i="1074"/>
  <c r="I78" i="1074"/>
  <c r="H78" i="1074"/>
  <c r="G78" i="1074"/>
  <c r="J77" i="1074"/>
  <c r="I77" i="1074"/>
  <c r="H77" i="1074"/>
  <c r="G77" i="1074"/>
  <c r="J76" i="1074"/>
  <c r="I76" i="1074"/>
  <c r="H76" i="1074"/>
  <c r="G76" i="1074"/>
  <c r="J75" i="1074"/>
  <c r="I75" i="1074"/>
  <c r="H75" i="1074"/>
  <c r="G75" i="1074"/>
  <c r="F75" i="1074"/>
  <c r="E75" i="1074"/>
  <c r="D75" i="1074"/>
  <c r="C75" i="1074"/>
  <c r="J72" i="1074"/>
  <c r="I72" i="1074"/>
  <c r="H72" i="1074"/>
  <c r="G72" i="1074"/>
  <c r="J71" i="1074"/>
  <c r="I71" i="1074"/>
  <c r="H71" i="1074"/>
  <c r="G71" i="1074"/>
  <c r="J70" i="1074"/>
  <c r="I70" i="1074"/>
  <c r="H70" i="1074"/>
  <c r="G70" i="1074"/>
  <c r="J69" i="1074"/>
  <c r="I69" i="1074"/>
  <c r="H69" i="1074"/>
  <c r="G69" i="1074"/>
  <c r="J68" i="1074"/>
  <c r="I68" i="1074"/>
  <c r="H68" i="1074"/>
  <c r="G68" i="1074"/>
  <c r="F68" i="1074"/>
  <c r="E68" i="1074"/>
  <c r="D68" i="1074"/>
  <c r="C68" i="1074"/>
  <c r="J64" i="1074"/>
  <c r="I64" i="1074"/>
  <c r="H64" i="1074"/>
  <c r="G64" i="1074"/>
  <c r="J63" i="1074"/>
  <c r="I63" i="1074"/>
  <c r="H63" i="1074"/>
  <c r="G63" i="1074"/>
  <c r="J62" i="1074"/>
  <c r="I62" i="1074"/>
  <c r="H62" i="1074"/>
  <c r="G62" i="1074"/>
  <c r="J61" i="1074"/>
  <c r="I61" i="1074"/>
  <c r="H61" i="1074"/>
  <c r="G61" i="1074"/>
  <c r="J60" i="1074"/>
  <c r="I60" i="1074"/>
  <c r="H60" i="1074"/>
  <c r="G60" i="1074"/>
  <c r="F60" i="1074"/>
  <c r="E60" i="1074"/>
  <c r="D60" i="1074"/>
  <c r="J56" i="1074"/>
  <c r="I56" i="1074"/>
  <c r="H56" i="1074"/>
  <c r="G56" i="1074"/>
  <c r="J55" i="1074"/>
  <c r="I55" i="1074"/>
  <c r="H55" i="1074"/>
  <c r="G55" i="1074"/>
  <c r="J54" i="1074"/>
  <c r="I54" i="1074"/>
  <c r="H54" i="1074"/>
  <c r="G54" i="1074"/>
  <c r="F54" i="1074"/>
  <c r="E54" i="1074"/>
  <c r="D54" i="1074"/>
  <c r="J50" i="1074"/>
  <c r="I50" i="1074"/>
  <c r="H50" i="1074"/>
  <c r="G50" i="1074"/>
  <c r="J49" i="1074"/>
  <c r="I49" i="1074"/>
  <c r="H49" i="1074"/>
  <c r="G49" i="1074"/>
  <c r="J48" i="1074"/>
  <c r="I48" i="1074"/>
  <c r="H48" i="1074"/>
  <c r="G48" i="1074"/>
  <c r="J47" i="1074"/>
  <c r="I47" i="1074"/>
  <c r="H47" i="1074"/>
  <c r="G47" i="1074"/>
  <c r="J46" i="1074"/>
  <c r="I46" i="1074"/>
  <c r="H46" i="1074"/>
  <c r="G46" i="1074"/>
  <c r="F46" i="1074"/>
  <c r="E46" i="1074"/>
  <c r="D46" i="1074"/>
  <c r="C46" i="1074"/>
  <c r="J43" i="1074"/>
  <c r="I43" i="1074"/>
  <c r="H43" i="1074"/>
  <c r="G43" i="1074"/>
  <c r="J42" i="1074"/>
  <c r="I42" i="1074"/>
  <c r="H42" i="1074"/>
  <c r="G42" i="1074"/>
  <c r="J41" i="1074"/>
  <c r="I41" i="1074"/>
  <c r="H41" i="1074"/>
  <c r="G41" i="1074"/>
  <c r="J40" i="1074"/>
  <c r="I40" i="1074"/>
  <c r="H40" i="1074"/>
  <c r="G40" i="1074"/>
  <c r="J39" i="1074"/>
  <c r="I39" i="1074"/>
  <c r="H39" i="1074"/>
  <c r="G39" i="1074"/>
  <c r="F39" i="1074"/>
  <c r="E39" i="1074"/>
  <c r="D39" i="1074"/>
  <c r="C39" i="1074"/>
  <c r="J36" i="1074"/>
  <c r="I36" i="1074"/>
  <c r="H36" i="1074"/>
  <c r="G36" i="1074"/>
  <c r="J35" i="1074"/>
  <c r="I35" i="1074"/>
  <c r="H35" i="1074"/>
  <c r="G35" i="1074"/>
  <c r="J34" i="1074"/>
  <c r="I34" i="1074"/>
  <c r="H34" i="1074"/>
  <c r="G34" i="1074"/>
  <c r="J33" i="1074"/>
  <c r="I33" i="1074"/>
  <c r="H33" i="1074"/>
  <c r="G33" i="1074"/>
  <c r="J32" i="1074"/>
  <c r="I32" i="1074"/>
  <c r="H32" i="1074"/>
  <c r="G32" i="1074"/>
  <c r="F32" i="1074"/>
  <c r="E32" i="1074"/>
  <c r="D32" i="1074"/>
  <c r="J28" i="1074"/>
  <c r="I28" i="1074"/>
  <c r="H28" i="1074"/>
  <c r="G28" i="1074"/>
  <c r="J27" i="1074"/>
  <c r="I27" i="1074"/>
  <c r="H27" i="1074"/>
  <c r="G27" i="1074"/>
  <c r="J26" i="1074"/>
  <c r="I26" i="1074"/>
  <c r="H26" i="1074"/>
  <c r="G26" i="1074"/>
  <c r="J25" i="1074"/>
  <c r="I25" i="1074"/>
  <c r="H25" i="1074"/>
  <c r="G25" i="1074"/>
  <c r="J24" i="1074"/>
  <c r="I24" i="1074"/>
  <c r="H24" i="1074"/>
  <c r="G24" i="1074"/>
  <c r="F24" i="1074"/>
  <c r="E24" i="1074"/>
  <c r="D24" i="1074"/>
  <c r="C24" i="1074"/>
  <c r="J21" i="1074"/>
  <c r="I21" i="1074"/>
  <c r="H21" i="1074"/>
  <c r="G21" i="1074"/>
  <c r="J20" i="1074"/>
  <c r="I20" i="1074"/>
  <c r="H20" i="1074"/>
  <c r="G20" i="1074"/>
  <c r="J19" i="1074"/>
  <c r="I19" i="1074"/>
  <c r="H19" i="1074"/>
  <c r="G19" i="1074"/>
  <c r="J18" i="1074"/>
  <c r="I18" i="1074"/>
  <c r="H18" i="1074"/>
  <c r="G18" i="1074"/>
  <c r="J17" i="1074"/>
  <c r="I17" i="1074"/>
  <c r="H17" i="1074"/>
  <c r="G17" i="1074"/>
  <c r="F17" i="1074"/>
  <c r="E17" i="1074"/>
  <c r="D17" i="1074"/>
  <c r="C17" i="1074"/>
  <c r="J13" i="1074"/>
  <c r="I13" i="1074"/>
  <c r="H13" i="1074"/>
  <c r="G13" i="1074"/>
  <c r="J12" i="1074"/>
  <c r="I12" i="1074"/>
  <c r="H12" i="1074"/>
  <c r="G12" i="1074"/>
  <c r="J11" i="1074"/>
  <c r="I11" i="1074"/>
  <c r="H11" i="1074"/>
  <c r="G11" i="1074"/>
  <c r="J10" i="1074"/>
  <c r="I10" i="1074"/>
  <c r="H10" i="1074"/>
  <c r="G10" i="1074"/>
  <c r="J9" i="1074"/>
  <c r="I9" i="1074"/>
  <c r="H9" i="1074"/>
  <c r="G9" i="1074"/>
  <c r="F9" i="1074"/>
  <c r="E9" i="1074"/>
  <c r="D9" i="1074"/>
  <c r="A5" i="1074"/>
  <c r="J79" i="1073"/>
  <c r="I79" i="1073"/>
  <c r="H79" i="1073"/>
  <c r="G79" i="1073"/>
  <c r="J78" i="1073"/>
  <c r="I78" i="1073"/>
  <c r="H78" i="1073"/>
  <c r="G78" i="1073"/>
  <c r="J77" i="1073"/>
  <c r="I77" i="1073"/>
  <c r="H77" i="1073"/>
  <c r="G77" i="1073"/>
  <c r="J76" i="1073"/>
  <c r="I76" i="1073"/>
  <c r="H76" i="1073"/>
  <c r="G76" i="1073"/>
  <c r="J75" i="1073"/>
  <c r="I75" i="1073"/>
  <c r="H75" i="1073"/>
  <c r="G75" i="1073"/>
  <c r="F75" i="1073"/>
  <c r="E75" i="1073"/>
  <c r="D75" i="1073"/>
  <c r="C75" i="1073"/>
  <c r="J72" i="1073"/>
  <c r="I72" i="1073"/>
  <c r="H72" i="1073"/>
  <c r="G72" i="1073"/>
  <c r="J71" i="1073"/>
  <c r="I71" i="1073"/>
  <c r="H71" i="1073"/>
  <c r="G71" i="1073"/>
  <c r="J70" i="1073"/>
  <c r="I70" i="1073"/>
  <c r="H70" i="1073"/>
  <c r="G70" i="1073"/>
  <c r="J69" i="1073"/>
  <c r="I69" i="1073"/>
  <c r="H69" i="1073"/>
  <c r="G69" i="1073"/>
  <c r="J68" i="1073"/>
  <c r="I68" i="1073"/>
  <c r="H68" i="1073"/>
  <c r="G68" i="1073"/>
  <c r="F68" i="1073"/>
  <c r="E68" i="1073"/>
  <c r="D68" i="1073"/>
  <c r="C68" i="1073"/>
  <c r="J64" i="1073"/>
  <c r="I64" i="1073"/>
  <c r="H64" i="1073"/>
  <c r="G64" i="1073"/>
  <c r="J63" i="1073"/>
  <c r="I63" i="1073"/>
  <c r="H63" i="1073"/>
  <c r="G63" i="1073"/>
  <c r="J62" i="1073"/>
  <c r="I62" i="1073"/>
  <c r="H62" i="1073"/>
  <c r="G62" i="1073"/>
  <c r="J61" i="1073"/>
  <c r="I61" i="1073"/>
  <c r="H61" i="1073"/>
  <c r="G61" i="1073"/>
  <c r="J60" i="1073"/>
  <c r="I60" i="1073"/>
  <c r="H60" i="1073"/>
  <c r="G60" i="1073"/>
  <c r="F60" i="1073"/>
  <c r="E60" i="1073"/>
  <c r="D60" i="1073"/>
  <c r="J56" i="1073"/>
  <c r="I56" i="1073"/>
  <c r="H56" i="1073"/>
  <c r="G56" i="1073"/>
  <c r="J55" i="1073"/>
  <c r="I55" i="1073"/>
  <c r="H55" i="1073"/>
  <c r="G55" i="1073"/>
  <c r="J54" i="1073"/>
  <c r="I54" i="1073"/>
  <c r="H54" i="1073"/>
  <c r="G54" i="1073"/>
  <c r="F54" i="1073"/>
  <c r="E54" i="1073"/>
  <c r="D54" i="1073"/>
  <c r="J50" i="1073"/>
  <c r="I50" i="1073"/>
  <c r="H50" i="1073"/>
  <c r="G50" i="1073"/>
  <c r="J49" i="1073"/>
  <c r="I49" i="1073"/>
  <c r="H49" i="1073"/>
  <c r="G49" i="1073"/>
  <c r="J48" i="1073"/>
  <c r="I48" i="1073"/>
  <c r="H48" i="1073"/>
  <c r="G48" i="1073"/>
  <c r="J47" i="1073"/>
  <c r="I47" i="1073"/>
  <c r="H47" i="1073"/>
  <c r="G47" i="1073"/>
  <c r="J46" i="1073"/>
  <c r="I46" i="1073"/>
  <c r="H46" i="1073"/>
  <c r="G46" i="1073"/>
  <c r="F46" i="1073"/>
  <c r="E46" i="1073"/>
  <c r="D46" i="1073"/>
  <c r="C46" i="1073"/>
  <c r="J43" i="1073"/>
  <c r="I43" i="1073"/>
  <c r="H43" i="1073"/>
  <c r="G43" i="1073"/>
  <c r="J42" i="1073"/>
  <c r="I42" i="1073"/>
  <c r="H42" i="1073"/>
  <c r="G42" i="1073"/>
  <c r="J41" i="1073"/>
  <c r="I41" i="1073"/>
  <c r="H41" i="1073"/>
  <c r="G41" i="1073"/>
  <c r="J40" i="1073"/>
  <c r="I40" i="1073"/>
  <c r="H40" i="1073"/>
  <c r="G40" i="1073"/>
  <c r="J39" i="1073"/>
  <c r="I39" i="1073"/>
  <c r="H39" i="1073"/>
  <c r="G39" i="1073"/>
  <c r="F39" i="1073"/>
  <c r="E39" i="1073"/>
  <c r="D39" i="1073"/>
  <c r="C39" i="1073"/>
  <c r="J36" i="1073"/>
  <c r="I36" i="1073"/>
  <c r="H36" i="1073"/>
  <c r="G36" i="1073"/>
  <c r="J35" i="1073"/>
  <c r="I35" i="1073"/>
  <c r="H35" i="1073"/>
  <c r="G35" i="1073"/>
  <c r="J34" i="1073"/>
  <c r="I34" i="1073"/>
  <c r="H34" i="1073"/>
  <c r="G34" i="1073"/>
  <c r="J33" i="1073"/>
  <c r="I33" i="1073"/>
  <c r="H33" i="1073"/>
  <c r="G33" i="1073"/>
  <c r="J32" i="1073"/>
  <c r="I32" i="1073"/>
  <c r="H32" i="1073"/>
  <c r="G32" i="1073"/>
  <c r="F32" i="1073"/>
  <c r="E32" i="1073"/>
  <c r="D32" i="1073"/>
  <c r="J28" i="1073"/>
  <c r="I28" i="1073"/>
  <c r="H28" i="1073"/>
  <c r="G28" i="1073"/>
  <c r="J27" i="1073"/>
  <c r="I27" i="1073"/>
  <c r="H27" i="1073"/>
  <c r="G27" i="1073"/>
  <c r="J26" i="1073"/>
  <c r="I26" i="1073"/>
  <c r="H26" i="1073"/>
  <c r="G26" i="1073"/>
  <c r="J25" i="1073"/>
  <c r="I25" i="1073"/>
  <c r="H25" i="1073"/>
  <c r="G25" i="1073"/>
  <c r="J24" i="1073"/>
  <c r="I24" i="1073"/>
  <c r="H24" i="1073"/>
  <c r="G24" i="1073"/>
  <c r="F24" i="1073"/>
  <c r="E24" i="1073"/>
  <c r="D24" i="1073"/>
  <c r="C24" i="1073"/>
  <c r="J21" i="1073"/>
  <c r="I21" i="1073"/>
  <c r="H21" i="1073"/>
  <c r="G21" i="1073"/>
  <c r="J20" i="1073"/>
  <c r="I20" i="1073"/>
  <c r="H20" i="1073"/>
  <c r="G20" i="1073"/>
  <c r="J19" i="1073"/>
  <c r="I19" i="1073"/>
  <c r="H19" i="1073"/>
  <c r="G19" i="1073"/>
  <c r="J18" i="1073"/>
  <c r="I18" i="1073"/>
  <c r="H18" i="1073"/>
  <c r="G18" i="1073"/>
  <c r="J17" i="1073"/>
  <c r="I17" i="1073"/>
  <c r="H17" i="1073"/>
  <c r="G17" i="1073"/>
  <c r="F17" i="1073"/>
  <c r="E17" i="1073"/>
  <c r="D17" i="1073"/>
  <c r="C17" i="1073"/>
  <c r="J13" i="1073"/>
  <c r="I13" i="1073"/>
  <c r="H13" i="1073"/>
  <c r="G13" i="1073"/>
  <c r="J12" i="1073"/>
  <c r="I12" i="1073"/>
  <c r="H12" i="1073"/>
  <c r="G12" i="1073"/>
  <c r="J11" i="1073"/>
  <c r="I11" i="1073"/>
  <c r="H11" i="1073"/>
  <c r="G11" i="1073"/>
  <c r="J10" i="1073"/>
  <c r="I10" i="1073"/>
  <c r="H10" i="1073"/>
  <c r="G10" i="1073"/>
  <c r="J9" i="1073"/>
  <c r="I9" i="1073"/>
  <c r="H9" i="1073"/>
  <c r="G9" i="1073"/>
  <c r="F9" i="1073"/>
  <c r="E9" i="1073"/>
  <c r="D9" i="1073"/>
  <c r="A5" i="1073"/>
  <c r="J79" i="1072"/>
  <c r="I79" i="1072"/>
  <c r="H79" i="1072"/>
  <c r="G79" i="1072"/>
  <c r="J78" i="1072"/>
  <c r="I78" i="1072"/>
  <c r="H78" i="1072"/>
  <c r="G78" i="1072"/>
  <c r="J77" i="1072"/>
  <c r="I77" i="1072"/>
  <c r="H77" i="1072"/>
  <c r="G77" i="1072"/>
  <c r="J76" i="1072"/>
  <c r="I76" i="1072"/>
  <c r="H76" i="1072"/>
  <c r="G76" i="1072"/>
  <c r="J75" i="1072"/>
  <c r="I75" i="1072"/>
  <c r="H75" i="1072"/>
  <c r="G75" i="1072"/>
  <c r="F75" i="1072"/>
  <c r="E75" i="1072"/>
  <c r="D75" i="1072"/>
  <c r="C75" i="1072"/>
  <c r="J72" i="1072"/>
  <c r="I72" i="1072"/>
  <c r="H72" i="1072"/>
  <c r="G72" i="1072"/>
  <c r="J71" i="1072"/>
  <c r="I71" i="1072"/>
  <c r="H71" i="1072"/>
  <c r="G71" i="1072"/>
  <c r="J70" i="1072"/>
  <c r="I70" i="1072"/>
  <c r="H70" i="1072"/>
  <c r="G70" i="1072"/>
  <c r="J69" i="1072"/>
  <c r="I69" i="1072"/>
  <c r="H69" i="1072"/>
  <c r="G69" i="1072"/>
  <c r="J68" i="1072"/>
  <c r="I68" i="1072"/>
  <c r="H68" i="1072"/>
  <c r="G68" i="1072"/>
  <c r="F68" i="1072"/>
  <c r="E68" i="1072"/>
  <c r="D68" i="1072"/>
  <c r="C68" i="1072"/>
  <c r="J64" i="1072"/>
  <c r="I64" i="1072"/>
  <c r="H64" i="1072"/>
  <c r="G64" i="1072"/>
  <c r="J63" i="1072"/>
  <c r="I63" i="1072"/>
  <c r="H63" i="1072"/>
  <c r="G63" i="1072"/>
  <c r="J62" i="1072"/>
  <c r="I62" i="1072"/>
  <c r="H62" i="1072"/>
  <c r="G62" i="1072"/>
  <c r="J61" i="1072"/>
  <c r="I61" i="1072"/>
  <c r="H61" i="1072"/>
  <c r="G61" i="1072"/>
  <c r="J60" i="1072"/>
  <c r="I60" i="1072"/>
  <c r="H60" i="1072"/>
  <c r="G60" i="1072"/>
  <c r="F60" i="1072"/>
  <c r="E60" i="1072"/>
  <c r="D60" i="1072"/>
  <c r="J56" i="1072"/>
  <c r="I56" i="1072"/>
  <c r="H56" i="1072"/>
  <c r="G56" i="1072"/>
  <c r="J55" i="1072"/>
  <c r="I55" i="1072"/>
  <c r="H55" i="1072"/>
  <c r="G55" i="1072"/>
  <c r="J54" i="1072"/>
  <c r="I54" i="1072"/>
  <c r="H54" i="1072"/>
  <c r="G54" i="1072"/>
  <c r="F54" i="1072"/>
  <c r="E54" i="1072"/>
  <c r="D54" i="1072"/>
  <c r="J50" i="1072"/>
  <c r="I50" i="1072"/>
  <c r="H50" i="1072"/>
  <c r="G50" i="1072"/>
  <c r="J49" i="1072"/>
  <c r="I49" i="1072"/>
  <c r="H49" i="1072"/>
  <c r="G49" i="1072"/>
  <c r="J48" i="1072"/>
  <c r="I48" i="1072"/>
  <c r="H48" i="1072"/>
  <c r="G48" i="1072"/>
  <c r="J47" i="1072"/>
  <c r="I47" i="1072"/>
  <c r="H47" i="1072"/>
  <c r="G47" i="1072"/>
  <c r="J46" i="1072"/>
  <c r="I46" i="1072"/>
  <c r="H46" i="1072"/>
  <c r="G46" i="1072"/>
  <c r="F46" i="1072"/>
  <c r="E46" i="1072"/>
  <c r="D46" i="1072"/>
  <c r="C46" i="1072"/>
  <c r="J43" i="1072"/>
  <c r="I43" i="1072"/>
  <c r="H43" i="1072"/>
  <c r="G43" i="1072"/>
  <c r="J42" i="1072"/>
  <c r="I42" i="1072"/>
  <c r="H42" i="1072"/>
  <c r="G42" i="1072"/>
  <c r="J41" i="1072"/>
  <c r="I41" i="1072"/>
  <c r="H41" i="1072"/>
  <c r="G41" i="1072"/>
  <c r="J40" i="1072"/>
  <c r="I40" i="1072"/>
  <c r="H40" i="1072"/>
  <c r="G40" i="1072"/>
  <c r="J39" i="1072"/>
  <c r="I39" i="1072"/>
  <c r="H39" i="1072"/>
  <c r="G39" i="1072"/>
  <c r="F39" i="1072"/>
  <c r="E39" i="1072"/>
  <c r="D39" i="1072"/>
  <c r="C39" i="1072"/>
  <c r="J36" i="1072"/>
  <c r="I36" i="1072"/>
  <c r="H36" i="1072"/>
  <c r="G36" i="1072"/>
  <c r="J35" i="1072"/>
  <c r="I35" i="1072"/>
  <c r="H35" i="1072"/>
  <c r="G35" i="1072"/>
  <c r="J34" i="1072"/>
  <c r="I34" i="1072"/>
  <c r="H34" i="1072"/>
  <c r="G34" i="1072"/>
  <c r="J33" i="1072"/>
  <c r="I33" i="1072"/>
  <c r="H33" i="1072"/>
  <c r="G33" i="1072"/>
  <c r="J32" i="1072"/>
  <c r="I32" i="1072"/>
  <c r="H32" i="1072"/>
  <c r="G32" i="1072"/>
  <c r="F32" i="1072"/>
  <c r="E32" i="1072"/>
  <c r="D32" i="1072"/>
  <c r="J28" i="1072"/>
  <c r="I28" i="1072"/>
  <c r="H28" i="1072"/>
  <c r="G28" i="1072"/>
  <c r="J27" i="1072"/>
  <c r="I27" i="1072"/>
  <c r="H27" i="1072"/>
  <c r="G27" i="1072"/>
  <c r="J26" i="1072"/>
  <c r="I26" i="1072"/>
  <c r="H26" i="1072"/>
  <c r="G26" i="1072"/>
  <c r="J25" i="1072"/>
  <c r="I25" i="1072"/>
  <c r="H25" i="1072"/>
  <c r="G25" i="1072"/>
  <c r="J24" i="1072"/>
  <c r="I24" i="1072"/>
  <c r="H24" i="1072"/>
  <c r="G24" i="1072"/>
  <c r="F24" i="1072"/>
  <c r="E24" i="1072"/>
  <c r="D24" i="1072"/>
  <c r="C24" i="1072"/>
  <c r="J21" i="1072"/>
  <c r="I21" i="1072"/>
  <c r="H21" i="1072"/>
  <c r="G21" i="1072"/>
  <c r="J20" i="1072"/>
  <c r="I20" i="1072"/>
  <c r="H20" i="1072"/>
  <c r="G20" i="1072"/>
  <c r="J19" i="1072"/>
  <c r="I19" i="1072"/>
  <c r="H19" i="1072"/>
  <c r="G19" i="1072"/>
  <c r="J18" i="1072"/>
  <c r="I18" i="1072"/>
  <c r="H18" i="1072"/>
  <c r="G18" i="1072"/>
  <c r="J17" i="1072"/>
  <c r="I17" i="1072"/>
  <c r="H17" i="1072"/>
  <c r="G17" i="1072"/>
  <c r="F17" i="1072"/>
  <c r="E17" i="1072"/>
  <c r="D17" i="1072"/>
  <c r="C17" i="1072"/>
  <c r="J13" i="1072"/>
  <c r="I13" i="1072"/>
  <c r="H13" i="1072"/>
  <c r="G13" i="1072"/>
  <c r="J12" i="1072"/>
  <c r="I12" i="1072"/>
  <c r="H12" i="1072"/>
  <c r="G12" i="1072"/>
  <c r="J11" i="1072"/>
  <c r="I11" i="1072"/>
  <c r="H11" i="1072"/>
  <c r="G11" i="1072"/>
  <c r="J10" i="1072"/>
  <c r="I10" i="1072"/>
  <c r="H10" i="1072"/>
  <c r="G10" i="1072"/>
  <c r="J9" i="1072"/>
  <c r="I9" i="1072"/>
  <c r="H9" i="1072"/>
  <c r="G9" i="1072"/>
  <c r="F9" i="1072"/>
  <c r="E9" i="1072"/>
  <c r="D9" i="1072"/>
  <c r="A5" i="1072"/>
  <c r="J79" i="1071"/>
  <c r="I79" i="1071"/>
  <c r="H79" i="1071"/>
  <c r="G79" i="1071"/>
  <c r="J78" i="1071"/>
  <c r="I78" i="1071"/>
  <c r="H78" i="1071"/>
  <c r="G78" i="1071"/>
  <c r="J77" i="1071"/>
  <c r="I77" i="1071"/>
  <c r="H77" i="1071"/>
  <c r="G77" i="1071"/>
  <c r="J76" i="1071"/>
  <c r="I76" i="1071"/>
  <c r="H76" i="1071"/>
  <c r="G76" i="1071"/>
  <c r="J75" i="1071"/>
  <c r="I75" i="1071"/>
  <c r="H75" i="1071"/>
  <c r="G75" i="1071"/>
  <c r="F75" i="1071"/>
  <c r="E75" i="1071"/>
  <c r="D75" i="1071"/>
  <c r="C75" i="1071"/>
  <c r="J72" i="1071"/>
  <c r="I72" i="1071"/>
  <c r="H72" i="1071"/>
  <c r="G72" i="1071"/>
  <c r="J71" i="1071"/>
  <c r="I71" i="1071"/>
  <c r="H71" i="1071"/>
  <c r="G71" i="1071"/>
  <c r="J70" i="1071"/>
  <c r="I70" i="1071"/>
  <c r="H70" i="1071"/>
  <c r="G70" i="1071"/>
  <c r="J69" i="1071"/>
  <c r="I69" i="1071"/>
  <c r="H69" i="1071"/>
  <c r="G69" i="1071"/>
  <c r="J68" i="1071"/>
  <c r="I68" i="1071"/>
  <c r="H68" i="1071"/>
  <c r="G68" i="1071"/>
  <c r="F68" i="1071"/>
  <c r="E68" i="1071"/>
  <c r="D68" i="1071"/>
  <c r="C68" i="1071"/>
  <c r="J64" i="1071"/>
  <c r="I64" i="1071"/>
  <c r="H64" i="1071"/>
  <c r="G64" i="1071"/>
  <c r="J63" i="1071"/>
  <c r="I63" i="1071"/>
  <c r="H63" i="1071"/>
  <c r="G63" i="1071"/>
  <c r="J62" i="1071"/>
  <c r="I62" i="1071"/>
  <c r="H62" i="1071"/>
  <c r="G62" i="1071"/>
  <c r="J61" i="1071"/>
  <c r="I61" i="1071"/>
  <c r="H61" i="1071"/>
  <c r="G61" i="1071"/>
  <c r="J60" i="1071"/>
  <c r="I60" i="1071"/>
  <c r="H60" i="1071"/>
  <c r="G60" i="1071"/>
  <c r="F60" i="1071"/>
  <c r="E60" i="1071"/>
  <c r="D60" i="1071"/>
  <c r="J56" i="1071"/>
  <c r="I56" i="1071"/>
  <c r="H56" i="1071"/>
  <c r="G56" i="1071"/>
  <c r="J55" i="1071"/>
  <c r="I55" i="1071"/>
  <c r="H55" i="1071"/>
  <c r="G55" i="1071"/>
  <c r="J54" i="1071"/>
  <c r="I54" i="1071"/>
  <c r="H54" i="1071"/>
  <c r="G54" i="1071"/>
  <c r="F54" i="1071"/>
  <c r="E54" i="1071"/>
  <c r="D54" i="1071"/>
  <c r="J50" i="1071"/>
  <c r="I50" i="1071"/>
  <c r="H50" i="1071"/>
  <c r="G50" i="1071"/>
  <c r="J49" i="1071"/>
  <c r="I49" i="1071"/>
  <c r="H49" i="1071"/>
  <c r="G49" i="1071"/>
  <c r="J48" i="1071"/>
  <c r="I48" i="1071"/>
  <c r="H48" i="1071"/>
  <c r="G48" i="1071"/>
  <c r="J47" i="1071"/>
  <c r="I47" i="1071"/>
  <c r="H47" i="1071"/>
  <c r="G47" i="1071"/>
  <c r="J46" i="1071"/>
  <c r="I46" i="1071"/>
  <c r="H46" i="1071"/>
  <c r="G46" i="1071"/>
  <c r="F46" i="1071"/>
  <c r="E46" i="1071"/>
  <c r="D46" i="1071"/>
  <c r="C46" i="1071"/>
  <c r="J43" i="1071"/>
  <c r="I43" i="1071"/>
  <c r="H43" i="1071"/>
  <c r="G43" i="1071"/>
  <c r="J42" i="1071"/>
  <c r="I42" i="1071"/>
  <c r="H42" i="1071"/>
  <c r="G42" i="1071"/>
  <c r="J41" i="1071"/>
  <c r="I41" i="1071"/>
  <c r="H41" i="1071"/>
  <c r="G41" i="1071"/>
  <c r="J40" i="1071"/>
  <c r="I40" i="1071"/>
  <c r="H40" i="1071"/>
  <c r="G40" i="1071"/>
  <c r="J39" i="1071"/>
  <c r="I39" i="1071"/>
  <c r="H39" i="1071"/>
  <c r="G39" i="1071"/>
  <c r="F39" i="1071"/>
  <c r="E39" i="1071"/>
  <c r="D39" i="1071"/>
  <c r="C39" i="1071"/>
  <c r="J36" i="1071"/>
  <c r="I36" i="1071"/>
  <c r="H36" i="1071"/>
  <c r="G36" i="1071"/>
  <c r="J35" i="1071"/>
  <c r="I35" i="1071"/>
  <c r="H35" i="1071"/>
  <c r="G35" i="1071"/>
  <c r="J34" i="1071"/>
  <c r="I34" i="1071"/>
  <c r="H34" i="1071"/>
  <c r="G34" i="1071"/>
  <c r="J33" i="1071"/>
  <c r="I33" i="1071"/>
  <c r="H33" i="1071"/>
  <c r="G33" i="1071"/>
  <c r="J32" i="1071"/>
  <c r="I32" i="1071"/>
  <c r="H32" i="1071"/>
  <c r="G32" i="1071"/>
  <c r="F32" i="1071"/>
  <c r="E32" i="1071"/>
  <c r="D32" i="1071"/>
  <c r="J28" i="1071"/>
  <c r="I28" i="1071"/>
  <c r="H28" i="1071"/>
  <c r="G28" i="1071"/>
  <c r="J27" i="1071"/>
  <c r="I27" i="1071"/>
  <c r="H27" i="1071"/>
  <c r="G27" i="1071"/>
  <c r="J26" i="1071"/>
  <c r="I26" i="1071"/>
  <c r="H26" i="1071"/>
  <c r="G26" i="1071"/>
  <c r="J25" i="1071"/>
  <c r="I25" i="1071"/>
  <c r="H25" i="1071"/>
  <c r="G25" i="1071"/>
  <c r="J24" i="1071"/>
  <c r="I24" i="1071"/>
  <c r="H24" i="1071"/>
  <c r="G24" i="1071"/>
  <c r="F24" i="1071"/>
  <c r="E24" i="1071"/>
  <c r="D24" i="1071"/>
  <c r="C24" i="1071"/>
  <c r="J21" i="1071"/>
  <c r="I21" i="1071"/>
  <c r="H21" i="1071"/>
  <c r="G21" i="1071"/>
  <c r="J20" i="1071"/>
  <c r="I20" i="1071"/>
  <c r="H20" i="1071"/>
  <c r="G20" i="1071"/>
  <c r="J19" i="1071"/>
  <c r="I19" i="1071"/>
  <c r="H19" i="1071"/>
  <c r="G19" i="1071"/>
  <c r="J18" i="1071"/>
  <c r="I18" i="1071"/>
  <c r="H18" i="1071"/>
  <c r="G18" i="1071"/>
  <c r="J17" i="1071"/>
  <c r="I17" i="1071"/>
  <c r="H17" i="1071"/>
  <c r="G17" i="1071"/>
  <c r="F17" i="1071"/>
  <c r="E17" i="1071"/>
  <c r="D17" i="1071"/>
  <c r="C17" i="1071"/>
  <c r="J13" i="1071"/>
  <c r="I13" i="1071"/>
  <c r="H13" i="1071"/>
  <c r="G13" i="1071"/>
  <c r="J12" i="1071"/>
  <c r="I12" i="1071"/>
  <c r="H12" i="1071"/>
  <c r="G12" i="1071"/>
  <c r="J11" i="1071"/>
  <c r="I11" i="1071"/>
  <c r="H11" i="1071"/>
  <c r="G11" i="1071"/>
  <c r="J10" i="1071"/>
  <c r="I10" i="1071"/>
  <c r="H10" i="1071"/>
  <c r="G10" i="1071"/>
  <c r="J9" i="1071"/>
  <c r="I9" i="1071"/>
  <c r="H9" i="1071"/>
  <c r="G9" i="1071"/>
  <c r="F9" i="1071"/>
  <c r="E9" i="1071"/>
  <c r="D9" i="1071"/>
  <c r="A5" i="1071"/>
  <c r="J79" i="1070"/>
  <c r="I79" i="1070"/>
  <c r="H79" i="1070"/>
  <c r="G79" i="1070"/>
  <c r="J78" i="1070"/>
  <c r="I78" i="1070"/>
  <c r="H78" i="1070"/>
  <c r="G78" i="1070"/>
  <c r="J77" i="1070"/>
  <c r="I77" i="1070"/>
  <c r="H77" i="1070"/>
  <c r="G77" i="1070"/>
  <c r="J76" i="1070"/>
  <c r="I76" i="1070"/>
  <c r="H76" i="1070"/>
  <c r="G76" i="1070"/>
  <c r="J75" i="1070"/>
  <c r="I75" i="1070"/>
  <c r="H75" i="1070"/>
  <c r="G75" i="1070"/>
  <c r="F75" i="1070"/>
  <c r="E75" i="1070"/>
  <c r="D75" i="1070"/>
  <c r="C75" i="1070"/>
  <c r="J72" i="1070"/>
  <c r="I72" i="1070"/>
  <c r="H72" i="1070"/>
  <c r="G72" i="1070"/>
  <c r="J71" i="1070"/>
  <c r="I71" i="1070"/>
  <c r="H71" i="1070"/>
  <c r="G71" i="1070"/>
  <c r="J70" i="1070"/>
  <c r="I70" i="1070"/>
  <c r="H70" i="1070"/>
  <c r="G70" i="1070"/>
  <c r="J69" i="1070"/>
  <c r="I69" i="1070"/>
  <c r="H69" i="1070"/>
  <c r="G69" i="1070"/>
  <c r="J68" i="1070"/>
  <c r="I68" i="1070"/>
  <c r="H68" i="1070"/>
  <c r="G68" i="1070"/>
  <c r="F68" i="1070"/>
  <c r="E68" i="1070"/>
  <c r="D68" i="1070"/>
  <c r="C68" i="1070"/>
  <c r="J64" i="1070"/>
  <c r="I64" i="1070"/>
  <c r="H64" i="1070"/>
  <c r="G64" i="1070"/>
  <c r="J63" i="1070"/>
  <c r="I63" i="1070"/>
  <c r="H63" i="1070"/>
  <c r="G63" i="1070"/>
  <c r="J62" i="1070"/>
  <c r="I62" i="1070"/>
  <c r="H62" i="1070"/>
  <c r="G62" i="1070"/>
  <c r="J61" i="1070"/>
  <c r="I61" i="1070"/>
  <c r="H61" i="1070"/>
  <c r="G61" i="1070"/>
  <c r="J60" i="1070"/>
  <c r="I60" i="1070"/>
  <c r="H60" i="1070"/>
  <c r="G60" i="1070"/>
  <c r="F60" i="1070"/>
  <c r="E60" i="1070"/>
  <c r="D60" i="1070"/>
  <c r="J56" i="1070"/>
  <c r="I56" i="1070"/>
  <c r="H56" i="1070"/>
  <c r="G56" i="1070"/>
  <c r="J55" i="1070"/>
  <c r="I55" i="1070"/>
  <c r="H55" i="1070"/>
  <c r="G55" i="1070"/>
  <c r="J54" i="1070"/>
  <c r="I54" i="1070"/>
  <c r="H54" i="1070"/>
  <c r="G54" i="1070"/>
  <c r="F54" i="1070"/>
  <c r="E54" i="1070"/>
  <c r="D54" i="1070"/>
  <c r="J50" i="1070"/>
  <c r="I50" i="1070"/>
  <c r="H50" i="1070"/>
  <c r="G50" i="1070"/>
  <c r="J49" i="1070"/>
  <c r="I49" i="1070"/>
  <c r="H49" i="1070"/>
  <c r="G49" i="1070"/>
  <c r="J48" i="1070"/>
  <c r="I48" i="1070"/>
  <c r="H48" i="1070"/>
  <c r="G48" i="1070"/>
  <c r="J47" i="1070"/>
  <c r="I47" i="1070"/>
  <c r="H47" i="1070"/>
  <c r="G47" i="1070"/>
  <c r="J46" i="1070"/>
  <c r="I46" i="1070"/>
  <c r="H46" i="1070"/>
  <c r="G46" i="1070"/>
  <c r="F46" i="1070"/>
  <c r="E46" i="1070"/>
  <c r="D46" i="1070"/>
  <c r="C46" i="1070"/>
  <c r="J43" i="1070"/>
  <c r="I43" i="1070"/>
  <c r="H43" i="1070"/>
  <c r="G43" i="1070"/>
  <c r="J42" i="1070"/>
  <c r="I42" i="1070"/>
  <c r="H42" i="1070"/>
  <c r="G42" i="1070"/>
  <c r="J41" i="1070"/>
  <c r="I41" i="1070"/>
  <c r="H41" i="1070"/>
  <c r="G41" i="1070"/>
  <c r="J40" i="1070"/>
  <c r="I40" i="1070"/>
  <c r="H40" i="1070"/>
  <c r="G40" i="1070"/>
  <c r="J39" i="1070"/>
  <c r="I39" i="1070"/>
  <c r="H39" i="1070"/>
  <c r="G39" i="1070"/>
  <c r="F39" i="1070"/>
  <c r="E39" i="1070"/>
  <c r="D39" i="1070"/>
  <c r="C39" i="1070"/>
  <c r="J36" i="1070"/>
  <c r="I36" i="1070"/>
  <c r="H36" i="1070"/>
  <c r="G36" i="1070"/>
  <c r="J35" i="1070"/>
  <c r="I35" i="1070"/>
  <c r="H35" i="1070"/>
  <c r="G35" i="1070"/>
  <c r="J34" i="1070"/>
  <c r="I34" i="1070"/>
  <c r="H34" i="1070"/>
  <c r="G34" i="1070"/>
  <c r="J33" i="1070"/>
  <c r="I33" i="1070"/>
  <c r="H33" i="1070"/>
  <c r="G33" i="1070"/>
  <c r="J32" i="1070"/>
  <c r="I32" i="1070"/>
  <c r="H32" i="1070"/>
  <c r="G32" i="1070"/>
  <c r="F32" i="1070"/>
  <c r="E32" i="1070"/>
  <c r="D32" i="1070"/>
  <c r="J28" i="1070"/>
  <c r="I28" i="1070"/>
  <c r="H28" i="1070"/>
  <c r="G28" i="1070"/>
  <c r="J27" i="1070"/>
  <c r="I27" i="1070"/>
  <c r="H27" i="1070"/>
  <c r="G27" i="1070"/>
  <c r="J26" i="1070"/>
  <c r="I26" i="1070"/>
  <c r="H26" i="1070"/>
  <c r="G26" i="1070"/>
  <c r="J25" i="1070"/>
  <c r="I25" i="1070"/>
  <c r="H25" i="1070"/>
  <c r="G25" i="1070"/>
  <c r="J24" i="1070"/>
  <c r="I24" i="1070"/>
  <c r="H24" i="1070"/>
  <c r="G24" i="1070"/>
  <c r="F24" i="1070"/>
  <c r="E24" i="1070"/>
  <c r="D24" i="1070"/>
  <c r="C24" i="1070"/>
  <c r="J21" i="1070"/>
  <c r="I21" i="1070"/>
  <c r="H21" i="1070"/>
  <c r="G21" i="1070"/>
  <c r="J20" i="1070"/>
  <c r="I20" i="1070"/>
  <c r="H20" i="1070"/>
  <c r="G20" i="1070"/>
  <c r="J19" i="1070"/>
  <c r="I19" i="1070"/>
  <c r="H19" i="1070"/>
  <c r="G19" i="1070"/>
  <c r="J18" i="1070"/>
  <c r="I18" i="1070"/>
  <c r="H18" i="1070"/>
  <c r="G18" i="1070"/>
  <c r="J17" i="1070"/>
  <c r="I17" i="1070"/>
  <c r="H17" i="1070"/>
  <c r="G17" i="1070"/>
  <c r="F17" i="1070"/>
  <c r="E17" i="1070"/>
  <c r="D17" i="1070"/>
  <c r="C17" i="1070"/>
  <c r="J13" i="1070"/>
  <c r="I13" i="1070"/>
  <c r="H13" i="1070"/>
  <c r="G13" i="1070"/>
  <c r="J12" i="1070"/>
  <c r="I12" i="1070"/>
  <c r="H12" i="1070"/>
  <c r="G12" i="1070"/>
  <c r="J11" i="1070"/>
  <c r="I11" i="1070"/>
  <c r="H11" i="1070"/>
  <c r="G11" i="1070"/>
  <c r="J10" i="1070"/>
  <c r="I10" i="1070"/>
  <c r="H10" i="1070"/>
  <c r="G10" i="1070"/>
  <c r="J9" i="1070"/>
  <c r="I9" i="1070"/>
  <c r="H9" i="1070"/>
  <c r="G9" i="1070"/>
  <c r="F9" i="1070"/>
  <c r="E9" i="1070"/>
  <c r="D9" i="1070"/>
  <c r="A5" i="1070"/>
  <c r="F76" i="1077"/>
  <c r="F28" i="1077"/>
  <c r="F19" i="1077"/>
  <c r="F61" i="1077"/>
  <c r="F43" i="1077"/>
  <c r="F64" i="1077"/>
  <c r="F55" i="1077"/>
  <c r="F12" i="1077"/>
  <c r="F27" i="1077"/>
  <c r="F18" i="1077"/>
  <c r="F69" i="1077"/>
  <c r="F21" i="1077"/>
  <c r="F26" i="1077"/>
  <c r="F11" i="1077"/>
  <c r="F63" i="1077"/>
  <c r="F72" i="1077"/>
  <c r="F25" i="1077"/>
  <c r="F79" i="1077"/>
  <c r="F70" i="1077"/>
  <c r="F34" i="1077"/>
  <c r="F48" i="1077"/>
  <c r="F42" i="1077"/>
  <c r="F78" i="1077"/>
  <c r="F47" i="1077"/>
  <c r="F33" i="1077"/>
  <c r="F36" i="1077"/>
  <c r="F71" i="1077"/>
  <c r="F40" i="1077"/>
  <c r="F10" i="1077"/>
  <c r="F13" i="1077"/>
  <c r="F50" i="1077"/>
  <c r="F41" i="1077"/>
  <c r="F56" i="1077"/>
  <c r="F77" i="1077"/>
  <c r="F62" i="1077"/>
  <c r="F20" i="1077"/>
  <c r="F35" i="1077"/>
  <c r="F49" i="1077"/>
  <c r="F76" i="1075"/>
  <c r="F28" i="1075"/>
  <c r="F19" i="1075"/>
  <c r="F70" i="1075"/>
  <c r="F63" i="1075"/>
  <c r="F61" i="1075"/>
  <c r="F43" i="1075"/>
  <c r="F64" i="1075"/>
  <c r="F55" i="1075"/>
  <c r="F79" i="1075"/>
  <c r="F34" i="1075"/>
  <c r="F48" i="1075"/>
  <c r="F27" i="1075"/>
  <c r="F18" i="1075"/>
  <c r="F42" i="1075"/>
  <c r="F78" i="1075"/>
  <c r="F21" i="1075"/>
  <c r="F47" i="1075"/>
  <c r="F33" i="1075"/>
  <c r="F36" i="1075"/>
  <c r="F26" i="1075"/>
  <c r="F11" i="1075"/>
  <c r="F50" i="1075"/>
  <c r="F41" i="1075"/>
  <c r="F77" i="1075"/>
  <c r="F20" i="1075"/>
  <c r="F25" i="1075"/>
  <c r="F40" i="1075"/>
  <c r="F10" i="1075"/>
  <c r="F13" i="1075"/>
  <c r="F35" i="1075"/>
  <c r="F71" i="1075"/>
  <c r="F12" i="1075"/>
  <c r="F69" i="1075"/>
  <c r="F72" i="1075"/>
  <c r="F56" i="1075"/>
  <c r="F49" i="1075"/>
  <c r="F62" i="1075"/>
  <c r="F76" i="1072"/>
  <c r="F28" i="1072"/>
  <c r="F19" i="1072"/>
  <c r="F61" i="1072"/>
  <c r="F43" i="1072"/>
  <c r="F64" i="1072"/>
  <c r="F55" i="1072"/>
  <c r="F42" i="1072"/>
  <c r="F63" i="1072"/>
  <c r="F69" i="1072"/>
  <c r="F47" i="1072"/>
  <c r="F79" i="1072"/>
  <c r="F70" i="1072"/>
  <c r="F34" i="1072"/>
  <c r="F48" i="1072"/>
  <c r="F12" i="1072"/>
  <c r="F27" i="1072"/>
  <c r="F18" i="1072"/>
  <c r="F36" i="1072"/>
  <c r="F72" i="1072"/>
  <c r="F26" i="1072"/>
  <c r="F11" i="1072"/>
  <c r="F50" i="1072"/>
  <c r="F41" i="1072"/>
  <c r="F56" i="1072"/>
  <c r="F77" i="1072"/>
  <c r="F62" i="1072"/>
  <c r="F20" i="1072"/>
  <c r="F35" i="1072"/>
  <c r="F71" i="1072"/>
  <c r="F25" i="1072"/>
  <c r="F49" i="1072"/>
  <c r="F40" i="1072"/>
  <c r="F10" i="1072"/>
  <c r="F13" i="1072"/>
  <c r="F78" i="1072"/>
  <c r="F21" i="1072"/>
  <c r="F33" i="1072"/>
  <c r="F76" i="1070"/>
  <c r="F28" i="1070"/>
  <c r="F19" i="1070"/>
  <c r="F48" i="1070"/>
  <c r="F42" i="1070"/>
  <c r="F78" i="1070"/>
  <c r="F69" i="1070"/>
  <c r="F21" i="1070"/>
  <c r="F47" i="1070"/>
  <c r="F33" i="1070"/>
  <c r="F36" i="1070"/>
  <c r="F26" i="1070"/>
  <c r="F11" i="1070"/>
  <c r="F35" i="1070"/>
  <c r="F25" i="1070"/>
  <c r="F40" i="1070"/>
  <c r="F10" i="1070"/>
  <c r="F13" i="1070"/>
  <c r="F61" i="1070"/>
  <c r="F43" i="1070"/>
  <c r="F49" i="1070"/>
  <c r="F64" i="1070"/>
  <c r="F55" i="1070"/>
  <c r="F63" i="1070"/>
  <c r="F79" i="1070"/>
  <c r="F70" i="1070"/>
  <c r="F34" i="1070"/>
  <c r="F72" i="1070"/>
  <c r="F71" i="1070"/>
  <c r="F12" i="1070"/>
  <c r="F27" i="1070"/>
  <c r="F18" i="1070"/>
  <c r="F50" i="1070"/>
  <c r="F41" i="1070"/>
  <c r="F56" i="1070"/>
  <c r="F77" i="1070"/>
  <c r="F62" i="1070"/>
  <c r="F20" i="1070"/>
  <c r="D66" i="1078" l="1"/>
  <c r="AF15" i="1078"/>
  <c r="U15" i="1078"/>
  <c r="Z15" i="1078"/>
  <c r="F14" i="1078"/>
  <c r="U14" i="1078"/>
  <c r="AF13" i="1078"/>
  <c r="F13" i="1078"/>
  <c r="Z12" i="1078"/>
  <c r="U12" i="1078"/>
  <c r="P12" i="1078"/>
  <c r="F12" i="1078" s="1"/>
  <c r="AF12" i="1078"/>
  <c r="P11" i="1078"/>
  <c r="F11" i="1078" s="1"/>
  <c r="AF11" i="1078"/>
  <c r="AJ11" i="1078"/>
  <c r="U10" i="1078"/>
  <c r="Z9" i="1078"/>
  <c r="P9" i="1078"/>
  <c r="F9" i="1078" s="1"/>
  <c r="U9" i="1078"/>
  <c r="U6" i="1078"/>
  <c r="AF6" i="1078"/>
  <c r="F5" i="1078"/>
  <c r="C57" i="1078" s="1"/>
  <c r="G57" i="1078" s="1"/>
  <c r="P4" i="1078"/>
  <c r="F4" i="1078" s="1"/>
  <c r="D68" i="1078"/>
  <c r="D67" i="1078"/>
  <c r="D50" i="1078"/>
  <c r="D69" i="1078" s="1"/>
  <c r="D57" i="1078"/>
  <c r="C47" i="1078"/>
  <c r="C61" i="1078" s="1"/>
  <c r="D48" i="1078"/>
  <c r="E48" i="1078"/>
  <c r="D61" i="1078"/>
  <c r="E61" i="1078"/>
  <c r="D49" i="1078"/>
  <c r="G54" i="1078"/>
  <c r="C55" i="1078"/>
  <c r="G55" i="1078" s="1"/>
  <c r="D55" i="1078"/>
  <c r="E55" i="1078"/>
  <c r="D57" i="1069"/>
  <c r="C57" i="1069"/>
  <c r="E54" i="1069"/>
  <c r="E56" i="1069" s="1"/>
  <c r="D54" i="1069"/>
  <c r="D56" i="1069" s="1"/>
  <c r="C54" i="1069"/>
  <c r="C56" i="1069" s="1"/>
  <c r="G56" i="1069" s="1"/>
  <c r="D50" i="1069"/>
  <c r="E47" i="1069"/>
  <c r="E49" i="1069" s="1"/>
  <c r="D47" i="1069"/>
  <c r="AJ43" i="1069"/>
  <c r="AI43" i="1069"/>
  <c r="AH43" i="1069"/>
  <c r="AG43" i="1069"/>
  <c r="AF43" i="1069"/>
  <c r="AE43" i="1069"/>
  <c r="AD43" i="1069"/>
  <c r="AC43" i="1069"/>
  <c r="AB43" i="1069"/>
  <c r="AA43" i="1069"/>
  <c r="Z43" i="1069"/>
  <c r="Y43" i="1069"/>
  <c r="X43" i="1069"/>
  <c r="W43" i="1069"/>
  <c r="V43" i="1069"/>
  <c r="U43" i="1069"/>
  <c r="T43" i="1069"/>
  <c r="S43" i="1069"/>
  <c r="R43" i="1069"/>
  <c r="Q43" i="1069"/>
  <c r="P43" i="1069"/>
  <c r="O43" i="1069"/>
  <c r="N43" i="1069"/>
  <c r="M43" i="1069"/>
  <c r="L43" i="1069"/>
  <c r="K43" i="1069"/>
  <c r="F43" i="1069"/>
  <c r="AJ42" i="1069"/>
  <c r="AI42" i="1069"/>
  <c r="AH42" i="1069"/>
  <c r="AG42" i="1069"/>
  <c r="AF42" i="1069"/>
  <c r="AE42" i="1069"/>
  <c r="AD42" i="1069"/>
  <c r="AC42" i="1069"/>
  <c r="AB42" i="1069"/>
  <c r="AA42" i="1069"/>
  <c r="Z42" i="1069"/>
  <c r="Y42" i="1069"/>
  <c r="X42" i="1069"/>
  <c r="W42" i="1069"/>
  <c r="V42" i="1069"/>
  <c r="U42" i="1069"/>
  <c r="T42" i="1069"/>
  <c r="S42" i="1069"/>
  <c r="R42" i="1069"/>
  <c r="Q42" i="1069"/>
  <c r="P42" i="1069"/>
  <c r="O42" i="1069"/>
  <c r="N42" i="1069"/>
  <c r="M42" i="1069"/>
  <c r="L42" i="1069"/>
  <c r="K42" i="1069"/>
  <c r="F42" i="1069"/>
  <c r="AJ41" i="1069"/>
  <c r="AI41" i="1069"/>
  <c r="AH41" i="1069"/>
  <c r="AG41" i="1069"/>
  <c r="AF41" i="1069"/>
  <c r="AE41" i="1069"/>
  <c r="AD41" i="1069"/>
  <c r="AC41" i="1069"/>
  <c r="AB41" i="1069"/>
  <c r="AA41" i="1069"/>
  <c r="Z41" i="1069"/>
  <c r="Y41" i="1069"/>
  <c r="X41" i="1069"/>
  <c r="W41" i="1069"/>
  <c r="V41" i="1069"/>
  <c r="U41" i="1069"/>
  <c r="T41" i="1069"/>
  <c r="S41" i="1069"/>
  <c r="R41" i="1069"/>
  <c r="Q41" i="1069"/>
  <c r="P41" i="1069"/>
  <c r="O41" i="1069"/>
  <c r="N41" i="1069"/>
  <c r="M41" i="1069"/>
  <c r="L41" i="1069"/>
  <c r="K41" i="1069"/>
  <c r="F41" i="1069"/>
  <c r="AJ40" i="1069"/>
  <c r="AI40" i="1069"/>
  <c r="AH40" i="1069"/>
  <c r="AG40" i="1069"/>
  <c r="AF40" i="1069"/>
  <c r="AE40" i="1069"/>
  <c r="AD40" i="1069"/>
  <c r="AC40" i="1069"/>
  <c r="AB40" i="1069"/>
  <c r="AA40" i="1069"/>
  <c r="Z40" i="1069"/>
  <c r="Y40" i="1069"/>
  <c r="X40" i="1069"/>
  <c r="W40" i="1069"/>
  <c r="V40" i="1069"/>
  <c r="U40" i="1069"/>
  <c r="T40" i="1069"/>
  <c r="S40" i="1069"/>
  <c r="R40" i="1069"/>
  <c r="Q40" i="1069"/>
  <c r="P40" i="1069"/>
  <c r="O40" i="1069"/>
  <c r="N40" i="1069"/>
  <c r="M40" i="1069"/>
  <c r="L40" i="1069"/>
  <c r="K40" i="1069"/>
  <c r="F40" i="1069"/>
  <c r="AJ39" i="1069"/>
  <c r="AI39" i="1069"/>
  <c r="AH39" i="1069"/>
  <c r="AG39" i="1069"/>
  <c r="AF39" i="1069"/>
  <c r="AE39" i="1069"/>
  <c r="AD39" i="1069"/>
  <c r="AC39" i="1069"/>
  <c r="AB39" i="1069"/>
  <c r="AA39" i="1069"/>
  <c r="Z39" i="1069"/>
  <c r="Y39" i="1069"/>
  <c r="X39" i="1069"/>
  <c r="W39" i="1069"/>
  <c r="V39" i="1069"/>
  <c r="U39" i="1069"/>
  <c r="T39" i="1069"/>
  <c r="S39" i="1069"/>
  <c r="R39" i="1069"/>
  <c r="Q39" i="1069"/>
  <c r="P39" i="1069"/>
  <c r="O39" i="1069"/>
  <c r="N39" i="1069"/>
  <c r="M39" i="1069"/>
  <c r="L39" i="1069"/>
  <c r="K39" i="1069"/>
  <c r="F39" i="1069"/>
  <c r="AJ38" i="1069"/>
  <c r="AI38" i="1069"/>
  <c r="AH38" i="1069"/>
  <c r="AG38" i="1069"/>
  <c r="AF38" i="1069"/>
  <c r="AE38" i="1069"/>
  <c r="AD38" i="1069"/>
  <c r="AC38" i="1069"/>
  <c r="AB38" i="1069"/>
  <c r="AA38" i="1069"/>
  <c r="Z38" i="1069"/>
  <c r="Y38" i="1069"/>
  <c r="X38" i="1069"/>
  <c r="W38" i="1069"/>
  <c r="V38" i="1069"/>
  <c r="U38" i="1069"/>
  <c r="T38" i="1069"/>
  <c r="S38" i="1069"/>
  <c r="R38" i="1069"/>
  <c r="Q38" i="1069"/>
  <c r="P38" i="1069"/>
  <c r="O38" i="1069"/>
  <c r="N38" i="1069"/>
  <c r="M38" i="1069"/>
  <c r="L38" i="1069"/>
  <c r="K38" i="1069"/>
  <c r="F38" i="1069"/>
  <c r="AJ37" i="1069"/>
  <c r="AI37" i="1069"/>
  <c r="AH37" i="1069"/>
  <c r="AG37" i="1069"/>
  <c r="AF37" i="1069"/>
  <c r="AE37" i="1069"/>
  <c r="AD37" i="1069"/>
  <c r="AC37" i="1069"/>
  <c r="AB37" i="1069"/>
  <c r="AA37" i="1069"/>
  <c r="Z37" i="1069"/>
  <c r="Y37" i="1069"/>
  <c r="X37" i="1069"/>
  <c r="W37" i="1069"/>
  <c r="V37" i="1069"/>
  <c r="U37" i="1069"/>
  <c r="T37" i="1069"/>
  <c r="S37" i="1069"/>
  <c r="R37" i="1069"/>
  <c r="Q37" i="1069"/>
  <c r="P37" i="1069"/>
  <c r="O37" i="1069"/>
  <c r="N37" i="1069"/>
  <c r="M37" i="1069"/>
  <c r="L37" i="1069"/>
  <c r="K37" i="1069"/>
  <c r="F37" i="1069"/>
  <c r="AJ36" i="1069"/>
  <c r="AI36" i="1069"/>
  <c r="AH36" i="1069"/>
  <c r="AG36" i="1069"/>
  <c r="AF36" i="1069"/>
  <c r="AE36" i="1069"/>
  <c r="AD36" i="1069"/>
  <c r="AC36" i="1069"/>
  <c r="AB36" i="1069"/>
  <c r="AA36" i="1069"/>
  <c r="Z36" i="1069"/>
  <c r="Y36" i="1069"/>
  <c r="X36" i="1069"/>
  <c r="W36" i="1069"/>
  <c r="V36" i="1069"/>
  <c r="U36" i="1069"/>
  <c r="T36" i="1069"/>
  <c r="S36" i="1069"/>
  <c r="R36" i="1069"/>
  <c r="Q36" i="1069"/>
  <c r="P36" i="1069"/>
  <c r="O36" i="1069"/>
  <c r="N36" i="1069"/>
  <c r="M36" i="1069"/>
  <c r="L36" i="1069"/>
  <c r="K36" i="1069"/>
  <c r="F36" i="1069"/>
  <c r="AJ35" i="1069"/>
  <c r="AI35" i="1069"/>
  <c r="AH35" i="1069"/>
  <c r="AG35" i="1069"/>
  <c r="AF35" i="1069"/>
  <c r="AE35" i="1069"/>
  <c r="AD35" i="1069"/>
  <c r="AC35" i="1069"/>
  <c r="AB35" i="1069"/>
  <c r="AA35" i="1069"/>
  <c r="Z35" i="1069"/>
  <c r="Y35" i="1069"/>
  <c r="X35" i="1069"/>
  <c r="W35" i="1069"/>
  <c r="V35" i="1069"/>
  <c r="U35" i="1069"/>
  <c r="T35" i="1069"/>
  <c r="S35" i="1069"/>
  <c r="R35" i="1069"/>
  <c r="Q35" i="1069"/>
  <c r="P35" i="1069"/>
  <c r="O35" i="1069"/>
  <c r="N35" i="1069"/>
  <c r="M35" i="1069"/>
  <c r="L35" i="1069"/>
  <c r="K35" i="1069"/>
  <c r="F35" i="1069"/>
  <c r="AJ34" i="1069"/>
  <c r="AI34" i="1069"/>
  <c r="AH34" i="1069"/>
  <c r="AG34" i="1069"/>
  <c r="AF34" i="1069"/>
  <c r="AE34" i="1069"/>
  <c r="AD34" i="1069"/>
  <c r="AC34" i="1069"/>
  <c r="AB34" i="1069"/>
  <c r="AA34" i="1069"/>
  <c r="Z34" i="1069"/>
  <c r="Y34" i="1069"/>
  <c r="X34" i="1069"/>
  <c r="W34" i="1069"/>
  <c r="V34" i="1069"/>
  <c r="U34" i="1069"/>
  <c r="T34" i="1069"/>
  <c r="S34" i="1069"/>
  <c r="R34" i="1069"/>
  <c r="Q34" i="1069"/>
  <c r="P34" i="1069"/>
  <c r="O34" i="1069"/>
  <c r="N34" i="1069"/>
  <c r="M34" i="1069"/>
  <c r="L34" i="1069"/>
  <c r="K34" i="1069"/>
  <c r="F34" i="1069"/>
  <c r="AJ33" i="1069"/>
  <c r="AI33" i="1069"/>
  <c r="AH33" i="1069"/>
  <c r="AG33" i="1069"/>
  <c r="AF33" i="1069"/>
  <c r="AE33" i="1069"/>
  <c r="AD33" i="1069"/>
  <c r="AC33" i="1069"/>
  <c r="AB33" i="1069"/>
  <c r="AA33" i="1069"/>
  <c r="Z33" i="1069"/>
  <c r="Y33" i="1069"/>
  <c r="X33" i="1069"/>
  <c r="W33" i="1069"/>
  <c r="V33" i="1069"/>
  <c r="U33" i="1069"/>
  <c r="T33" i="1069"/>
  <c r="S33" i="1069"/>
  <c r="R33" i="1069"/>
  <c r="Q33" i="1069"/>
  <c r="P33" i="1069"/>
  <c r="O33" i="1069"/>
  <c r="N33" i="1069"/>
  <c r="M33" i="1069"/>
  <c r="L33" i="1069"/>
  <c r="K33" i="1069"/>
  <c r="F33" i="1069"/>
  <c r="AJ32" i="1069"/>
  <c r="AI32" i="1069"/>
  <c r="AH32" i="1069"/>
  <c r="AG32" i="1069"/>
  <c r="AF32" i="1069"/>
  <c r="AE32" i="1069"/>
  <c r="AD32" i="1069"/>
  <c r="AC32" i="1069"/>
  <c r="AB32" i="1069"/>
  <c r="AA32" i="1069"/>
  <c r="Z32" i="1069"/>
  <c r="Y32" i="1069"/>
  <c r="X32" i="1069"/>
  <c r="W32" i="1069"/>
  <c r="V32" i="1069"/>
  <c r="U32" i="1069"/>
  <c r="T32" i="1069"/>
  <c r="S32" i="1069"/>
  <c r="R32" i="1069"/>
  <c r="Q32" i="1069"/>
  <c r="P32" i="1069"/>
  <c r="O32" i="1069"/>
  <c r="N32" i="1069"/>
  <c r="M32" i="1069"/>
  <c r="L32" i="1069"/>
  <c r="K32" i="1069"/>
  <c r="F32" i="1069"/>
  <c r="AJ31" i="1069"/>
  <c r="AI31" i="1069"/>
  <c r="AH31" i="1069"/>
  <c r="AG31" i="1069"/>
  <c r="AF31" i="1069"/>
  <c r="AE31" i="1069"/>
  <c r="AD31" i="1069"/>
  <c r="AC31" i="1069"/>
  <c r="AB31" i="1069"/>
  <c r="AA31" i="1069"/>
  <c r="Z31" i="1069"/>
  <c r="Y31" i="1069"/>
  <c r="X31" i="1069"/>
  <c r="W31" i="1069"/>
  <c r="V31" i="1069"/>
  <c r="U31" i="1069"/>
  <c r="T31" i="1069"/>
  <c r="S31" i="1069"/>
  <c r="R31" i="1069"/>
  <c r="Q31" i="1069"/>
  <c r="P31" i="1069"/>
  <c r="O31" i="1069"/>
  <c r="N31" i="1069"/>
  <c r="M31" i="1069"/>
  <c r="L31" i="1069"/>
  <c r="K31" i="1069"/>
  <c r="F31" i="1069"/>
  <c r="AJ30" i="1069"/>
  <c r="AI30" i="1069"/>
  <c r="AH30" i="1069"/>
  <c r="AG30" i="1069"/>
  <c r="AF30" i="1069"/>
  <c r="AE30" i="1069"/>
  <c r="AD30" i="1069"/>
  <c r="AC30" i="1069"/>
  <c r="AB30" i="1069"/>
  <c r="AA30" i="1069"/>
  <c r="Z30" i="1069"/>
  <c r="Y30" i="1069"/>
  <c r="X30" i="1069"/>
  <c r="W30" i="1069"/>
  <c r="V30" i="1069"/>
  <c r="U30" i="1069"/>
  <c r="T30" i="1069"/>
  <c r="S30" i="1069"/>
  <c r="R30" i="1069"/>
  <c r="Q30" i="1069"/>
  <c r="P30" i="1069"/>
  <c r="O30" i="1069"/>
  <c r="N30" i="1069"/>
  <c r="M30" i="1069"/>
  <c r="L30" i="1069"/>
  <c r="K30" i="1069"/>
  <c r="F30" i="1069"/>
  <c r="AJ29" i="1069"/>
  <c r="AI29" i="1069"/>
  <c r="AH29" i="1069"/>
  <c r="AG29" i="1069"/>
  <c r="AF29" i="1069"/>
  <c r="AE29" i="1069"/>
  <c r="AD29" i="1069"/>
  <c r="AC29" i="1069"/>
  <c r="AB29" i="1069"/>
  <c r="AA29" i="1069"/>
  <c r="Z29" i="1069"/>
  <c r="Y29" i="1069"/>
  <c r="X29" i="1069"/>
  <c r="W29" i="1069"/>
  <c r="V29" i="1069"/>
  <c r="U29" i="1069"/>
  <c r="T29" i="1069"/>
  <c r="S29" i="1069"/>
  <c r="R29" i="1069"/>
  <c r="Q29" i="1069"/>
  <c r="P29" i="1069"/>
  <c r="O29" i="1069"/>
  <c r="N29" i="1069"/>
  <c r="M29" i="1069"/>
  <c r="L29" i="1069"/>
  <c r="K29" i="1069"/>
  <c r="F29" i="1069"/>
  <c r="AJ28" i="1069"/>
  <c r="AI28" i="1069"/>
  <c r="AH28" i="1069"/>
  <c r="AG28" i="1069"/>
  <c r="AF28" i="1069"/>
  <c r="AE28" i="1069"/>
  <c r="AD28" i="1069"/>
  <c r="AC28" i="1069"/>
  <c r="AB28" i="1069"/>
  <c r="AA28" i="1069"/>
  <c r="Z28" i="1069"/>
  <c r="Y28" i="1069"/>
  <c r="X28" i="1069"/>
  <c r="W28" i="1069"/>
  <c r="V28" i="1069"/>
  <c r="U28" i="1069"/>
  <c r="T28" i="1069"/>
  <c r="S28" i="1069"/>
  <c r="R28" i="1069"/>
  <c r="Q28" i="1069"/>
  <c r="P28" i="1069"/>
  <c r="O28" i="1069"/>
  <c r="N28" i="1069"/>
  <c r="M28" i="1069"/>
  <c r="L28" i="1069"/>
  <c r="K28" i="1069"/>
  <c r="F28" i="1069"/>
  <c r="AJ27" i="1069"/>
  <c r="AI27" i="1069"/>
  <c r="AH27" i="1069"/>
  <c r="AG27" i="1069"/>
  <c r="AF27" i="1069"/>
  <c r="AE27" i="1069"/>
  <c r="AD27" i="1069"/>
  <c r="AC27" i="1069"/>
  <c r="AB27" i="1069"/>
  <c r="AA27" i="1069"/>
  <c r="Z27" i="1069"/>
  <c r="Y27" i="1069"/>
  <c r="X27" i="1069"/>
  <c r="W27" i="1069"/>
  <c r="V27" i="1069"/>
  <c r="U27" i="1069"/>
  <c r="T27" i="1069"/>
  <c r="S27" i="1069"/>
  <c r="R27" i="1069"/>
  <c r="Q27" i="1069"/>
  <c r="P27" i="1069"/>
  <c r="O27" i="1069"/>
  <c r="N27" i="1069"/>
  <c r="M27" i="1069"/>
  <c r="L27" i="1069"/>
  <c r="K27" i="1069"/>
  <c r="F27" i="1069"/>
  <c r="AJ26" i="1069"/>
  <c r="AI26" i="1069"/>
  <c r="AH26" i="1069"/>
  <c r="AG26" i="1069"/>
  <c r="AF26" i="1069"/>
  <c r="AE26" i="1069"/>
  <c r="AD26" i="1069"/>
  <c r="AC26" i="1069"/>
  <c r="AB26" i="1069"/>
  <c r="AA26" i="1069"/>
  <c r="Z26" i="1069"/>
  <c r="Y26" i="1069"/>
  <c r="X26" i="1069"/>
  <c r="W26" i="1069"/>
  <c r="V26" i="1069"/>
  <c r="U26" i="1069"/>
  <c r="T26" i="1069"/>
  <c r="S26" i="1069"/>
  <c r="R26" i="1069"/>
  <c r="Q26" i="1069"/>
  <c r="P26" i="1069"/>
  <c r="O26" i="1069"/>
  <c r="N26" i="1069"/>
  <c r="M26" i="1069"/>
  <c r="L26" i="1069"/>
  <c r="K26" i="1069"/>
  <c r="F26" i="1069"/>
  <c r="AI25" i="1069"/>
  <c r="AH25" i="1069"/>
  <c r="AJ25" i="1069" s="1"/>
  <c r="AG25" i="1069"/>
  <c r="AE25" i="1069"/>
  <c r="AD25" i="1069"/>
  <c r="AC25" i="1069"/>
  <c r="AB25" i="1069"/>
  <c r="AF25" i="1069" s="1"/>
  <c r="AA25" i="1069"/>
  <c r="Y25" i="1069"/>
  <c r="X25" i="1069"/>
  <c r="W25" i="1069"/>
  <c r="Z25" i="1069" s="1"/>
  <c r="V25" i="1069"/>
  <c r="T25" i="1069"/>
  <c r="S25" i="1069"/>
  <c r="R25" i="1069"/>
  <c r="U25" i="1069" s="1"/>
  <c r="Q25" i="1069"/>
  <c r="O25" i="1069"/>
  <c r="N25" i="1069"/>
  <c r="M25" i="1069"/>
  <c r="L25" i="1069"/>
  <c r="P25" i="1069" s="1"/>
  <c r="F25" i="1069" s="1"/>
  <c r="K25" i="1069"/>
  <c r="AI24" i="1069"/>
  <c r="AH24" i="1069"/>
  <c r="AJ24" i="1069" s="1"/>
  <c r="AG24" i="1069"/>
  <c r="AE24" i="1069"/>
  <c r="AD24" i="1069"/>
  <c r="AF24" i="1069" s="1"/>
  <c r="AC24" i="1069"/>
  <c r="AB24" i="1069"/>
  <c r="AA24" i="1069"/>
  <c r="Y24" i="1069"/>
  <c r="X24" i="1069"/>
  <c r="Z24" i="1069" s="1"/>
  <c r="W24" i="1069"/>
  <c r="V24" i="1069"/>
  <c r="T24" i="1069"/>
  <c r="U24" i="1069" s="1"/>
  <c r="S24" i="1069"/>
  <c r="R24" i="1069"/>
  <c r="Q24" i="1069"/>
  <c r="O24" i="1069"/>
  <c r="N24" i="1069"/>
  <c r="P24" i="1069" s="1"/>
  <c r="F24" i="1069" s="1"/>
  <c r="M24" i="1069"/>
  <c r="L24" i="1069"/>
  <c r="K24" i="1069"/>
  <c r="AI23" i="1069"/>
  <c r="AH23" i="1069"/>
  <c r="AJ23" i="1069" s="1"/>
  <c r="AG23" i="1069"/>
  <c r="AE23" i="1069"/>
  <c r="AD23" i="1069"/>
  <c r="AC23" i="1069"/>
  <c r="AB23" i="1069"/>
  <c r="AF23" i="1069" s="1"/>
  <c r="AA23" i="1069"/>
  <c r="Z23" i="1069"/>
  <c r="Y23" i="1069"/>
  <c r="X23" i="1069"/>
  <c r="W23" i="1069"/>
  <c r="V23" i="1069"/>
  <c r="T23" i="1069"/>
  <c r="S23" i="1069"/>
  <c r="R23" i="1069"/>
  <c r="U23" i="1069" s="1"/>
  <c r="Q23" i="1069"/>
  <c r="O23" i="1069"/>
  <c r="N23" i="1069"/>
  <c r="M23" i="1069"/>
  <c r="L23" i="1069"/>
  <c r="P23" i="1069" s="1"/>
  <c r="F23" i="1069" s="1"/>
  <c r="K23" i="1069"/>
  <c r="AI22" i="1069"/>
  <c r="AH22" i="1069"/>
  <c r="AJ22" i="1069" s="1"/>
  <c r="AG22" i="1069"/>
  <c r="AF22" i="1069"/>
  <c r="AE22" i="1069"/>
  <c r="AD22" i="1069"/>
  <c r="AC22" i="1069"/>
  <c r="AB22" i="1069"/>
  <c r="AA22" i="1069"/>
  <c r="Y22" i="1069"/>
  <c r="X22" i="1069"/>
  <c r="Z22" i="1069" s="1"/>
  <c r="W22" i="1069"/>
  <c r="V22" i="1069"/>
  <c r="T22" i="1069"/>
  <c r="U22" i="1069" s="1"/>
  <c r="S22" i="1069"/>
  <c r="R22" i="1069"/>
  <c r="Q22" i="1069"/>
  <c r="O22" i="1069"/>
  <c r="N22" i="1069"/>
  <c r="P22" i="1069" s="1"/>
  <c r="F22" i="1069" s="1"/>
  <c r="M22" i="1069"/>
  <c r="L22" i="1069"/>
  <c r="K22" i="1069"/>
  <c r="AI21" i="1069"/>
  <c r="AH21" i="1069"/>
  <c r="AJ21" i="1069" s="1"/>
  <c r="AG21" i="1069"/>
  <c r="AE21" i="1069"/>
  <c r="AD21" i="1069"/>
  <c r="AC21" i="1069"/>
  <c r="AB21" i="1069"/>
  <c r="AF21" i="1069" s="1"/>
  <c r="AA21" i="1069"/>
  <c r="Y21" i="1069"/>
  <c r="X21" i="1069"/>
  <c r="W21" i="1069"/>
  <c r="Z21" i="1069" s="1"/>
  <c r="V21" i="1069"/>
  <c r="T21" i="1069"/>
  <c r="S21" i="1069"/>
  <c r="R21" i="1069"/>
  <c r="U21" i="1069" s="1"/>
  <c r="Q21" i="1069"/>
  <c r="O21" i="1069"/>
  <c r="N21" i="1069"/>
  <c r="M21" i="1069"/>
  <c r="L21" i="1069"/>
  <c r="P21" i="1069" s="1"/>
  <c r="F21" i="1069" s="1"/>
  <c r="K21" i="1069"/>
  <c r="AI20" i="1069"/>
  <c r="AH20" i="1069"/>
  <c r="AJ20" i="1069" s="1"/>
  <c r="AG20" i="1069"/>
  <c r="AE20" i="1069"/>
  <c r="AD20" i="1069"/>
  <c r="AC20" i="1069"/>
  <c r="AB20" i="1069"/>
  <c r="AF20" i="1069" s="1"/>
  <c r="AA20" i="1069"/>
  <c r="Y20" i="1069"/>
  <c r="X20" i="1069"/>
  <c r="W20" i="1069"/>
  <c r="Z20" i="1069" s="1"/>
  <c r="V20" i="1069"/>
  <c r="U20" i="1069"/>
  <c r="T20" i="1069"/>
  <c r="S20" i="1069"/>
  <c r="R20" i="1069"/>
  <c r="Q20" i="1069"/>
  <c r="O20" i="1069"/>
  <c r="N20" i="1069"/>
  <c r="M20" i="1069"/>
  <c r="L20" i="1069"/>
  <c r="P20" i="1069" s="1"/>
  <c r="F20" i="1069" s="1"/>
  <c r="K20" i="1069"/>
  <c r="AI19" i="1069"/>
  <c r="AH19" i="1069"/>
  <c r="AJ19" i="1069" s="1"/>
  <c r="AG19" i="1069"/>
  <c r="AE19" i="1069"/>
  <c r="AD19" i="1069"/>
  <c r="AC19" i="1069"/>
  <c r="AB19" i="1069"/>
  <c r="AF19" i="1069" s="1"/>
  <c r="AA19" i="1069"/>
  <c r="Y19" i="1069"/>
  <c r="X19" i="1069"/>
  <c r="W19" i="1069"/>
  <c r="Z19" i="1069" s="1"/>
  <c r="V19" i="1069"/>
  <c r="U19" i="1069"/>
  <c r="T19" i="1069"/>
  <c r="S19" i="1069"/>
  <c r="R19" i="1069"/>
  <c r="Q19" i="1069"/>
  <c r="O19" i="1069"/>
  <c r="N19" i="1069"/>
  <c r="M19" i="1069"/>
  <c r="L19" i="1069"/>
  <c r="P19" i="1069" s="1"/>
  <c r="F19" i="1069" s="1"/>
  <c r="K19" i="1069"/>
  <c r="AI18" i="1069"/>
  <c r="AH18" i="1069"/>
  <c r="AJ18" i="1069" s="1"/>
  <c r="AG18" i="1069"/>
  <c r="AE18" i="1069"/>
  <c r="AD18" i="1069"/>
  <c r="AC18" i="1069"/>
  <c r="AB18" i="1069"/>
  <c r="AF18" i="1069" s="1"/>
  <c r="AA18" i="1069"/>
  <c r="Y18" i="1069"/>
  <c r="X18" i="1069"/>
  <c r="W18" i="1069"/>
  <c r="Z18" i="1069" s="1"/>
  <c r="V18" i="1069"/>
  <c r="U18" i="1069"/>
  <c r="T18" i="1069"/>
  <c r="S18" i="1069"/>
  <c r="R18" i="1069"/>
  <c r="Q18" i="1069"/>
  <c r="O18" i="1069"/>
  <c r="N18" i="1069"/>
  <c r="M18" i="1069"/>
  <c r="L18" i="1069"/>
  <c r="P18" i="1069" s="1"/>
  <c r="F18" i="1069" s="1"/>
  <c r="K18" i="1069"/>
  <c r="AI17" i="1069"/>
  <c r="AH17" i="1069"/>
  <c r="AJ17" i="1069" s="1"/>
  <c r="AG17" i="1069"/>
  <c r="AE17" i="1069"/>
  <c r="AD17" i="1069"/>
  <c r="AC17" i="1069"/>
  <c r="AB17" i="1069"/>
  <c r="AF17" i="1069" s="1"/>
  <c r="AA17" i="1069"/>
  <c r="Y17" i="1069"/>
  <c r="X17" i="1069"/>
  <c r="W17" i="1069"/>
  <c r="Z17" i="1069" s="1"/>
  <c r="V17" i="1069"/>
  <c r="U17" i="1069"/>
  <c r="T17" i="1069"/>
  <c r="S17" i="1069"/>
  <c r="R17" i="1069"/>
  <c r="Q17" i="1069"/>
  <c r="O17" i="1069"/>
  <c r="N17" i="1069"/>
  <c r="M17" i="1069"/>
  <c r="L17" i="1069"/>
  <c r="P17" i="1069" s="1"/>
  <c r="F17" i="1069" s="1"/>
  <c r="K17" i="1069"/>
  <c r="AJ16" i="1069"/>
  <c r="AI16" i="1069"/>
  <c r="AH16" i="1069"/>
  <c r="AG16" i="1069"/>
  <c r="AF16" i="1069"/>
  <c r="AE16" i="1069"/>
  <c r="AD16" i="1069"/>
  <c r="AC16" i="1069"/>
  <c r="AB16" i="1069"/>
  <c r="AA16" i="1069"/>
  <c r="Y16" i="1069"/>
  <c r="Z16" i="1069" s="1"/>
  <c r="X16" i="1069"/>
  <c r="W16" i="1069"/>
  <c r="V16" i="1069"/>
  <c r="U16" i="1069"/>
  <c r="T16" i="1069"/>
  <c r="S16" i="1069"/>
  <c r="R16" i="1069"/>
  <c r="Q16" i="1069"/>
  <c r="O16" i="1069"/>
  <c r="P16" i="1069" s="1"/>
  <c r="F16" i="1069" s="1"/>
  <c r="N16" i="1069"/>
  <c r="M16" i="1069"/>
  <c r="L16" i="1069"/>
  <c r="K16" i="1069"/>
  <c r="AI15" i="1069"/>
  <c r="AH15" i="1069"/>
  <c r="AJ15" i="1069" s="1"/>
  <c r="AG15" i="1069"/>
  <c r="AE15" i="1069"/>
  <c r="AD15" i="1069"/>
  <c r="AC15" i="1069"/>
  <c r="AF15" i="1069" s="1"/>
  <c r="AB15" i="1069"/>
  <c r="AA15" i="1069"/>
  <c r="Y15" i="1069"/>
  <c r="X15" i="1069"/>
  <c r="Z15" i="1069" s="1"/>
  <c r="W15" i="1069"/>
  <c r="V15" i="1069"/>
  <c r="T15" i="1069"/>
  <c r="S15" i="1069"/>
  <c r="U15" i="1069" s="1"/>
  <c r="R15" i="1069"/>
  <c r="Q15" i="1069"/>
  <c r="O15" i="1069"/>
  <c r="N15" i="1069"/>
  <c r="M15" i="1069"/>
  <c r="P15" i="1069" s="1"/>
  <c r="F15" i="1069" s="1"/>
  <c r="L15" i="1069"/>
  <c r="K15" i="1069"/>
  <c r="AI14" i="1069"/>
  <c r="AH14" i="1069"/>
  <c r="AJ14" i="1069" s="1"/>
  <c r="AG14" i="1069"/>
  <c r="AE14" i="1069"/>
  <c r="AD14" i="1069"/>
  <c r="AC14" i="1069"/>
  <c r="AB14" i="1069"/>
  <c r="AF14" i="1069" s="1"/>
  <c r="AA14" i="1069"/>
  <c r="Y14" i="1069"/>
  <c r="X14" i="1069"/>
  <c r="W14" i="1069"/>
  <c r="Z14" i="1069" s="1"/>
  <c r="V14" i="1069"/>
  <c r="T14" i="1069"/>
  <c r="S14" i="1069"/>
  <c r="R14" i="1069"/>
  <c r="U14" i="1069" s="1"/>
  <c r="Q14" i="1069"/>
  <c r="O14" i="1069"/>
  <c r="N14" i="1069"/>
  <c r="M14" i="1069"/>
  <c r="L14" i="1069"/>
  <c r="P14" i="1069" s="1"/>
  <c r="F14" i="1069" s="1"/>
  <c r="K14" i="1069"/>
  <c r="AI13" i="1069"/>
  <c r="AH13" i="1069"/>
  <c r="AJ13" i="1069" s="1"/>
  <c r="AG13" i="1069"/>
  <c r="AE13" i="1069"/>
  <c r="AD13" i="1069"/>
  <c r="AF13" i="1069" s="1"/>
  <c r="AC13" i="1069"/>
  <c r="AB13" i="1069"/>
  <c r="AA13" i="1069"/>
  <c r="Y13" i="1069"/>
  <c r="X13" i="1069"/>
  <c r="Z13" i="1069" s="1"/>
  <c r="W13" i="1069"/>
  <c r="V13" i="1069"/>
  <c r="T13" i="1069"/>
  <c r="U13" i="1069" s="1"/>
  <c r="S13" i="1069"/>
  <c r="R13" i="1069"/>
  <c r="Q13" i="1069"/>
  <c r="P13" i="1069"/>
  <c r="F13" i="1069" s="1"/>
  <c r="O13" i="1069"/>
  <c r="N13" i="1069"/>
  <c r="M13" i="1069"/>
  <c r="L13" i="1069"/>
  <c r="K13" i="1069"/>
  <c r="AJ12" i="1069"/>
  <c r="AI12" i="1069"/>
  <c r="AH12" i="1069"/>
  <c r="AG12" i="1069"/>
  <c r="AE12" i="1069"/>
  <c r="AD12" i="1069"/>
  <c r="AF12" i="1069" s="1"/>
  <c r="AC12" i="1069"/>
  <c r="AB12" i="1069"/>
  <c r="AA12" i="1069"/>
  <c r="Y12" i="1069"/>
  <c r="X12" i="1069"/>
  <c r="Z12" i="1069" s="1"/>
  <c r="W12" i="1069"/>
  <c r="V12" i="1069"/>
  <c r="T12" i="1069"/>
  <c r="U12" i="1069" s="1"/>
  <c r="S12" i="1069"/>
  <c r="R12" i="1069"/>
  <c r="Q12" i="1069"/>
  <c r="O12" i="1069"/>
  <c r="N12" i="1069"/>
  <c r="P12" i="1069" s="1"/>
  <c r="F12" i="1069" s="1"/>
  <c r="M12" i="1069"/>
  <c r="L12" i="1069"/>
  <c r="K12" i="1069"/>
  <c r="AI11" i="1069"/>
  <c r="AH11" i="1069"/>
  <c r="AJ11" i="1069" s="1"/>
  <c r="AG11" i="1069"/>
  <c r="AE11" i="1069"/>
  <c r="AD11" i="1069"/>
  <c r="AC11" i="1069"/>
  <c r="AB11" i="1069"/>
  <c r="AF11" i="1069" s="1"/>
  <c r="AA11" i="1069"/>
  <c r="Y11" i="1069"/>
  <c r="X11" i="1069"/>
  <c r="W11" i="1069"/>
  <c r="Z11" i="1069" s="1"/>
  <c r="V11" i="1069"/>
  <c r="T11" i="1069"/>
  <c r="S11" i="1069"/>
  <c r="R11" i="1069"/>
  <c r="U11" i="1069" s="1"/>
  <c r="Q11" i="1069"/>
  <c r="O11" i="1069"/>
  <c r="N11" i="1069"/>
  <c r="M11" i="1069"/>
  <c r="L11" i="1069"/>
  <c r="P11" i="1069" s="1"/>
  <c r="F11" i="1069" s="1"/>
  <c r="K11" i="1069"/>
  <c r="AI10" i="1069"/>
  <c r="AH10" i="1069"/>
  <c r="AJ10" i="1069" s="1"/>
  <c r="AG10" i="1069"/>
  <c r="AE10" i="1069"/>
  <c r="AD10" i="1069"/>
  <c r="AC10" i="1069"/>
  <c r="AF10" i="1069" s="1"/>
  <c r="AB10" i="1069"/>
  <c r="AA10" i="1069"/>
  <c r="Y10" i="1069"/>
  <c r="X10" i="1069"/>
  <c r="Z10" i="1069" s="1"/>
  <c r="W10" i="1069"/>
  <c r="V10" i="1069"/>
  <c r="T10" i="1069"/>
  <c r="S10" i="1069"/>
  <c r="U10" i="1069" s="1"/>
  <c r="R10" i="1069"/>
  <c r="Q10" i="1069"/>
  <c r="O10" i="1069"/>
  <c r="N10" i="1069"/>
  <c r="M10" i="1069"/>
  <c r="P10" i="1069" s="1"/>
  <c r="F10" i="1069" s="1"/>
  <c r="L10" i="1069"/>
  <c r="K10" i="1069"/>
  <c r="AI9" i="1069"/>
  <c r="AJ9" i="1069" s="1"/>
  <c r="AH9" i="1069"/>
  <c r="AG9" i="1069"/>
  <c r="AE9" i="1069"/>
  <c r="AF9" i="1069" s="1"/>
  <c r="AD9" i="1069"/>
  <c r="AC9" i="1069"/>
  <c r="AB9" i="1069"/>
  <c r="AA9" i="1069"/>
  <c r="Y9" i="1069"/>
  <c r="Z9" i="1069" s="1"/>
  <c r="X9" i="1069"/>
  <c r="W9" i="1069"/>
  <c r="V9" i="1069"/>
  <c r="T9" i="1069"/>
  <c r="U9" i="1069" s="1"/>
  <c r="S9" i="1069"/>
  <c r="R9" i="1069"/>
  <c r="Q9" i="1069"/>
  <c r="O9" i="1069"/>
  <c r="P9" i="1069" s="1"/>
  <c r="F9" i="1069" s="1"/>
  <c r="N9" i="1069"/>
  <c r="M9" i="1069"/>
  <c r="L9" i="1069"/>
  <c r="K9" i="1069"/>
  <c r="AI8" i="1069"/>
  <c r="AH8" i="1069"/>
  <c r="AJ8" i="1069" s="1"/>
  <c r="AG8" i="1069"/>
  <c r="AE8" i="1069"/>
  <c r="AD8" i="1069"/>
  <c r="AC8" i="1069"/>
  <c r="AF8" i="1069" s="1"/>
  <c r="AB8" i="1069"/>
  <c r="AA8" i="1069"/>
  <c r="Z8" i="1069"/>
  <c r="Y8" i="1069"/>
  <c r="X8" i="1069"/>
  <c r="W8" i="1069"/>
  <c r="V8" i="1069"/>
  <c r="T8" i="1069"/>
  <c r="S8" i="1069"/>
  <c r="U8" i="1069" s="1"/>
  <c r="R8" i="1069"/>
  <c r="Q8" i="1069"/>
  <c r="O8" i="1069"/>
  <c r="N8" i="1069"/>
  <c r="M8" i="1069"/>
  <c r="P8" i="1069" s="1"/>
  <c r="F8" i="1069" s="1"/>
  <c r="L8" i="1069"/>
  <c r="K8" i="1069"/>
  <c r="AI7" i="1069"/>
  <c r="AH7" i="1069"/>
  <c r="AJ7" i="1069" s="1"/>
  <c r="AG7" i="1069"/>
  <c r="AE7" i="1069"/>
  <c r="AD7" i="1069"/>
  <c r="AC7" i="1069"/>
  <c r="AF7" i="1069" s="1"/>
  <c r="AB7" i="1069"/>
  <c r="AA7" i="1069"/>
  <c r="Y7" i="1069"/>
  <c r="X7" i="1069"/>
  <c r="Z7" i="1069" s="1"/>
  <c r="W7" i="1069"/>
  <c r="V7" i="1069"/>
  <c r="U7" i="1069"/>
  <c r="T7" i="1069"/>
  <c r="S7" i="1069"/>
  <c r="R7" i="1069"/>
  <c r="Q7" i="1069"/>
  <c r="O7" i="1069"/>
  <c r="N7" i="1069"/>
  <c r="M7" i="1069"/>
  <c r="P7" i="1069" s="1"/>
  <c r="F7" i="1069" s="1"/>
  <c r="L7" i="1069"/>
  <c r="K7" i="1069"/>
  <c r="AI6" i="1069"/>
  <c r="AH6" i="1069"/>
  <c r="AJ6" i="1069" s="1"/>
  <c r="AG6" i="1069"/>
  <c r="AE6" i="1069"/>
  <c r="AD6" i="1069"/>
  <c r="AC6" i="1069"/>
  <c r="AB6" i="1069"/>
  <c r="AF6" i="1069" s="1"/>
  <c r="AA6" i="1069"/>
  <c r="Y6" i="1069"/>
  <c r="X6" i="1069"/>
  <c r="W6" i="1069"/>
  <c r="Z6" i="1069" s="1"/>
  <c r="V6" i="1069"/>
  <c r="T6" i="1069"/>
  <c r="S6" i="1069"/>
  <c r="R6" i="1069"/>
  <c r="U6" i="1069" s="1"/>
  <c r="Q6" i="1069"/>
  <c r="O6" i="1069"/>
  <c r="N6" i="1069"/>
  <c r="M6" i="1069"/>
  <c r="L6" i="1069"/>
  <c r="P6" i="1069" s="1"/>
  <c r="F6" i="1069" s="1"/>
  <c r="K6" i="1069"/>
  <c r="AJ5" i="1069"/>
  <c r="AI5" i="1069"/>
  <c r="AH5" i="1069"/>
  <c r="AG5" i="1069"/>
  <c r="AE5" i="1069"/>
  <c r="AD5" i="1069"/>
  <c r="AC5" i="1069"/>
  <c r="AB5" i="1069"/>
  <c r="AF5" i="1069" s="1"/>
  <c r="AA5" i="1069"/>
  <c r="Y5" i="1069"/>
  <c r="X5" i="1069"/>
  <c r="W5" i="1069"/>
  <c r="Z5" i="1069" s="1"/>
  <c r="V5" i="1069"/>
  <c r="T5" i="1069"/>
  <c r="S5" i="1069"/>
  <c r="R5" i="1069"/>
  <c r="U5" i="1069" s="1"/>
  <c r="Q5" i="1069"/>
  <c r="O5" i="1069"/>
  <c r="N5" i="1069"/>
  <c r="M5" i="1069"/>
  <c r="L5" i="1069"/>
  <c r="P5" i="1069" s="1"/>
  <c r="F5" i="1069" s="1"/>
  <c r="K5" i="1069"/>
  <c r="AI4" i="1069"/>
  <c r="AH4" i="1069"/>
  <c r="AJ4" i="1069" s="1"/>
  <c r="AG4" i="1069"/>
  <c r="AE4" i="1069"/>
  <c r="AD4" i="1069"/>
  <c r="AF4" i="1069" s="1"/>
  <c r="AC4" i="1069"/>
  <c r="AB4" i="1069"/>
  <c r="AA4" i="1069"/>
  <c r="Y4" i="1069"/>
  <c r="X4" i="1069"/>
  <c r="Z4" i="1069" s="1"/>
  <c r="W4" i="1069"/>
  <c r="V4" i="1069"/>
  <c r="T4" i="1069"/>
  <c r="U4" i="1069" s="1"/>
  <c r="S4" i="1069"/>
  <c r="R4" i="1069"/>
  <c r="Q4" i="1069"/>
  <c r="O4" i="1069"/>
  <c r="N4" i="1069"/>
  <c r="P4" i="1069" s="1"/>
  <c r="F4" i="1069" s="1"/>
  <c r="M4" i="1069"/>
  <c r="L4" i="1069"/>
  <c r="K4" i="1069"/>
  <c r="D57" i="1068"/>
  <c r="C57" i="1068"/>
  <c r="G57" i="1068" s="1"/>
  <c r="E54" i="1068"/>
  <c r="E56" i="1068" s="1"/>
  <c r="D54" i="1068"/>
  <c r="D56" i="1068" s="1"/>
  <c r="C54" i="1068"/>
  <c r="C55" i="1068" s="1"/>
  <c r="G55" i="1068" s="1"/>
  <c r="D50" i="1068"/>
  <c r="E47" i="1068"/>
  <c r="E49" i="1068" s="1"/>
  <c r="D47" i="1068"/>
  <c r="D61" i="1068" s="1"/>
  <c r="AJ43" i="1068"/>
  <c r="AI43" i="1068"/>
  <c r="AH43" i="1068"/>
  <c r="AG43" i="1068"/>
  <c r="AF43" i="1068"/>
  <c r="AE43" i="1068"/>
  <c r="AD43" i="1068"/>
  <c r="AC43" i="1068"/>
  <c r="AB43" i="1068"/>
  <c r="AA43" i="1068"/>
  <c r="Z43" i="1068"/>
  <c r="Y43" i="1068"/>
  <c r="X43" i="1068"/>
  <c r="W43" i="1068"/>
  <c r="V43" i="1068"/>
  <c r="U43" i="1068"/>
  <c r="T43" i="1068"/>
  <c r="S43" i="1068"/>
  <c r="R43" i="1068"/>
  <c r="Q43" i="1068"/>
  <c r="P43" i="1068"/>
  <c r="O43" i="1068"/>
  <c r="N43" i="1068"/>
  <c r="M43" i="1068"/>
  <c r="L43" i="1068"/>
  <c r="K43" i="1068"/>
  <c r="F43" i="1068"/>
  <c r="AJ42" i="1068"/>
  <c r="AI42" i="1068"/>
  <c r="AH42" i="1068"/>
  <c r="AG42" i="1068"/>
  <c r="AF42" i="1068"/>
  <c r="AE42" i="1068"/>
  <c r="AD42" i="1068"/>
  <c r="AC42" i="1068"/>
  <c r="AB42" i="1068"/>
  <c r="AA42" i="1068"/>
  <c r="Z42" i="1068"/>
  <c r="Y42" i="1068"/>
  <c r="X42" i="1068"/>
  <c r="W42" i="1068"/>
  <c r="V42" i="1068"/>
  <c r="U42" i="1068"/>
  <c r="T42" i="1068"/>
  <c r="S42" i="1068"/>
  <c r="R42" i="1068"/>
  <c r="Q42" i="1068"/>
  <c r="P42" i="1068"/>
  <c r="O42" i="1068"/>
  <c r="N42" i="1068"/>
  <c r="M42" i="1068"/>
  <c r="L42" i="1068"/>
  <c r="K42" i="1068"/>
  <c r="F42" i="1068"/>
  <c r="AJ41" i="1068"/>
  <c r="AI41" i="1068"/>
  <c r="AH41" i="1068"/>
  <c r="AG41" i="1068"/>
  <c r="AF41" i="1068"/>
  <c r="AE41" i="1068"/>
  <c r="AD41" i="1068"/>
  <c r="AC41" i="1068"/>
  <c r="AB41" i="1068"/>
  <c r="AA41" i="1068"/>
  <c r="Z41" i="1068"/>
  <c r="Y41" i="1068"/>
  <c r="X41" i="1068"/>
  <c r="W41" i="1068"/>
  <c r="V41" i="1068"/>
  <c r="U41" i="1068"/>
  <c r="T41" i="1068"/>
  <c r="S41" i="1068"/>
  <c r="R41" i="1068"/>
  <c r="Q41" i="1068"/>
  <c r="P41" i="1068"/>
  <c r="O41" i="1068"/>
  <c r="N41" i="1068"/>
  <c r="M41" i="1068"/>
  <c r="L41" i="1068"/>
  <c r="K41" i="1068"/>
  <c r="F41" i="1068"/>
  <c r="AJ40" i="1068"/>
  <c r="AI40" i="1068"/>
  <c r="AH40" i="1068"/>
  <c r="AG40" i="1068"/>
  <c r="AF40" i="1068"/>
  <c r="AE40" i="1068"/>
  <c r="AD40" i="1068"/>
  <c r="AC40" i="1068"/>
  <c r="AB40" i="1068"/>
  <c r="AA40" i="1068"/>
  <c r="Z40" i="1068"/>
  <c r="Y40" i="1068"/>
  <c r="X40" i="1068"/>
  <c r="W40" i="1068"/>
  <c r="V40" i="1068"/>
  <c r="U40" i="1068"/>
  <c r="T40" i="1068"/>
  <c r="S40" i="1068"/>
  <c r="R40" i="1068"/>
  <c r="Q40" i="1068"/>
  <c r="P40" i="1068"/>
  <c r="O40" i="1068"/>
  <c r="N40" i="1068"/>
  <c r="M40" i="1068"/>
  <c r="L40" i="1068"/>
  <c r="K40" i="1068"/>
  <c r="F40" i="1068"/>
  <c r="AJ39" i="1068"/>
  <c r="AI39" i="1068"/>
  <c r="AH39" i="1068"/>
  <c r="AG39" i="1068"/>
  <c r="AF39" i="1068"/>
  <c r="AE39" i="1068"/>
  <c r="AD39" i="1068"/>
  <c r="AC39" i="1068"/>
  <c r="AB39" i="1068"/>
  <c r="AA39" i="1068"/>
  <c r="Z39" i="1068"/>
  <c r="Y39" i="1068"/>
  <c r="X39" i="1068"/>
  <c r="W39" i="1068"/>
  <c r="V39" i="1068"/>
  <c r="U39" i="1068"/>
  <c r="T39" i="1068"/>
  <c r="S39" i="1068"/>
  <c r="R39" i="1068"/>
  <c r="Q39" i="1068"/>
  <c r="P39" i="1068"/>
  <c r="O39" i="1068"/>
  <c r="N39" i="1068"/>
  <c r="M39" i="1068"/>
  <c r="L39" i="1068"/>
  <c r="K39" i="1068"/>
  <c r="F39" i="1068"/>
  <c r="AJ38" i="1068"/>
  <c r="AI38" i="1068"/>
  <c r="AH38" i="1068"/>
  <c r="AG38" i="1068"/>
  <c r="AF38" i="1068"/>
  <c r="AE38" i="1068"/>
  <c r="AD38" i="1068"/>
  <c r="AC38" i="1068"/>
  <c r="AB38" i="1068"/>
  <c r="AA38" i="1068"/>
  <c r="Z38" i="1068"/>
  <c r="Y38" i="1068"/>
  <c r="X38" i="1068"/>
  <c r="W38" i="1068"/>
  <c r="V38" i="1068"/>
  <c r="U38" i="1068"/>
  <c r="T38" i="1068"/>
  <c r="S38" i="1068"/>
  <c r="R38" i="1068"/>
  <c r="Q38" i="1068"/>
  <c r="P38" i="1068"/>
  <c r="O38" i="1068"/>
  <c r="N38" i="1068"/>
  <c r="M38" i="1068"/>
  <c r="L38" i="1068"/>
  <c r="K38" i="1068"/>
  <c r="F38" i="1068"/>
  <c r="AJ37" i="1068"/>
  <c r="AI37" i="1068"/>
  <c r="AH37" i="1068"/>
  <c r="AG37" i="1068"/>
  <c r="AF37" i="1068"/>
  <c r="AE37" i="1068"/>
  <c r="AD37" i="1068"/>
  <c r="AC37" i="1068"/>
  <c r="AB37" i="1068"/>
  <c r="AA37" i="1068"/>
  <c r="Z37" i="1068"/>
  <c r="Y37" i="1068"/>
  <c r="X37" i="1068"/>
  <c r="W37" i="1068"/>
  <c r="V37" i="1068"/>
  <c r="U37" i="1068"/>
  <c r="T37" i="1068"/>
  <c r="S37" i="1068"/>
  <c r="R37" i="1068"/>
  <c r="Q37" i="1068"/>
  <c r="P37" i="1068"/>
  <c r="O37" i="1068"/>
  <c r="N37" i="1068"/>
  <c r="M37" i="1068"/>
  <c r="L37" i="1068"/>
  <c r="K37" i="1068"/>
  <c r="F37" i="1068"/>
  <c r="AJ36" i="1068"/>
  <c r="AI36" i="1068"/>
  <c r="AH36" i="1068"/>
  <c r="AG36" i="1068"/>
  <c r="AF36" i="1068"/>
  <c r="AE36" i="1068"/>
  <c r="AD36" i="1068"/>
  <c r="AC36" i="1068"/>
  <c r="AB36" i="1068"/>
  <c r="AA36" i="1068"/>
  <c r="Z36" i="1068"/>
  <c r="Y36" i="1068"/>
  <c r="X36" i="1068"/>
  <c r="W36" i="1068"/>
  <c r="V36" i="1068"/>
  <c r="U36" i="1068"/>
  <c r="T36" i="1068"/>
  <c r="S36" i="1068"/>
  <c r="R36" i="1068"/>
  <c r="Q36" i="1068"/>
  <c r="P36" i="1068"/>
  <c r="O36" i="1068"/>
  <c r="N36" i="1068"/>
  <c r="M36" i="1068"/>
  <c r="L36" i="1068"/>
  <c r="K36" i="1068"/>
  <c r="F36" i="1068"/>
  <c r="AJ35" i="1068"/>
  <c r="AI35" i="1068"/>
  <c r="AH35" i="1068"/>
  <c r="AG35" i="1068"/>
  <c r="AF35" i="1068"/>
  <c r="AE35" i="1068"/>
  <c r="AD35" i="1068"/>
  <c r="AC35" i="1068"/>
  <c r="AB35" i="1068"/>
  <c r="AA35" i="1068"/>
  <c r="Z35" i="1068"/>
  <c r="Y35" i="1068"/>
  <c r="X35" i="1068"/>
  <c r="W35" i="1068"/>
  <c r="V35" i="1068"/>
  <c r="U35" i="1068"/>
  <c r="T35" i="1068"/>
  <c r="S35" i="1068"/>
  <c r="R35" i="1068"/>
  <c r="Q35" i="1068"/>
  <c r="P35" i="1068"/>
  <c r="O35" i="1068"/>
  <c r="N35" i="1068"/>
  <c r="M35" i="1068"/>
  <c r="L35" i="1068"/>
  <c r="K35" i="1068"/>
  <c r="F35" i="1068"/>
  <c r="AJ34" i="1068"/>
  <c r="AI34" i="1068"/>
  <c r="AH34" i="1068"/>
  <c r="AG34" i="1068"/>
  <c r="AF34" i="1068"/>
  <c r="AE34" i="1068"/>
  <c r="AD34" i="1068"/>
  <c r="AC34" i="1068"/>
  <c r="AB34" i="1068"/>
  <c r="AA34" i="1068"/>
  <c r="Z34" i="1068"/>
  <c r="Y34" i="1068"/>
  <c r="X34" i="1068"/>
  <c r="W34" i="1068"/>
  <c r="V34" i="1068"/>
  <c r="U34" i="1068"/>
  <c r="T34" i="1068"/>
  <c r="S34" i="1068"/>
  <c r="R34" i="1068"/>
  <c r="Q34" i="1068"/>
  <c r="P34" i="1068"/>
  <c r="O34" i="1068"/>
  <c r="N34" i="1068"/>
  <c r="M34" i="1068"/>
  <c r="L34" i="1068"/>
  <c r="K34" i="1068"/>
  <c r="F34" i="1068"/>
  <c r="AJ33" i="1068"/>
  <c r="AI33" i="1068"/>
  <c r="AH33" i="1068"/>
  <c r="AG33" i="1068"/>
  <c r="AF33" i="1068"/>
  <c r="AE33" i="1068"/>
  <c r="AD33" i="1068"/>
  <c r="AC33" i="1068"/>
  <c r="AB33" i="1068"/>
  <c r="AA33" i="1068"/>
  <c r="Z33" i="1068"/>
  <c r="Y33" i="1068"/>
  <c r="X33" i="1068"/>
  <c r="W33" i="1068"/>
  <c r="V33" i="1068"/>
  <c r="U33" i="1068"/>
  <c r="T33" i="1068"/>
  <c r="S33" i="1068"/>
  <c r="R33" i="1068"/>
  <c r="Q33" i="1068"/>
  <c r="P33" i="1068"/>
  <c r="O33" i="1068"/>
  <c r="N33" i="1068"/>
  <c r="M33" i="1068"/>
  <c r="L33" i="1068"/>
  <c r="K33" i="1068"/>
  <c r="F33" i="1068"/>
  <c r="AJ32" i="1068"/>
  <c r="AI32" i="1068"/>
  <c r="AH32" i="1068"/>
  <c r="AG32" i="1068"/>
  <c r="AF32" i="1068"/>
  <c r="AE32" i="1068"/>
  <c r="AD32" i="1068"/>
  <c r="AC32" i="1068"/>
  <c r="AB32" i="1068"/>
  <c r="AA32" i="1068"/>
  <c r="Z32" i="1068"/>
  <c r="Y32" i="1068"/>
  <c r="X32" i="1068"/>
  <c r="W32" i="1068"/>
  <c r="V32" i="1068"/>
  <c r="U32" i="1068"/>
  <c r="T32" i="1068"/>
  <c r="S32" i="1068"/>
  <c r="R32" i="1068"/>
  <c r="Q32" i="1068"/>
  <c r="P32" i="1068"/>
  <c r="O32" i="1068"/>
  <c r="N32" i="1068"/>
  <c r="M32" i="1068"/>
  <c r="L32" i="1068"/>
  <c r="K32" i="1068"/>
  <c r="F32" i="1068"/>
  <c r="AJ31" i="1068"/>
  <c r="AI31" i="1068"/>
  <c r="AH31" i="1068"/>
  <c r="AG31" i="1068"/>
  <c r="AF31" i="1068"/>
  <c r="AE31" i="1068"/>
  <c r="AD31" i="1068"/>
  <c r="AC31" i="1068"/>
  <c r="AB31" i="1068"/>
  <c r="AA31" i="1068"/>
  <c r="Z31" i="1068"/>
  <c r="Y31" i="1068"/>
  <c r="X31" i="1068"/>
  <c r="W31" i="1068"/>
  <c r="V31" i="1068"/>
  <c r="U31" i="1068"/>
  <c r="T31" i="1068"/>
  <c r="S31" i="1068"/>
  <c r="R31" i="1068"/>
  <c r="Q31" i="1068"/>
  <c r="P31" i="1068"/>
  <c r="O31" i="1068"/>
  <c r="N31" i="1068"/>
  <c r="M31" i="1068"/>
  <c r="L31" i="1068"/>
  <c r="K31" i="1068"/>
  <c r="F31" i="1068"/>
  <c r="AJ30" i="1068"/>
  <c r="AI30" i="1068"/>
  <c r="AH30" i="1068"/>
  <c r="AG30" i="1068"/>
  <c r="AF30" i="1068"/>
  <c r="AE30" i="1068"/>
  <c r="AD30" i="1068"/>
  <c r="AC30" i="1068"/>
  <c r="AB30" i="1068"/>
  <c r="AA30" i="1068"/>
  <c r="Z30" i="1068"/>
  <c r="Y30" i="1068"/>
  <c r="X30" i="1068"/>
  <c r="W30" i="1068"/>
  <c r="V30" i="1068"/>
  <c r="U30" i="1068"/>
  <c r="T30" i="1068"/>
  <c r="S30" i="1068"/>
  <c r="R30" i="1068"/>
  <c r="Q30" i="1068"/>
  <c r="P30" i="1068"/>
  <c r="O30" i="1068"/>
  <c r="N30" i="1068"/>
  <c r="M30" i="1068"/>
  <c r="L30" i="1068"/>
  <c r="K30" i="1068"/>
  <c r="F30" i="1068"/>
  <c r="AJ29" i="1068"/>
  <c r="AI29" i="1068"/>
  <c r="AH29" i="1068"/>
  <c r="AG29" i="1068"/>
  <c r="AF29" i="1068"/>
  <c r="AE29" i="1068"/>
  <c r="AD29" i="1068"/>
  <c r="AC29" i="1068"/>
  <c r="AB29" i="1068"/>
  <c r="AA29" i="1068"/>
  <c r="Z29" i="1068"/>
  <c r="Y29" i="1068"/>
  <c r="X29" i="1068"/>
  <c r="W29" i="1068"/>
  <c r="V29" i="1068"/>
  <c r="U29" i="1068"/>
  <c r="T29" i="1068"/>
  <c r="S29" i="1068"/>
  <c r="R29" i="1068"/>
  <c r="Q29" i="1068"/>
  <c r="P29" i="1068"/>
  <c r="O29" i="1068"/>
  <c r="N29" i="1068"/>
  <c r="M29" i="1068"/>
  <c r="L29" i="1068"/>
  <c r="K29" i="1068"/>
  <c r="F29" i="1068"/>
  <c r="AJ28" i="1068"/>
  <c r="AI28" i="1068"/>
  <c r="AH28" i="1068"/>
  <c r="AG28" i="1068"/>
  <c r="AF28" i="1068"/>
  <c r="AE28" i="1068"/>
  <c r="AD28" i="1068"/>
  <c r="AC28" i="1068"/>
  <c r="AB28" i="1068"/>
  <c r="AA28" i="1068"/>
  <c r="Z28" i="1068"/>
  <c r="Y28" i="1068"/>
  <c r="X28" i="1068"/>
  <c r="W28" i="1068"/>
  <c r="V28" i="1068"/>
  <c r="U28" i="1068"/>
  <c r="T28" i="1068"/>
  <c r="S28" i="1068"/>
  <c r="R28" i="1068"/>
  <c r="Q28" i="1068"/>
  <c r="P28" i="1068"/>
  <c r="O28" i="1068"/>
  <c r="N28" i="1068"/>
  <c r="M28" i="1068"/>
  <c r="L28" i="1068"/>
  <c r="K28" i="1068"/>
  <c r="F28" i="1068"/>
  <c r="AJ27" i="1068"/>
  <c r="AI27" i="1068"/>
  <c r="AH27" i="1068"/>
  <c r="AG27" i="1068"/>
  <c r="AF27" i="1068"/>
  <c r="AE27" i="1068"/>
  <c r="AD27" i="1068"/>
  <c r="AC27" i="1068"/>
  <c r="AB27" i="1068"/>
  <c r="AA27" i="1068"/>
  <c r="Z27" i="1068"/>
  <c r="Y27" i="1068"/>
  <c r="X27" i="1068"/>
  <c r="W27" i="1068"/>
  <c r="V27" i="1068"/>
  <c r="U27" i="1068"/>
  <c r="T27" i="1068"/>
  <c r="S27" i="1068"/>
  <c r="R27" i="1068"/>
  <c r="Q27" i="1068"/>
  <c r="P27" i="1068"/>
  <c r="O27" i="1068"/>
  <c r="N27" i="1068"/>
  <c r="M27" i="1068"/>
  <c r="L27" i="1068"/>
  <c r="K27" i="1068"/>
  <c r="F27" i="1068"/>
  <c r="AJ26" i="1068"/>
  <c r="AI26" i="1068"/>
  <c r="AH26" i="1068"/>
  <c r="AG26" i="1068"/>
  <c r="AF26" i="1068"/>
  <c r="AE26" i="1068"/>
  <c r="AD26" i="1068"/>
  <c r="AC26" i="1068"/>
  <c r="AB26" i="1068"/>
  <c r="AA26" i="1068"/>
  <c r="Z26" i="1068"/>
  <c r="Y26" i="1068"/>
  <c r="X26" i="1068"/>
  <c r="W26" i="1068"/>
  <c r="V26" i="1068"/>
  <c r="U26" i="1068"/>
  <c r="T26" i="1068"/>
  <c r="S26" i="1068"/>
  <c r="R26" i="1068"/>
  <c r="Q26" i="1068"/>
  <c r="P26" i="1068"/>
  <c r="O26" i="1068"/>
  <c r="N26" i="1068"/>
  <c r="M26" i="1068"/>
  <c r="L26" i="1068"/>
  <c r="K26" i="1068"/>
  <c r="F26" i="1068"/>
  <c r="AJ25" i="1068"/>
  <c r="AI25" i="1068"/>
  <c r="AH25" i="1068"/>
  <c r="AG25" i="1068"/>
  <c r="AF25" i="1068"/>
  <c r="AE25" i="1068"/>
  <c r="AD25" i="1068"/>
  <c r="AC25" i="1068"/>
  <c r="AB25" i="1068"/>
  <c r="AA25" i="1068"/>
  <c r="Z25" i="1068"/>
  <c r="Y25" i="1068"/>
  <c r="X25" i="1068"/>
  <c r="W25" i="1068"/>
  <c r="V25" i="1068"/>
  <c r="U25" i="1068"/>
  <c r="T25" i="1068"/>
  <c r="S25" i="1068"/>
  <c r="R25" i="1068"/>
  <c r="Q25" i="1068"/>
  <c r="P25" i="1068"/>
  <c r="O25" i="1068"/>
  <c r="N25" i="1068"/>
  <c r="M25" i="1068"/>
  <c r="L25" i="1068"/>
  <c r="K25" i="1068"/>
  <c r="F25" i="1068"/>
  <c r="AI24" i="1068"/>
  <c r="AH24" i="1068"/>
  <c r="AJ24" i="1068" s="1"/>
  <c r="AG24" i="1068"/>
  <c r="AE24" i="1068"/>
  <c r="AD24" i="1068"/>
  <c r="AC24" i="1068"/>
  <c r="AB24" i="1068"/>
  <c r="AF24" i="1068" s="1"/>
  <c r="AA24" i="1068"/>
  <c r="Y24" i="1068"/>
  <c r="X24" i="1068"/>
  <c r="W24" i="1068"/>
  <c r="Z24" i="1068" s="1"/>
  <c r="V24" i="1068"/>
  <c r="T24" i="1068"/>
  <c r="S24" i="1068"/>
  <c r="R24" i="1068"/>
  <c r="U24" i="1068" s="1"/>
  <c r="Q24" i="1068"/>
  <c r="P24" i="1068"/>
  <c r="F24" i="1068" s="1"/>
  <c r="O24" i="1068"/>
  <c r="N24" i="1068"/>
  <c r="M24" i="1068"/>
  <c r="L24" i="1068"/>
  <c r="K24" i="1068"/>
  <c r="AI23" i="1068"/>
  <c r="AH23" i="1068"/>
  <c r="AJ23" i="1068" s="1"/>
  <c r="AG23" i="1068"/>
  <c r="AE23" i="1068"/>
  <c r="AD23" i="1068"/>
  <c r="AC23" i="1068"/>
  <c r="AF23" i="1068" s="1"/>
  <c r="AB23" i="1068"/>
  <c r="AA23" i="1068"/>
  <c r="Y23" i="1068"/>
  <c r="X23" i="1068"/>
  <c r="Z23" i="1068" s="1"/>
  <c r="W23" i="1068"/>
  <c r="V23" i="1068"/>
  <c r="T23" i="1068"/>
  <c r="S23" i="1068"/>
  <c r="U23" i="1068" s="1"/>
  <c r="R23" i="1068"/>
  <c r="Q23" i="1068"/>
  <c r="O23" i="1068"/>
  <c r="N23" i="1068"/>
  <c r="M23" i="1068"/>
  <c r="P23" i="1068" s="1"/>
  <c r="F23" i="1068" s="1"/>
  <c r="L23" i="1068"/>
  <c r="K23" i="1068"/>
  <c r="AI22" i="1068"/>
  <c r="AH22" i="1068"/>
  <c r="AJ22" i="1068" s="1"/>
  <c r="AG22" i="1068"/>
  <c r="AE22" i="1068"/>
  <c r="AD22" i="1068"/>
  <c r="AC22" i="1068"/>
  <c r="AB22" i="1068"/>
  <c r="AF22" i="1068" s="1"/>
  <c r="AA22" i="1068"/>
  <c r="Y22" i="1068"/>
  <c r="X22" i="1068"/>
  <c r="W22" i="1068"/>
  <c r="Z22" i="1068" s="1"/>
  <c r="V22" i="1068"/>
  <c r="T22" i="1068"/>
  <c r="S22" i="1068"/>
  <c r="R22" i="1068"/>
  <c r="U22" i="1068" s="1"/>
  <c r="Q22" i="1068"/>
  <c r="P22" i="1068"/>
  <c r="F22" i="1068" s="1"/>
  <c r="O22" i="1068"/>
  <c r="N22" i="1068"/>
  <c r="M22" i="1068"/>
  <c r="L22" i="1068"/>
  <c r="K22" i="1068"/>
  <c r="AI21" i="1068"/>
  <c r="AH21" i="1068"/>
  <c r="AJ21" i="1068" s="1"/>
  <c r="AG21" i="1068"/>
  <c r="AE21" i="1068"/>
  <c r="AD21" i="1068"/>
  <c r="AC21" i="1068"/>
  <c r="AF21" i="1068" s="1"/>
  <c r="AB21" i="1068"/>
  <c r="AA21" i="1068"/>
  <c r="Y21" i="1068"/>
  <c r="X21" i="1068"/>
  <c r="Z21" i="1068" s="1"/>
  <c r="W21" i="1068"/>
  <c r="V21" i="1068"/>
  <c r="T21" i="1068"/>
  <c r="S21" i="1068"/>
  <c r="U21" i="1068" s="1"/>
  <c r="R21" i="1068"/>
  <c r="Q21" i="1068"/>
  <c r="O21" i="1068"/>
  <c r="N21" i="1068"/>
  <c r="M21" i="1068"/>
  <c r="P21" i="1068" s="1"/>
  <c r="F21" i="1068" s="1"/>
  <c r="L21" i="1068"/>
  <c r="K21" i="1068"/>
  <c r="AI20" i="1068"/>
  <c r="AH20" i="1068"/>
  <c r="AJ20" i="1068" s="1"/>
  <c r="AG20" i="1068"/>
  <c r="AE20" i="1068"/>
  <c r="AD20" i="1068"/>
  <c r="AC20" i="1068"/>
  <c r="AB20" i="1068"/>
  <c r="AF20" i="1068" s="1"/>
  <c r="AA20" i="1068"/>
  <c r="Y20" i="1068"/>
  <c r="X20" i="1068"/>
  <c r="W20" i="1068"/>
  <c r="Z20" i="1068" s="1"/>
  <c r="V20" i="1068"/>
  <c r="T20" i="1068"/>
  <c r="S20" i="1068"/>
  <c r="R20" i="1068"/>
  <c r="U20" i="1068" s="1"/>
  <c r="Q20" i="1068"/>
  <c r="O20" i="1068"/>
  <c r="N20" i="1068"/>
  <c r="M20" i="1068"/>
  <c r="L20" i="1068"/>
  <c r="P20" i="1068" s="1"/>
  <c r="F20" i="1068" s="1"/>
  <c r="K20" i="1068"/>
  <c r="AI19" i="1068"/>
  <c r="AH19" i="1068"/>
  <c r="AJ19" i="1068" s="1"/>
  <c r="AG19" i="1068"/>
  <c r="AE19" i="1068"/>
  <c r="AD19" i="1068"/>
  <c r="AC19" i="1068"/>
  <c r="AF19" i="1068" s="1"/>
  <c r="AB19" i="1068"/>
  <c r="AA19" i="1068"/>
  <c r="Y19" i="1068"/>
  <c r="X19" i="1068"/>
  <c r="Z19" i="1068" s="1"/>
  <c r="W19" i="1068"/>
  <c r="V19" i="1068"/>
  <c r="T19" i="1068"/>
  <c r="S19" i="1068"/>
  <c r="U19" i="1068" s="1"/>
  <c r="R19" i="1068"/>
  <c r="Q19" i="1068"/>
  <c r="P19" i="1068"/>
  <c r="F19" i="1068" s="1"/>
  <c r="O19" i="1068"/>
  <c r="N19" i="1068"/>
  <c r="M19" i="1068"/>
  <c r="L19" i="1068"/>
  <c r="K19" i="1068"/>
  <c r="AI18" i="1068"/>
  <c r="AH18" i="1068"/>
  <c r="AJ18" i="1068" s="1"/>
  <c r="AG18" i="1068"/>
  <c r="AF18" i="1068"/>
  <c r="AE18" i="1068"/>
  <c r="AD18" i="1068"/>
  <c r="AC18" i="1068"/>
  <c r="AB18" i="1068"/>
  <c r="AA18" i="1068"/>
  <c r="Y18" i="1068"/>
  <c r="X18" i="1068"/>
  <c r="W18" i="1068"/>
  <c r="Z18" i="1068" s="1"/>
  <c r="V18" i="1068"/>
  <c r="T18" i="1068"/>
  <c r="S18" i="1068"/>
  <c r="R18" i="1068"/>
  <c r="U18" i="1068" s="1"/>
  <c r="Q18" i="1068"/>
  <c r="O18" i="1068"/>
  <c r="N18" i="1068"/>
  <c r="M18" i="1068"/>
  <c r="L18" i="1068"/>
  <c r="P18" i="1068" s="1"/>
  <c r="F18" i="1068" s="1"/>
  <c r="K18" i="1068"/>
  <c r="AI17" i="1068"/>
  <c r="AH17" i="1068"/>
  <c r="AJ17" i="1068" s="1"/>
  <c r="AG17" i="1068"/>
  <c r="AE17" i="1068"/>
  <c r="AD17" i="1068"/>
  <c r="AC17" i="1068"/>
  <c r="AF17" i="1068" s="1"/>
  <c r="AB17" i="1068"/>
  <c r="AA17" i="1068"/>
  <c r="Y17" i="1068"/>
  <c r="X17" i="1068"/>
  <c r="Z17" i="1068" s="1"/>
  <c r="W17" i="1068"/>
  <c r="V17" i="1068"/>
  <c r="T17" i="1068"/>
  <c r="S17" i="1068"/>
  <c r="U17" i="1068" s="1"/>
  <c r="R17" i="1068"/>
  <c r="Q17" i="1068"/>
  <c r="O17" i="1068"/>
  <c r="N17" i="1068"/>
  <c r="M17" i="1068"/>
  <c r="P17" i="1068" s="1"/>
  <c r="F17" i="1068" s="1"/>
  <c r="L17" i="1068"/>
  <c r="K17" i="1068"/>
  <c r="AI16" i="1068"/>
  <c r="AH16" i="1068"/>
  <c r="AJ16" i="1068" s="1"/>
  <c r="AG16" i="1068"/>
  <c r="AE16" i="1068"/>
  <c r="AD16" i="1068"/>
  <c r="AC16" i="1068"/>
  <c r="AB16" i="1068"/>
  <c r="AF16" i="1068" s="1"/>
  <c r="AA16" i="1068"/>
  <c r="Y16" i="1068"/>
  <c r="X16" i="1068"/>
  <c r="W16" i="1068"/>
  <c r="Z16" i="1068" s="1"/>
  <c r="V16" i="1068"/>
  <c r="T16" i="1068"/>
  <c r="S16" i="1068"/>
  <c r="R16" i="1068"/>
  <c r="U16" i="1068" s="1"/>
  <c r="Q16" i="1068"/>
  <c r="O16" i="1068"/>
  <c r="N16" i="1068"/>
  <c r="M16" i="1068"/>
  <c r="L16" i="1068"/>
  <c r="P16" i="1068" s="1"/>
  <c r="F16" i="1068" s="1"/>
  <c r="K16" i="1068"/>
  <c r="AI15" i="1068"/>
  <c r="AH15" i="1068"/>
  <c r="AJ15" i="1068" s="1"/>
  <c r="AG15" i="1068"/>
  <c r="AE15" i="1068"/>
  <c r="AD15" i="1068"/>
  <c r="AC15" i="1068"/>
  <c r="AB15" i="1068"/>
  <c r="AF15" i="1068" s="1"/>
  <c r="AA15" i="1068"/>
  <c r="Y15" i="1068"/>
  <c r="X15" i="1068"/>
  <c r="W15" i="1068"/>
  <c r="Z15" i="1068" s="1"/>
  <c r="V15" i="1068"/>
  <c r="T15" i="1068"/>
  <c r="S15" i="1068"/>
  <c r="R15" i="1068"/>
  <c r="U15" i="1068" s="1"/>
  <c r="Q15" i="1068"/>
  <c r="O15" i="1068"/>
  <c r="N15" i="1068"/>
  <c r="M15" i="1068"/>
  <c r="L15" i="1068"/>
  <c r="P15" i="1068" s="1"/>
  <c r="F15" i="1068" s="1"/>
  <c r="K15" i="1068"/>
  <c r="AI14" i="1068"/>
  <c r="AH14" i="1068"/>
  <c r="AJ14" i="1068" s="1"/>
  <c r="AG14" i="1068"/>
  <c r="AE14" i="1068"/>
  <c r="AD14" i="1068"/>
  <c r="AC14" i="1068"/>
  <c r="AF14" i="1068" s="1"/>
  <c r="AB14" i="1068"/>
  <c r="AA14" i="1068"/>
  <c r="Y14" i="1068"/>
  <c r="X14" i="1068"/>
  <c r="Z14" i="1068" s="1"/>
  <c r="W14" i="1068"/>
  <c r="V14" i="1068"/>
  <c r="T14" i="1068"/>
  <c r="S14" i="1068"/>
  <c r="U14" i="1068" s="1"/>
  <c r="R14" i="1068"/>
  <c r="Q14" i="1068"/>
  <c r="O14" i="1068"/>
  <c r="N14" i="1068"/>
  <c r="M14" i="1068"/>
  <c r="P14" i="1068" s="1"/>
  <c r="F14" i="1068" s="1"/>
  <c r="L14" i="1068"/>
  <c r="K14" i="1068"/>
  <c r="AI13" i="1068"/>
  <c r="AH13" i="1068"/>
  <c r="AG13" i="1068"/>
  <c r="AJ13" i="1068" s="1"/>
  <c r="AE13" i="1068"/>
  <c r="AD13" i="1068"/>
  <c r="AC13" i="1068"/>
  <c r="AB13" i="1068"/>
  <c r="AA13" i="1068"/>
  <c r="AF13" i="1068" s="1"/>
  <c r="Y13" i="1068"/>
  <c r="X13" i="1068"/>
  <c r="W13" i="1068"/>
  <c r="V13" i="1068"/>
  <c r="Z13" i="1068" s="1"/>
  <c r="T13" i="1068"/>
  <c r="S13" i="1068"/>
  <c r="R13" i="1068"/>
  <c r="Q13" i="1068"/>
  <c r="U13" i="1068" s="1"/>
  <c r="O13" i="1068"/>
  <c r="N13" i="1068"/>
  <c r="M13" i="1068"/>
  <c r="L13" i="1068"/>
  <c r="K13" i="1068"/>
  <c r="P13" i="1068" s="1"/>
  <c r="F13" i="1068" s="1"/>
  <c r="AI12" i="1068"/>
  <c r="AH12" i="1068"/>
  <c r="AJ12" i="1068" s="1"/>
  <c r="AG12" i="1068"/>
  <c r="AE12" i="1068"/>
  <c r="AD12" i="1068"/>
  <c r="AC12" i="1068"/>
  <c r="AB12" i="1068"/>
  <c r="AF12" i="1068" s="1"/>
  <c r="AA12" i="1068"/>
  <c r="Y12" i="1068"/>
  <c r="X12" i="1068"/>
  <c r="W12" i="1068"/>
  <c r="Z12" i="1068" s="1"/>
  <c r="V12" i="1068"/>
  <c r="T12" i="1068"/>
  <c r="S12" i="1068"/>
  <c r="R12" i="1068"/>
  <c r="U12" i="1068" s="1"/>
  <c r="Q12" i="1068"/>
  <c r="O12" i="1068"/>
  <c r="N12" i="1068"/>
  <c r="M12" i="1068"/>
  <c r="L12" i="1068"/>
  <c r="P12" i="1068" s="1"/>
  <c r="F12" i="1068" s="1"/>
  <c r="K12" i="1068"/>
  <c r="AI11" i="1068"/>
  <c r="AH11" i="1068"/>
  <c r="AJ11" i="1068" s="1"/>
  <c r="AG11" i="1068"/>
  <c r="AF11" i="1068"/>
  <c r="AE11" i="1068"/>
  <c r="AD11" i="1068"/>
  <c r="AC11" i="1068"/>
  <c r="AB11" i="1068"/>
  <c r="AA11" i="1068"/>
  <c r="Y11" i="1068"/>
  <c r="X11" i="1068"/>
  <c r="W11" i="1068"/>
  <c r="Z11" i="1068" s="1"/>
  <c r="V11" i="1068"/>
  <c r="T11" i="1068"/>
  <c r="S11" i="1068"/>
  <c r="R11" i="1068"/>
  <c r="U11" i="1068" s="1"/>
  <c r="Q11" i="1068"/>
  <c r="P11" i="1068"/>
  <c r="F11" i="1068" s="1"/>
  <c r="O11" i="1068"/>
  <c r="N11" i="1068"/>
  <c r="M11" i="1068"/>
  <c r="L11" i="1068"/>
  <c r="K11" i="1068"/>
  <c r="AI10" i="1068"/>
  <c r="AH10" i="1068"/>
  <c r="AJ10" i="1068" s="1"/>
  <c r="AG10" i="1068"/>
  <c r="AF10" i="1068"/>
  <c r="AE10" i="1068"/>
  <c r="AD10" i="1068"/>
  <c r="AC10" i="1068"/>
  <c r="AB10" i="1068"/>
  <c r="AA10" i="1068"/>
  <c r="Y10" i="1068"/>
  <c r="X10" i="1068"/>
  <c r="Z10" i="1068" s="1"/>
  <c r="W10" i="1068"/>
  <c r="V10" i="1068"/>
  <c r="T10" i="1068"/>
  <c r="S10" i="1068"/>
  <c r="U10" i="1068" s="1"/>
  <c r="R10" i="1068"/>
  <c r="Q10" i="1068"/>
  <c r="O10" i="1068"/>
  <c r="N10" i="1068"/>
  <c r="M10" i="1068"/>
  <c r="P10" i="1068" s="1"/>
  <c r="F10" i="1068" s="1"/>
  <c r="L10" i="1068"/>
  <c r="K10" i="1068"/>
  <c r="AI9" i="1068"/>
  <c r="AH9" i="1068"/>
  <c r="AJ9" i="1068" s="1"/>
  <c r="AG9" i="1068"/>
  <c r="AE9" i="1068"/>
  <c r="AD9" i="1068"/>
  <c r="AC9" i="1068"/>
  <c r="AF9" i="1068" s="1"/>
  <c r="AB9" i="1068"/>
  <c r="AA9" i="1068"/>
  <c r="Y9" i="1068"/>
  <c r="X9" i="1068"/>
  <c r="Z9" i="1068" s="1"/>
  <c r="W9" i="1068"/>
  <c r="V9" i="1068"/>
  <c r="T9" i="1068"/>
  <c r="S9" i="1068"/>
  <c r="U9" i="1068" s="1"/>
  <c r="R9" i="1068"/>
  <c r="Q9" i="1068"/>
  <c r="O9" i="1068"/>
  <c r="N9" i="1068"/>
  <c r="M9" i="1068"/>
  <c r="P9" i="1068" s="1"/>
  <c r="F9" i="1068" s="1"/>
  <c r="L9" i="1068"/>
  <c r="K9" i="1068"/>
  <c r="AI8" i="1068"/>
  <c r="AH8" i="1068"/>
  <c r="AG8" i="1068"/>
  <c r="AJ8" i="1068" s="1"/>
  <c r="AF8" i="1068"/>
  <c r="AE8" i="1068"/>
  <c r="AD8" i="1068"/>
  <c r="AC8" i="1068"/>
  <c r="AB8" i="1068"/>
  <c r="AA8" i="1068"/>
  <c r="Y8" i="1068"/>
  <c r="X8" i="1068"/>
  <c r="W8" i="1068"/>
  <c r="V8" i="1068"/>
  <c r="Z8" i="1068" s="1"/>
  <c r="U8" i="1068"/>
  <c r="T8" i="1068"/>
  <c r="S8" i="1068"/>
  <c r="R8" i="1068"/>
  <c r="Q8" i="1068"/>
  <c r="O8" i="1068"/>
  <c r="N8" i="1068"/>
  <c r="M8" i="1068"/>
  <c r="L8" i="1068"/>
  <c r="K8" i="1068"/>
  <c r="P8" i="1068" s="1"/>
  <c r="F8" i="1068" s="1"/>
  <c r="AJ7" i="1068"/>
  <c r="AI7" i="1068"/>
  <c r="AH7" i="1068"/>
  <c r="AG7" i="1068"/>
  <c r="AE7" i="1068"/>
  <c r="AD7" i="1068"/>
  <c r="AF7" i="1068" s="1"/>
  <c r="AC7" i="1068"/>
  <c r="AB7" i="1068"/>
  <c r="AA7" i="1068"/>
  <c r="Y7" i="1068"/>
  <c r="X7" i="1068"/>
  <c r="Z7" i="1068" s="1"/>
  <c r="W7" i="1068"/>
  <c r="V7" i="1068"/>
  <c r="T7" i="1068"/>
  <c r="U7" i="1068" s="1"/>
  <c r="S7" i="1068"/>
  <c r="R7" i="1068"/>
  <c r="Q7" i="1068"/>
  <c r="O7" i="1068"/>
  <c r="N7" i="1068"/>
  <c r="P7" i="1068" s="1"/>
  <c r="F7" i="1068" s="1"/>
  <c r="M7" i="1068"/>
  <c r="L7" i="1068"/>
  <c r="K7" i="1068"/>
  <c r="AI6" i="1068"/>
  <c r="AH6" i="1068"/>
  <c r="AJ6" i="1068" s="1"/>
  <c r="AG6" i="1068"/>
  <c r="AE6" i="1068"/>
  <c r="AD6" i="1068"/>
  <c r="AC6" i="1068"/>
  <c r="AB6" i="1068"/>
  <c r="AF6" i="1068" s="1"/>
  <c r="AA6" i="1068"/>
  <c r="Z6" i="1068"/>
  <c r="Y6" i="1068"/>
  <c r="X6" i="1068"/>
  <c r="W6" i="1068"/>
  <c r="V6" i="1068"/>
  <c r="U6" i="1068"/>
  <c r="T6" i="1068"/>
  <c r="S6" i="1068"/>
  <c r="R6" i="1068"/>
  <c r="Q6" i="1068"/>
  <c r="O6" i="1068"/>
  <c r="N6" i="1068"/>
  <c r="M6" i="1068"/>
  <c r="L6" i="1068"/>
  <c r="P6" i="1068" s="1"/>
  <c r="F6" i="1068" s="1"/>
  <c r="K6" i="1068"/>
  <c r="AI5" i="1068"/>
  <c r="AJ5" i="1068" s="1"/>
  <c r="AH5" i="1068"/>
  <c r="AG5" i="1068"/>
  <c r="AE5" i="1068"/>
  <c r="AF5" i="1068" s="1"/>
  <c r="AD5" i="1068"/>
  <c r="AC5" i="1068"/>
  <c r="AB5" i="1068"/>
  <c r="AA5" i="1068"/>
  <c r="Y5" i="1068"/>
  <c r="Z5" i="1068" s="1"/>
  <c r="X5" i="1068"/>
  <c r="W5" i="1068"/>
  <c r="V5" i="1068"/>
  <c r="T5" i="1068"/>
  <c r="U5" i="1068" s="1"/>
  <c r="S5" i="1068"/>
  <c r="R5" i="1068"/>
  <c r="Q5" i="1068"/>
  <c r="P5" i="1068"/>
  <c r="F5" i="1068" s="1"/>
  <c r="O5" i="1068"/>
  <c r="N5" i="1068"/>
  <c r="M5" i="1068"/>
  <c r="L5" i="1068"/>
  <c r="K5" i="1068"/>
  <c r="AI4" i="1068"/>
  <c r="AH4" i="1068"/>
  <c r="AJ4" i="1068" s="1"/>
  <c r="AG4" i="1068"/>
  <c r="AE4" i="1068"/>
  <c r="AD4" i="1068"/>
  <c r="AF4" i="1068" s="1"/>
  <c r="AC4" i="1068"/>
  <c r="AB4" i="1068"/>
  <c r="AA4" i="1068"/>
  <c r="Y4" i="1068"/>
  <c r="X4" i="1068"/>
  <c r="Z4" i="1068" s="1"/>
  <c r="W4" i="1068"/>
  <c r="V4" i="1068"/>
  <c r="T4" i="1068"/>
  <c r="U4" i="1068" s="1"/>
  <c r="S4" i="1068"/>
  <c r="R4" i="1068"/>
  <c r="Q4" i="1068"/>
  <c r="O4" i="1068"/>
  <c r="N4" i="1068"/>
  <c r="P4" i="1068" s="1"/>
  <c r="F4" i="1068" s="1"/>
  <c r="M4" i="1068"/>
  <c r="L4" i="1068"/>
  <c r="K4" i="1068"/>
  <c r="E54" i="1067"/>
  <c r="E56" i="1067" s="1"/>
  <c r="D54" i="1067"/>
  <c r="D56" i="1067" s="1"/>
  <c r="C54" i="1067"/>
  <c r="C56" i="1067" s="1"/>
  <c r="G56" i="1067" s="1"/>
  <c r="E47" i="1067"/>
  <c r="E49" i="1067" s="1"/>
  <c r="D47" i="1067"/>
  <c r="AJ43" i="1067"/>
  <c r="AI43" i="1067"/>
  <c r="AH43" i="1067"/>
  <c r="AG43" i="1067"/>
  <c r="AF43" i="1067"/>
  <c r="AE43" i="1067"/>
  <c r="AD43" i="1067"/>
  <c r="AC43" i="1067"/>
  <c r="AB43" i="1067"/>
  <c r="AA43" i="1067"/>
  <c r="Z43" i="1067"/>
  <c r="Y43" i="1067"/>
  <c r="X43" i="1067"/>
  <c r="W43" i="1067"/>
  <c r="V43" i="1067"/>
  <c r="U43" i="1067"/>
  <c r="T43" i="1067"/>
  <c r="S43" i="1067"/>
  <c r="R43" i="1067"/>
  <c r="Q43" i="1067"/>
  <c r="P43" i="1067"/>
  <c r="O43" i="1067"/>
  <c r="N43" i="1067"/>
  <c r="M43" i="1067"/>
  <c r="L43" i="1067"/>
  <c r="K43" i="1067"/>
  <c r="F43" i="1067"/>
  <c r="AJ42" i="1067"/>
  <c r="AI42" i="1067"/>
  <c r="AH42" i="1067"/>
  <c r="AG42" i="1067"/>
  <c r="AF42" i="1067"/>
  <c r="AE42" i="1067"/>
  <c r="AD42" i="1067"/>
  <c r="AC42" i="1067"/>
  <c r="AB42" i="1067"/>
  <c r="AA42" i="1067"/>
  <c r="Z42" i="1067"/>
  <c r="Y42" i="1067"/>
  <c r="X42" i="1067"/>
  <c r="W42" i="1067"/>
  <c r="V42" i="1067"/>
  <c r="U42" i="1067"/>
  <c r="T42" i="1067"/>
  <c r="S42" i="1067"/>
  <c r="R42" i="1067"/>
  <c r="Q42" i="1067"/>
  <c r="P42" i="1067"/>
  <c r="O42" i="1067"/>
  <c r="N42" i="1067"/>
  <c r="M42" i="1067"/>
  <c r="L42" i="1067"/>
  <c r="K42" i="1067"/>
  <c r="F42" i="1067"/>
  <c r="AJ41" i="1067"/>
  <c r="AI41" i="1067"/>
  <c r="AH41" i="1067"/>
  <c r="AG41" i="1067"/>
  <c r="AF41" i="1067"/>
  <c r="AE41" i="1067"/>
  <c r="AD41" i="1067"/>
  <c r="AC41" i="1067"/>
  <c r="AB41" i="1067"/>
  <c r="AA41" i="1067"/>
  <c r="Z41" i="1067"/>
  <c r="Y41" i="1067"/>
  <c r="X41" i="1067"/>
  <c r="W41" i="1067"/>
  <c r="V41" i="1067"/>
  <c r="U41" i="1067"/>
  <c r="T41" i="1067"/>
  <c r="S41" i="1067"/>
  <c r="R41" i="1067"/>
  <c r="Q41" i="1067"/>
  <c r="P41" i="1067"/>
  <c r="O41" i="1067"/>
  <c r="N41" i="1067"/>
  <c r="M41" i="1067"/>
  <c r="L41" i="1067"/>
  <c r="K41" i="1067"/>
  <c r="F41" i="1067"/>
  <c r="AJ40" i="1067"/>
  <c r="AI40" i="1067"/>
  <c r="AH40" i="1067"/>
  <c r="AG40" i="1067"/>
  <c r="AF40" i="1067"/>
  <c r="AE40" i="1067"/>
  <c r="AD40" i="1067"/>
  <c r="AC40" i="1067"/>
  <c r="AB40" i="1067"/>
  <c r="AA40" i="1067"/>
  <c r="Z40" i="1067"/>
  <c r="Y40" i="1067"/>
  <c r="X40" i="1067"/>
  <c r="W40" i="1067"/>
  <c r="V40" i="1067"/>
  <c r="U40" i="1067"/>
  <c r="T40" i="1067"/>
  <c r="S40" i="1067"/>
  <c r="R40" i="1067"/>
  <c r="Q40" i="1067"/>
  <c r="P40" i="1067"/>
  <c r="O40" i="1067"/>
  <c r="N40" i="1067"/>
  <c r="M40" i="1067"/>
  <c r="L40" i="1067"/>
  <c r="K40" i="1067"/>
  <c r="F40" i="1067"/>
  <c r="AJ39" i="1067"/>
  <c r="AI39" i="1067"/>
  <c r="AH39" i="1067"/>
  <c r="AG39" i="1067"/>
  <c r="AF39" i="1067"/>
  <c r="AE39" i="1067"/>
  <c r="AD39" i="1067"/>
  <c r="AC39" i="1067"/>
  <c r="AB39" i="1067"/>
  <c r="AA39" i="1067"/>
  <c r="Z39" i="1067"/>
  <c r="Y39" i="1067"/>
  <c r="X39" i="1067"/>
  <c r="W39" i="1067"/>
  <c r="V39" i="1067"/>
  <c r="U39" i="1067"/>
  <c r="T39" i="1067"/>
  <c r="S39" i="1067"/>
  <c r="R39" i="1067"/>
  <c r="Q39" i="1067"/>
  <c r="P39" i="1067"/>
  <c r="O39" i="1067"/>
  <c r="N39" i="1067"/>
  <c r="M39" i="1067"/>
  <c r="L39" i="1067"/>
  <c r="K39" i="1067"/>
  <c r="F39" i="1067"/>
  <c r="AJ38" i="1067"/>
  <c r="AI38" i="1067"/>
  <c r="AH38" i="1067"/>
  <c r="AG38" i="1067"/>
  <c r="AF38" i="1067"/>
  <c r="AE38" i="1067"/>
  <c r="AD38" i="1067"/>
  <c r="AC38" i="1067"/>
  <c r="AB38" i="1067"/>
  <c r="AA38" i="1067"/>
  <c r="Z38" i="1067"/>
  <c r="Y38" i="1067"/>
  <c r="X38" i="1067"/>
  <c r="W38" i="1067"/>
  <c r="V38" i="1067"/>
  <c r="U38" i="1067"/>
  <c r="T38" i="1067"/>
  <c r="S38" i="1067"/>
  <c r="R38" i="1067"/>
  <c r="Q38" i="1067"/>
  <c r="P38" i="1067"/>
  <c r="O38" i="1067"/>
  <c r="N38" i="1067"/>
  <c r="M38" i="1067"/>
  <c r="L38" i="1067"/>
  <c r="K38" i="1067"/>
  <c r="F38" i="1067"/>
  <c r="AJ37" i="1067"/>
  <c r="AI37" i="1067"/>
  <c r="AH37" i="1067"/>
  <c r="AG37" i="1067"/>
  <c r="AF37" i="1067"/>
  <c r="AE37" i="1067"/>
  <c r="AD37" i="1067"/>
  <c r="AC37" i="1067"/>
  <c r="AB37" i="1067"/>
  <c r="AA37" i="1067"/>
  <c r="Z37" i="1067"/>
  <c r="Y37" i="1067"/>
  <c r="X37" i="1067"/>
  <c r="W37" i="1067"/>
  <c r="V37" i="1067"/>
  <c r="U37" i="1067"/>
  <c r="T37" i="1067"/>
  <c r="S37" i="1067"/>
  <c r="R37" i="1067"/>
  <c r="Q37" i="1067"/>
  <c r="P37" i="1067"/>
  <c r="O37" i="1067"/>
  <c r="N37" i="1067"/>
  <c r="M37" i="1067"/>
  <c r="L37" i="1067"/>
  <c r="K37" i="1067"/>
  <c r="F37" i="1067"/>
  <c r="AJ36" i="1067"/>
  <c r="AI36" i="1067"/>
  <c r="AH36" i="1067"/>
  <c r="AG36" i="1067"/>
  <c r="AF36" i="1067"/>
  <c r="AE36" i="1067"/>
  <c r="AD36" i="1067"/>
  <c r="AC36" i="1067"/>
  <c r="AB36" i="1067"/>
  <c r="AA36" i="1067"/>
  <c r="Z36" i="1067"/>
  <c r="Y36" i="1067"/>
  <c r="X36" i="1067"/>
  <c r="W36" i="1067"/>
  <c r="V36" i="1067"/>
  <c r="U36" i="1067"/>
  <c r="T36" i="1067"/>
  <c r="S36" i="1067"/>
  <c r="R36" i="1067"/>
  <c r="Q36" i="1067"/>
  <c r="P36" i="1067"/>
  <c r="O36" i="1067"/>
  <c r="N36" i="1067"/>
  <c r="M36" i="1067"/>
  <c r="L36" i="1067"/>
  <c r="K36" i="1067"/>
  <c r="F36" i="1067"/>
  <c r="AJ35" i="1067"/>
  <c r="AI35" i="1067"/>
  <c r="AH35" i="1067"/>
  <c r="AG35" i="1067"/>
  <c r="AF35" i="1067"/>
  <c r="AE35" i="1067"/>
  <c r="AD35" i="1067"/>
  <c r="AC35" i="1067"/>
  <c r="AB35" i="1067"/>
  <c r="AA35" i="1067"/>
  <c r="Z35" i="1067"/>
  <c r="Y35" i="1067"/>
  <c r="X35" i="1067"/>
  <c r="W35" i="1067"/>
  <c r="V35" i="1067"/>
  <c r="U35" i="1067"/>
  <c r="T35" i="1067"/>
  <c r="S35" i="1067"/>
  <c r="R35" i="1067"/>
  <c r="Q35" i="1067"/>
  <c r="P35" i="1067"/>
  <c r="O35" i="1067"/>
  <c r="N35" i="1067"/>
  <c r="M35" i="1067"/>
  <c r="L35" i="1067"/>
  <c r="K35" i="1067"/>
  <c r="F35" i="1067"/>
  <c r="AJ34" i="1067"/>
  <c r="AI34" i="1067"/>
  <c r="AH34" i="1067"/>
  <c r="AG34" i="1067"/>
  <c r="AF34" i="1067"/>
  <c r="AE34" i="1067"/>
  <c r="AD34" i="1067"/>
  <c r="AC34" i="1067"/>
  <c r="AB34" i="1067"/>
  <c r="AA34" i="1067"/>
  <c r="Z34" i="1067"/>
  <c r="Y34" i="1067"/>
  <c r="X34" i="1067"/>
  <c r="W34" i="1067"/>
  <c r="V34" i="1067"/>
  <c r="U34" i="1067"/>
  <c r="T34" i="1067"/>
  <c r="S34" i="1067"/>
  <c r="R34" i="1067"/>
  <c r="Q34" i="1067"/>
  <c r="P34" i="1067"/>
  <c r="O34" i="1067"/>
  <c r="N34" i="1067"/>
  <c r="M34" i="1067"/>
  <c r="L34" i="1067"/>
  <c r="K34" i="1067"/>
  <c r="F34" i="1067"/>
  <c r="AI33" i="1067"/>
  <c r="AH33" i="1067"/>
  <c r="AG33" i="1067"/>
  <c r="AJ33" i="1067" s="1"/>
  <c r="AE33" i="1067"/>
  <c r="AD33" i="1067"/>
  <c r="AC33" i="1067"/>
  <c r="AB33" i="1067"/>
  <c r="AA33" i="1067"/>
  <c r="AF33" i="1067" s="1"/>
  <c r="Y33" i="1067"/>
  <c r="X33" i="1067"/>
  <c r="W33" i="1067"/>
  <c r="V33" i="1067"/>
  <c r="Z33" i="1067" s="1"/>
  <c r="U33" i="1067"/>
  <c r="T33" i="1067"/>
  <c r="S33" i="1067"/>
  <c r="R33" i="1067"/>
  <c r="Q33" i="1067"/>
  <c r="O33" i="1067"/>
  <c r="N33" i="1067"/>
  <c r="M33" i="1067"/>
  <c r="L33" i="1067"/>
  <c r="K33" i="1067"/>
  <c r="P33" i="1067" s="1"/>
  <c r="F33" i="1067" s="1"/>
  <c r="AI32" i="1067"/>
  <c r="AH32" i="1067"/>
  <c r="AJ32" i="1067" s="1"/>
  <c r="AG32" i="1067"/>
  <c r="AF32" i="1067"/>
  <c r="AE32" i="1067"/>
  <c r="AD32" i="1067"/>
  <c r="AC32" i="1067"/>
  <c r="AB32" i="1067"/>
  <c r="AA32" i="1067"/>
  <c r="Y32" i="1067"/>
  <c r="X32" i="1067"/>
  <c r="W32" i="1067"/>
  <c r="Z32" i="1067" s="1"/>
  <c r="V32" i="1067"/>
  <c r="T32" i="1067"/>
  <c r="S32" i="1067"/>
  <c r="R32" i="1067"/>
  <c r="U32" i="1067" s="1"/>
  <c r="Q32" i="1067"/>
  <c r="O32" i="1067"/>
  <c r="N32" i="1067"/>
  <c r="M32" i="1067"/>
  <c r="L32" i="1067"/>
  <c r="P32" i="1067" s="1"/>
  <c r="F32" i="1067" s="1"/>
  <c r="K32" i="1067"/>
  <c r="AI31" i="1067"/>
  <c r="AH31" i="1067"/>
  <c r="AJ31" i="1067" s="1"/>
  <c r="AG31" i="1067"/>
  <c r="AE31" i="1067"/>
  <c r="AD31" i="1067"/>
  <c r="AC31" i="1067"/>
  <c r="AF31" i="1067" s="1"/>
  <c r="AB31" i="1067"/>
  <c r="AA31" i="1067"/>
  <c r="Y31" i="1067"/>
  <c r="X31" i="1067"/>
  <c r="Z31" i="1067" s="1"/>
  <c r="W31" i="1067"/>
  <c r="V31" i="1067"/>
  <c r="T31" i="1067"/>
  <c r="S31" i="1067"/>
  <c r="U31" i="1067" s="1"/>
  <c r="R31" i="1067"/>
  <c r="Q31" i="1067"/>
  <c r="O31" i="1067"/>
  <c r="N31" i="1067"/>
  <c r="M31" i="1067"/>
  <c r="P31" i="1067" s="1"/>
  <c r="F31" i="1067" s="1"/>
  <c r="L31" i="1067"/>
  <c r="K31" i="1067"/>
  <c r="AI30" i="1067"/>
  <c r="AH30" i="1067"/>
  <c r="AJ30" i="1067" s="1"/>
  <c r="AG30" i="1067"/>
  <c r="AE30" i="1067"/>
  <c r="AD30" i="1067"/>
  <c r="AC30" i="1067"/>
  <c r="AB30" i="1067"/>
  <c r="AF30" i="1067" s="1"/>
  <c r="AA30" i="1067"/>
  <c r="Y30" i="1067"/>
  <c r="X30" i="1067"/>
  <c r="W30" i="1067"/>
  <c r="Z30" i="1067" s="1"/>
  <c r="V30" i="1067"/>
  <c r="T30" i="1067"/>
  <c r="S30" i="1067"/>
  <c r="R30" i="1067"/>
  <c r="U30" i="1067" s="1"/>
  <c r="Q30" i="1067"/>
  <c r="O30" i="1067"/>
  <c r="N30" i="1067"/>
  <c r="M30" i="1067"/>
  <c r="L30" i="1067"/>
  <c r="P30" i="1067" s="1"/>
  <c r="F30" i="1067" s="1"/>
  <c r="K30" i="1067"/>
  <c r="AI29" i="1067"/>
  <c r="AH29" i="1067"/>
  <c r="AJ29" i="1067" s="1"/>
  <c r="AG29" i="1067"/>
  <c r="AE29" i="1067"/>
  <c r="AD29" i="1067"/>
  <c r="AC29" i="1067"/>
  <c r="AF29" i="1067" s="1"/>
  <c r="AB29" i="1067"/>
  <c r="AA29" i="1067"/>
  <c r="Y29" i="1067"/>
  <c r="X29" i="1067"/>
  <c r="Z29" i="1067" s="1"/>
  <c r="W29" i="1067"/>
  <c r="V29" i="1067"/>
  <c r="T29" i="1067"/>
  <c r="S29" i="1067"/>
  <c r="U29" i="1067" s="1"/>
  <c r="R29" i="1067"/>
  <c r="Q29" i="1067"/>
  <c r="O29" i="1067"/>
  <c r="N29" i="1067"/>
  <c r="M29" i="1067"/>
  <c r="P29" i="1067" s="1"/>
  <c r="F29" i="1067" s="1"/>
  <c r="L29" i="1067"/>
  <c r="K29" i="1067"/>
  <c r="AI28" i="1067"/>
  <c r="AH28" i="1067"/>
  <c r="AJ28" i="1067" s="1"/>
  <c r="AG28" i="1067"/>
  <c r="AE28" i="1067"/>
  <c r="AD28" i="1067"/>
  <c r="AC28" i="1067"/>
  <c r="AB28" i="1067"/>
  <c r="AF28" i="1067" s="1"/>
  <c r="AA28" i="1067"/>
  <c r="Y28" i="1067"/>
  <c r="X28" i="1067"/>
  <c r="W28" i="1067"/>
  <c r="Z28" i="1067" s="1"/>
  <c r="V28" i="1067"/>
  <c r="T28" i="1067"/>
  <c r="S28" i="1067"/>
  <c r="R28" i="1067"/>
  <c r="U28" i="1067" s="1"/>
  <c r="Q28" i="1067"/>
  <c r="O28" i="1067"/>
  <c r="N28" i="1067"/>
  <c r="M28" i="1067"/>
  <c r="L28" i="1067"/>
  <c r="P28" i="1067" s="1"/>
  <c r="F28" i="1067" s="1"/>
  <c r="K28" i="1067"/>
  <c r="AI27" i="1067"/>
  <c r="AH27" i="1067"/>
  <c r="AG27" i="1067"/>
  <c r="AJ27" i="1067" s="1"/>
  <c r="AE27" i="1067"/>
  <c r="AD27" i="1067"/>
  <c r="AC27" i="1067"/>
  <c r="AB27" i="1067"/>
  <c r="AA27" i="1067"/>
  <c r="AF27" i="1067" s="1"/>
  <c r="Y27" i="1067"/>
  <c r="X27" i="1067"/>
  <c r="W27" i="1067"/>
  <c r="V27" i="1067"/>
  <c r="Z27" i="1067" s="1"/>
  <c r="T27" i="1067"/>
  <c r="S27" i="1067"/>
  <c r="R27" i="1067"/>
  <c r="Q27" i="1067"/>
  <c r="U27" i="1067" s="1"/>
  <c r="O27" i="1067"/>
  <c r="N27" i="1067"/>
  <c r="M27" i="1067"/>
  <c r="L27" i="1067"/>
  <c r="K27" i="1067"/>
  <c r="P27" i="1067" s="1"/>
  <c r="F27" i="1067" s="1"/>
  <c r="AI26" i="1067"/>
  <c r="AH26" i="1067"/>
  <c r="AG26" i="1067"/>
  <c r="AJ26" i="1067" s="1"/>
  <c r="AE26" i="1067"/>
  <c r="AD26" i="1067"/>
  <c r="AC26" i="1067"/>
  <c r="AB26" i="1067"/>
  <c r="AA26" i="1067"/>
  <c r="AF26" i="1067" s="1"/>
  <c r="Y26" i="1067"/>
  <c r="X26" i="1067"/>
  <c r="W26" i="1067"/>
  <c r="V26" i="1067"/>
  <c r="Z26" i="1067" s="1"/>
  <c r="T26" i="1067"/>
  <c r="S26" i="1067"/>
  <c r="R26" i="1067"/>
  <c r="Q26" i="1067"/>
  <c r="U26" i="1067" s="1"/>
  <c r="O26" i="1067"/>
  <c r="N26" i="1067"/>
  <c r="M26" i="1067"/>
  <c r="L26" i="1067"/>
  <c r="K26" i="1067"/>
  <c r="P26" i="1067" s="1"/>
  <c r="F26" i="1067" s="1"/>
  <c r="AI25" i="1067"/>
  <c r="AH25" i="1067"/>
  <c r="AJ25" i="1067" s="1"/>
  <c r="AG25" i="1067"/>
  <c r="AE25" i="1067"/>
  <c r="AD25" i="1067"/>
  <c r="AF25" i="1067" s="1"/>
  <c r="AC25" i="1067"/>
  <c r="AB25" i="1067"/>
  <c r="AA25" i="1067"/>
  <c r="Y25" i="1067"/>
  <c r="X25" i="1067"/>
  <c r="Z25" i="1067" s="1"/>
  <c r="W25" i="1067"/>
  <c r="V25" i="1067"/>
  <c r="T25" i="1067"/>
  <c r="U25" i="1067" s="1"/>
  <c r="S25" i="1067"/>
  <c r="R25" i="1067"/>
  <c r="Q25" i="1067"/>
  <c r="O25" i="1067"/>
  <c r="N25" i="1067"/>
  <c r="P25" i="1067" s="1"/>
  <c r="F25" i="1067" s="1"/>
  <c r="M25" i="1067"/>
  <c r="L25" i="1067"/>
  <c r="K25" i="1067"/>
  <c r="AI24" i="1067"/>
  <c r="AH24" i="1067"/>
  <c r="AG24" i="1067"/>
  <c r="AJ24" i="1067" s="1"/>
  <c r="AE24" i="1067"/>
  <c r="AD24" i="1067"/>
  <c r="AC24" i="1067"/>
  <c r="AB24" i="1067"/>
  <c r="AA24" i="1067"/>
  <c r="AF24" i="1067" s="1"/>
  <c r="Y24" i="1067"/>
  <c r="X24" i="1067"/>
  <c r="W24" i="1067"/>
  <c r="V24" i="1067"/>
  <c r="Z24" i="1067" s="1"/>
  <c r="T24" i="1067"/>
  <c r="S24" i="1067"/>
  <c r="R24" i="1067"/>
  <c r="Q24" i="1067"/>
  <c r="U24" i="1067" s="1"/>
  <c r="P24" i="1067"/>
  <c r="F24" i="1067" s="1"/>
  <c r="O24" i="1067"/>
  <c r="N24" i="1067"/>
  <c r="M24" i="1067"/>
  <c r="L24" i="1067"/>
  <c r="K24" i="1067"/>
  <c r="AI23" i="1067"/>
  <c r="AH23" i="1067"/>
  <c r="AJ23" i="1067" s="1"/>
  <c r="AG23" i="1067"/>
  <c r="AE23" i="1067"/>
  <c r="AD23" i="1067"/>
  <c r="AC23" i="1067"/>
  <c r="AB23" i="1067"/>
  <c r="AF23" i="1067" s="1"/>
  <c r="AA23" i="1067"/>
  <c r="Y23" i="1067"/>
  <c r="X23" i="1067"/>
  <c r="W23" i="1067"/>
  <c r="Z23" i="1067" s="1"/>
  <c r="V23" i="1067"/>
  <c r="T23" i="1067"/>
  <c r="S23" i="1067"/>
  <c r="R23" i="1067"/>
  <c r="U23" i="1067" s="1"/>
  <c r="Q23" i="1067"/>
  <c r="O23" i="1067"/>
  <c r="N23" i="1067"/>
  <c r="M23" i="1067"/>
  <c r="L23" i="1067"/>
  <c r="P23" i="1067" s="1"/>
  <c r="F23" i="1067" s="1"/>
  <c r="K23" i="1067"/>
  <c r="AI22" i="1067"/>
  <c r="AH22" i="1067"/>
  <c r="AJ22" i="1067" s="1"/>
  <c r="AG22" i="1067"/>
  <c r="AE22" i="1067"/>
  <c r="AD22" i="1067"/>
  <c r="AC22" i="1067"/>
  <c r="AF22" i="1067" s="1"/>
  <c r="AB22" i="1067"/>
  <c r="AA22" i="1067"/>
  <c r="Y22" i="1067"/>
  <c r="X22" i="1067"/>
  <c r="Z22" i="1067" s="1"/>
  <c r="W22" i="1067"/>
  <c r="V22" i="1067"/>
  <c r="T22" i="1067"/>
  <c r="S22" i="1067"/>
  <c r="U22" i="1067" s="1"/>
  <c r="R22" i="1067"/>
  <c r="Q22" i="1067"/>
  <c r="O22" i="1067"/>
  <c r="N22" i="1067"/>
  <c r="M22" i="1067"/>
  <c r="P22" i="1067" s="1"/>
  <c r="F22" i="1067" s="1"/>
  <c r="L22" i="1067"/>
  <c r="K22" i="1067"/>
  <c r="AI21" i="1067"/>
  <c r="AH21" i="1067"/>
  <c r="AJ21" i="1067" s="1"/>
  <c r="AG21" i="1067"/>
  <c r="AE21" i="1067"/>
  <c r="AD21" i="1067"/>
  <c r="AF21" i="1067" s="1"/>
  <c r="AC21" i="1067"/>
  <c r="AB21" i="1067"/>
  <c r="AA21" i="1067"/>
  <c r="Y21" i="1067"/>
  <c r="X21" i="1067"/>
  <c r="Z21" i="1067" s="1"/>
  <c r="W21" i="1067"/>
  <c r="V21" i="1067"/>
  <c r="T21" i="1067"/>
  <c r="U21" i="1067" s="1"/>
  <c r="S21" i="1067"/>
  <c r="R21" i="1067"/>
  <c r="Q21" i="1067"/>
  <c r="O21" i="1067"/>
  <c r="N21" i="1067"/>
  <c r="P21" i="1067" s="1"/>
  <c r="F21" i="1067" s="1"/>
  <c r="M21" i="1067"/>
  <c r="L21" i="1067"/>
  <c r="K21" i="1067"/>
  <c r="AJ20" i="1067"/>
  <c r="AI20" i="1067"/>
  <c r="AH20" i="1067"/>
  <c r="AG20" i="1067"/>
  <c r="AE20" i="1067"/>
  <c r="AD20" i="1067"/>
  <c r="AC20" i="1067"/>
  <c r="AB20" i="1067"/>
  <c r="AA20" i="1067"/>
  <c r="AF20" i="1067" s="1"/>
  <c r="Y20" i="1067"/>
  <c r="X20" i="1067"/>
  <c r="W20" i="1067"/>
  <c r="V20" i="1067"/>
  <c r="Z20" i="1067" s="1"/>
  <c r="U20" i="1067"/>
  <c r="T20" i="1067"/>
  <c r="S20" i="1067"/>
  <c r="R20" i="1067"/>
  <c r="Q20" i="1067"/>
  <c r="O20" i="1067"/>
  <c r="N20" i="1067"/>
  <c r="M20" i="1067"/>
  <c r="L20" i="1067"/>
  <c r="K20" i="1067"/>
  <c r="P20" i="1067" s="1"/>
  <c r="F20" i="1067" s="1"/>
  <c r="AI19" i="1067"/>
  <c r="AH19" i="1067"/>
  <c r="AG19" i="1067"/>
  <c r="AE19" i="1067"/>
  <c r="AD19" i="1067"/>
  <c r="AC19" i="1067"/>
  <c r="AB19" i="1067"/>
  <c r="AA19" i="1067"/>
  <c r="AF19" i="1067" s="1"/>
  <c r="Y19" i="1067"/>
  <c r="X19" i="1067"/>
  <c r="W19" i="1067"/>
  <c r="V19" i="1067"/>
  <c r="T19" i="1067"/>
  <c r="S19" i="1067"/>
  <c r="R19" i="1067"/>
  <c r="Q19" i="1067"/>
  <c r="U19" i="1067" s="1"/>
  <c r="O19" i="1067"/>
  <c r="N19" i="1067"/>
  <c r="M19" i="1067"/>
  <c r="L19" i="1067"/>
  <c r="K19" i="1067"/>
  <c r="P19" i="1067" s="1"/>
  <c r="F19" i="1067" s="1"/>
  <c r="AI18" i="1067"/>
  <c r="AH18" i="1067"/>
  <c r="AJ18" i="1067" s="1"/>
  <c r="AG18" i="1067"/>
  <c r="AE18" i="1067"/>
  <c r="AD18" i="1067"/>
  <c r="AC18" i="1067"/>
  <c r="AF18" i="1067" s="1"/>
  <c r="AB18" i="1067"/>
  <c r="AA18" i="1067"/>
  <c r="Z18" i="1067"/>
  <c r="Y18" i="1067"/>
  <c r="X18" i="1067"/>
  <c r="W18" i="1067"/>
  <c r="V18" i="1067"/>
  <c r="T18" i="1067"/>
  <c r="S18" i="1067"/>
  <c r="U18" i="1067" s="1"/>
  <c r="R18" i="1067"/>
  <c r="Q18" i="1067"/>
  <c r="P18" i="1067"/>
  <c r="F18" i="1067" s="1"/>
  <c r="O18" i="1067"/>
  <c r="N18" i="1067"/>
  <c r="M18" i="1067"/>
  <c r="L18" i="1067"/>
  <c r="K18" i="1067"/>
  <c r="AI17" i="1067"/>
  <c r="AH17" i="1067"/>
  <c r="AJ17" i="1067" s="1"/>
  <c r="AG17" i="1067"/>
  <c r="AE17" i="1067"/>
  <c r="AD17" i="1067"/>
  <c r="AF17" i="1067" s="1"/>
  <c r="AC17" i="1067"/>
  <c r="AB17" i="1067"/>
  <c r="AA17" i="1067"/>
  <c r="Y17" i="1067"/>
  <c r="X17" i="1067"/>
  <c r="Z17" i="1067" s="1"/>
  <c r="W17" i="1067"/>
  <c r="V17" i="1067"/>
  <c r="T17" i="1067"/>
  <c r="U17" i="1067" s="1"/>
  <c r="S17" i="1067"/>
  <c r="R17" i="1067"/>
  <c r="Q17" i="1067"/>
  <c r="O17" i="1067"/>
  <c r="N17" i="1067"/>
  <c r="P17" i="1067" s="1"/>
  <c r="F17" i="1067" s="1"/>
  <c r="M17" i="1067"/>
  <c r="L17" i="1067"/>
  <c r="K17" i="1067"/>
  <c r="AI16" i="1067"/>
  <c r="AH16" i="1067"/>
  <c r="AJ16" i="1067" s="1"/>
  <c r="AG16" i="1067"/>
  <c r="AF16" i="1067"/>
  <c r="AE16" i="1067"/>
  <c r="AD16" i="1067"/>
  <c r="AC16" i="1067"/>
  <c r="AB16" i="1067"/>
  <c r="AA16" i="1067"/>
  <c r="Y16" i="1067"/>
  <c r="X16" i="1067"/>
  <c r="W16" i="1067"/>
  <c r="Z16" i="1067" s="1"/>
  <c r="V16" i="1067"/>
  <c r="U16" i="1067"/>
  <c r="T16" i="1067"/>
  <c r="S16" i="1067"/>
  <c r="R16" i="1067"/>
  <c r="Q16" i="1067"/>
  <c r="P16" i="1067"/>
  <c r="F16" i="1067" s="1"/>
  <c r="O16" i="1067"/>
  <c r="N16" i="1067"/>
  <c r="M16" i="1067"/>
  <c r="L16" i="1067"/>
  <c r="K16" i="1067"/>
  <c r="AI15" i="1067"/>
  <c r="AH15" i="1067"/>
  <c r="AG15" i="1067"/>
  <c r="AJ15" i="1067" s="1"/>
  <c r="AE15" i="1067"/>
  <c r="AD15" i="1067"/>
  <c r="AC15" i="1067"/>
  <c r="AB15" i="1067"/>
  <c r="AA15" i="1067"/>
  <c r="AF15" i="1067" s="1"/>
  <c r="Y15" i="1067"/>
  <c r="X15" i="1067"/>
  <c r="W15" i="1067"/>
  <c r="V15" i="1067"/>
  <c r="Z15" i="1067" s="1"/>
  <c r="T15" i="1067"/>
  <c r="S15" i="1067"/>
  <c r="R15" i="1067"/>
  <c r="Q15" i="1067"/>
  <c r="U15" i="1067" s="1"/>
  <c r="P15" i="1067"/>
  <c r="F15" i="1067" s="1"/>
  <c r="O15" i="1067"/>
  <c r="N15" i="1067"/>
  <c r="M15" i="1067"/>
  <c r="L15" i="1067"/>
  <c r="K15" i="1067"/>
  <c r="AI14" i="1067"/>
  <c r="AH14" i="1067"/>
  <c r="AJ14" i="1067" s="1"/>
  <c r="AG14" i="1067"/>
  <c r="AE14" i="1067"/>
  <c r="AD14" i="1067"/>
  <c r="AC14" i="1067"/>
  <c r="AB14" i="1067"/>
  <c r="AF14" i="1067" s="1"/>
  <c r="AA14" i="1067"/>
  <c r="Y14" i="1067"/>
  <c r="X14" i="1067"/>
  <c r="W14" i="1067"/>
  <c r="Z14" i="1067" s="1"/>
  <c r="V14" i="1067"/>
  <c r="U14" i="1067"/>
  <c r="T14" i="1067"/>
  <c r="S14" i="1067"/>
  <c r="R14" i="1067"/>
  <c r="Q14" i="1067"/>
  <c r="O14" i="1067"/>
  <c r="N14" i="1067"/>
  <c r="M14" i="1067"/>
  <c r="L14" i="1067"/>
  <c r="P14" i="1067" s="1"/>
  <c r="F14" i="1067" s="1"/>
  <c r="K14" i="1067"/>
  <c r="AI13" i="1067"/>
  <c r="AH13" i="1067"/>
  <c r="AJ13" i="1067" s="1"/>
  <c r="AG13" i="1067"/>
  <c r="AE13" i="1067"/>
  <c r="AD13" i="1067"/>
  <c r="AC13" i="1067"/>
  <c r="AF13" i="1067" s="1"/>
  <c r="AB13" i="1067"/>
  <c r="AA13" i="1067"/>
  <c r="Y13" i="1067"/>
  <c r="X13" i="1067"/>
  <c r="Z13" i="1067" s="1"/>
  <c r="W13" i="1067"/>
  <c r="V13" i="1067"/>
  <c r="T13" i="1067"/>
  <c r="S13" i="1067"/>
  <c r="U13" i="1067" s="1"/>
  <c r="R13" i="1067"/>
  <c r="Q13" i="1067"/>
  <c r="O13" i="1067"/>
  <c r="N13" i="1067"/>
  <c r="M13" i="1067"/>
  <c r="P13" i="1067" s="1"/>
  <c r="F13" i="1067" s="1"/>
  <c r="L13" i="1067"/>
  <c r="K13" i="1067"/>
  <c r="AI12" i="1067"/>
  <c r="AH12" i="1067"/>
  <c r="AJ12" i="1067" s="1"/>
  <c r="AG12" i="1067"/>
  <c r="AE12" i="1067"/>
  <c r="AD12" i="1067"/>
  <c r="AC12" i="1067"/>
  <c r="AB12" i="1067"/>
  <c r="AF12" i="1067" s="1"/>
  <c r="AA12" i="1067"/>
  <c r="Z12" i="1067"/>
  <c r="Y12" i="1067"/>
  <c r="X12" i="1067"/>
  <c r="W12" i="1067"/>
  <c r="V12" i="1067"/>
  <c r="T12" i="1067"/>
  <c r="S12" i="1067"/>
  <c r="R12" i="1067"/>
  <c r="U12" i="1067" s="1"/>
  <c r="Q12" i="1067"/>
  <c r="O12" i="1067"/>
  <c r="N12" i="1067"/>
  <c r="M12" i="1067"/>
  <c r="L12" i="1067"/>
  <c r="P12" i="1067" s="1"/>
  <c r="F12" i="1067" s="1"/>
  <c r="K12" i="1067"/>
  <c r="AI11" i="1067"/>
  <c r="AH11" i="1067"/>
  <c r="AJ11" i="1067" s="1"/>
  <c r="AG11" i="1067"/>
  <c r="AE11" i="1067"/>
  <c r="AD11" i="1067"/>
  <c r="AC11" i="1067"/>
  <c r="AB11" i="1067"/>
  <c r="AF11" i="1067" s="1"/>
  <c r="AA11" i="1067"/>
  <c r="Y11" i="1067"/>
  <c r="X11" i="1067"/>
  <c r="W11" i="1067"/>
  <c r="Z11" i="1067" s="1"/>
  <c r="V11" i="1067"/>
  <c r="T11" i="1067"/>
  <c r="S11" i="1067"/>
  <c r="R11" i="1067"/>
  <c r="U11" i="1067" s="1"/>
  <c r="Q11" i="1067"/>
  <c r="O11" i="1067"/>
  <c r="N11" i="1067"/>
  <c r="M11" i="1067"/>
  <c r="L11" i="1067"/>
  <c r="P11" i="1067" s="1"/>
  <c r="F11" i="1067" s="1"/>
  <c r="K11" i="1067"/>
  <c r="AI10" i="1067"/>
  <c r="AH10" i="1067"/>
  <c r="AJ10" i="1067" s="1"/>
  <c r="AG10" i="1067"/>
  <c r="AE10" i="1067"/>
  <c r="AD10" i="1067"/>
  <c r="AF10" i="1067" s="1"/>
  <c r="AC10" i="1067"/>
  <c r="AB10" i="1067"/>
  <c r="AA10" i="1067"/>
  <c r="Y10" i="1067"/>
  <c r="X10" i="1067"/>
  <c r="Z10" i="1067" s="1"/>
  <c r="W10" i="1067"/>
  <c r="V10" i="1067"/>
  <c r="T10" i="1067"/>
  <c r="U10" i="1067" s="1"/>
  <c r="S10" i="1067"/>
  <c r="R10" i="1067"/>
  <c r="Q10" i="1067"/>
  <c r="O10" i="1067"/>
  <c r="N10" i="1067"/>
  <c r="P10" i="1067" s="1"/>
  <c r="F10" i="1067" s="1"/>
  <c r="M10" i="1067"/>
  <c r="L10" i="1067"/>
  <c r="K10" i="1067"/>
  <c r="AI9" i="1067"/>
  <c r="AH9" i="1067"/>
  <c r="AJ9" i="1067" s="1"/>
  <c r="AG9" i="1067"/>
  <c r="AF9" i="1067"/>
  <c r="AE9" i="1067"/>
  <c r="AD9" i="1067"/>
  <c r="AC9" i="1067"/>
  <c r="AB9" i="1067"/>
  <c r="AA9" i="1067"/>
  <c r="Z9" i="1067"/>
  <c r="Y9" i="1067"/>
  <c r="X9" i="1067"/>
  <c r="W9" i="1067"/>
  <c r="V9" i="1067"/>
  <c r="T9" i="1067"/>
  <c r="S9" i="1067"/>
  <c r="R9" i="1067"/>
  <c r="U9" i="1067" s="1"/>
  <c r="Q9" i="1067"/>
  <c r="O9" i="1067"/>
  <c r="N9" i="1067"/>
  <c r="M9" i="1067"/>
  <c r="L9" i="1067"/>
  <c r="P9" i="1067" s="1"/>
  <c r="F9" i="1067" s="1"/>
  <c r="K9" i="1067"/>
  <c r="AJ8" i="1067"/>
  <c r="AI8" i="1067"/>
  <c r="AH8" i="1067"/>
  <c r="AG8" i="1067"/>
  <c r="AE8" i="1067"/>
  <c r="AD8" i="1067"/>
  <c r="AC8" i="1067"/>
  <c r="AB8" i="1067"/>
  <c r="AF8" i="1067" s="1"/>
  <c r="AA8" i="1067"/>
  <c r="Z8" i="1067"/>
  <c r="Y8" i="1067"/>
  <c r="X8" i="1067"/>
  <c r="W8" i="1067"/>
  <c r="V8" i="1067"/>
  <c r="T8" i="1067"/>
  <c r="S8" i="1067"/>
  <c r="R8" i="1067"/>
  <c r="U8" i="1067" s="1"/>
  <c r="Q8" i="1067"/>
  <c r="O8" i="1067"/>
  <c r="N8" i="1067"/>
  <c r="M8" i="1067"/>
  <c r="L8" i="1067"/>
  <c r="P8" i="1067" s="1"/>
  <c r="F8" i="1067" s="1"/>
  <c r="K8" i="1067"/>
  <c r="AI7" i="1067"/>
  <c r="AH7" i="1067"/>
  <c r="AJ7" i="1067" s="1"/>
  <c r="AG7" i="1067"/>
  <c r="AE7" i="1067"/>
  <c r="AD7" i="1067"/>
  <c r="AC7" i="1067"/>
  <c r="AF7" i="1067" s="1"/>
  <c r="AB7" i="1067"/>
  <c r="AA7" i="1067"/>
  <c r="Y7" i="1067"/>
  <c r="X7" i="1067"/>
  <c r="Z7" i="1067" s="1"/>
  <c r="W7" i="1067"/>
  <c r="V7" i="1067"/>
  <c r="T7" i="1067"/>
  <c r="S7" i="1067"/>
  <c r="U7" i="1067" s="1"/>
  <c r="R7" i="1067"/>
  <c r="Q7" i="1067"/>
  <c r="P7" i="1067"/>
  <c r="F7" i="1067" s="1"/>
  <c r="O7" i="1067"/>
  <c r="N7" i="1067"/>
  <c r="M7" i="1067"/>
  <c r="L7" i="1067"/>
  <c r="K7" i="1067"/>
  <c r="AI6" i="1067"/>
  <c r="AH6" i="1067"/>
  <c r="AJ6" i="1067" s="1"/>
  <c r="AG6" i="1067"/>
  <c r="AE6" i="1067"/>
  <c r="AD6" i="1067"/>
  <c r="AF6" i="1067" s="1"/>
  <c r="AC6" i="1067"/>
  <c r="AB6" i="1067"/>
  <c r="AA6" i="1067"/>
  <c r="Y6" i="1067"/>
  <c r="X6" i="1067"/>
  <c r="Z6" i="1067" s="1"/>
  <c r="W6" i="1067"/>
  <c r="V6" i="1067"/>
  <c r="T6" i="1067"/>
  <c r="U6" i="1067" s="1"/>
  <c r="S6" i="1067"/>
  <c r="R6" i="1067"/>
  <c r="Q6" i="1067"/>
  <c r="P6" i="1067"/>
  <c r="F6" i="1067" s="1"/>
  <c r="O6" i="1067"/>
  <c r="N6" i="1067"/>
  <c r="M6" i="1067"/>
  <c r="L6" i="1067"/>
  <c r="K6" i="1067"/>
  <c r="AI5" i="1067"/>
  <c r="AH5" i="1067"/>
  <c r="AJ5" i="1067" s="1"/>
  <c r="AG5" i="1067"/>
  <c r="AE5" i="1067"/>
  <c r="AD5" i="1067"/>
  <c r="AF5" i="1067" s="1"/>
  <c r="AC5" i="1067"/>
  <c r="AB5" i="1067"/>
  <c r="AA5" i="1067"/>
  <c r="Y5" i="1067"/>
  <c r="X5" i="1067"/>
  <c r="Z5" i="1067" s="1"/>
  <c r="W5" i="1067"/>
  <c r="V5" i="1067"/>
  <c r="T5" i="1067"/>
  <c r="U5" i="1067" s="1"/>
  <c r="S5" i="1067"/>
  <c r="R5" i="1067"/>
  <c r="Q5" i="1067"/>
  <c r="O5" i="1067"/>
  <c r="N5" i="1067"/>
  <c r="P5" i="1067" s="1"/>
  <c r="F5" i="1067" s="1"/>
  <c r="M5" i="1067"/>
  <c r="L5" i="1067"/>
  <c r="K5" i="1067"/>
  <c r="AI4" i="1067"/>
  <c r="AH4" i="1067"/>
  <c r="AJ4" i="1067" s="1"/>
  <c r="AG4" i="1067"/>
  <c r="AE4" i="1067"/>
  <c r="AD4" i="1067"/>
  <c r="AC4" i="1067"/>
  <c r="AB4" i="1067"/>
  <c r="AF4" i="1067" s="1"/>
  <c r="AA4" i="1067"/>
  <c r="Y4" i="1067"/>
  <c r="X4" i="1067"/>
  <c r="W4" i="1067"/>
  <c r="Z4" i="1067" s="1"/>
  <c r="V4" i="1067"/>
  <c r="T4" i="1067"/>
  <c r="S4" i="1067"/>
  <c r="R4" i="1067"/>
  <c r="U4" i="1067" s="1"/>
  <c r="Q4" i="1067"/>
  <c r="O4" i="1067"/>
  <c r="N4" i="1067"/>
  <c r="M4" i="1067"/>
  <c r="L4" i="1067"/>
  <c r="P4" i="1067" s="1"/>
  <c r="F4" i="1067" s="1"/>
  <c r="K4" i="1067"/>
  <c r="D57" i="1065"/>
  <c r="C57" i="1065"/>
  <c r="E54" i="1065"/>
  <c r="D54" i="1065"/>
  <c r="C54" i="1065"/>
  <c r="D50" i="1065"/>
  <c r="E47" i="1065"/>
  <c r="D47" i="1065"/>
  <c r="AJ43" i="1065"/>
  <c r="AI43" i="1065"/>
  <c r="AH43" i="1065"/>
  <c r="AG43" i="1065"/>
  <c r="AF43" i="1065"/>
  <c r="AE43" i="1065"/>
  <c r="AD43" i="1065"/>
  <c r="AC43" i="1065"/>
  <c r="AB43" i="1065"/>
  <c r="AA43" i="1065"/>
  <c r="Z43" i="1065"/>
  <c r="Y43" i="1065"/>
  <c r="X43" i="1065"/>
  <c r="W43" i="1065"/>
  <c r="V43" i="1065"/>
  <c r="U43" i="1065"/>
  <c r="T43" i="1065"/>
  <c r="S43" i="1065"/>
  <c r="R43" i="1065"/>
  <c r="Q43" i="1065"/>
  <c r="P43" i="1065"/>
  <c r="O43" i="1065"/>
  <c r="N43" i="1065"/>
  <c r="M43" i="1065"/>
  <c r="L43" i="1065"/>
  <c r="K43" i="1065"/>
  <c r="F43" i="1065"/>
  <c r="AJ42" i="1065"/>
  <c r="AI42" i="1065"/>
  <c r="AH42" i="1065"/>
  <c r="AG42" i="1065"/>
  <c r="AF42" i="1065"/>
  <c r="AE42" i="1065"/>
  <c r="AD42" i="1065"/>
  <c r="AC42" i="1065"/>
  <c r="AB42" i="1065"/>
  <c r="AA42" i="1065"/>
  <c r="Z42" i="1065"/>
  <c r="Y42" i="1065"/>
  <c r="X42" i="1065"/>
  <c r="W42" i="1065"/>
  <c r="V42" i="1065"/>
  <c r="U42" i="1065"/>
  <c r="T42" i="1065"/>
  <c r="S42" i="1065"/>
  <c r="R42" i="1065"/>
  <c r="Q42" i="1065"/>
  <c r="P42" i="1065"/>
  <c r="O42" i="1065"/>
  <c r="N42" i="1065"/>
  <c r="M42" i="1065"/>
  <c r="L42" i="1065"/>
  <c r="K42" i="1065"/>
  <c r="F42" i="1065"/>
  <c r="AJ41" i="1065"/>
  <c r="AI41" i="1065"/>
  <c r="AH41" i="1065"/>
  <c r="AG41" i="1065"/>
  <c r="AF41" i="1065"/>
  <c r="AE41" i="1065"/>
  <c r="AD41" i="1065"/>
  <c r="AC41" i="1065"/>
  <c r="AB41" i="1065"/>
  <c r="AA41" i="1065"/>
  <c r="Z41" i="1065"/>
  <c r="Y41" i="1065"/>
  <c r="X41" i="1065"/>
  <c r="W41" i="1065"/>
  <c r="V41" i="1065"/>
  <c r="U41" i="1065"/>
  <c r="T41" i="1065"/>
  <c r="S41" i="1065"/>
  <c r="R41" i="1065"/>
  <c r="Q41" i="1065"/>
  <c r="P41" i="1065"/>
  <c r="O41" i="1065"/>
  <c r="N41" i="1065"/>
  <c r="M41" i="1065"/>
  <c r="L41" i="1065"/>
  <c r="K41" i="1065"/>
  <c r="F41" i="1065"/>
  <c r="AJ40" i="1065"/>
  <c r="AI40" i="1065"/>
  <c r="AH40" i="1065"/>
  <c r="AG40" i="1065"/>
  <c r="AF40" i="1065"/>
  <c r="AE40" i="1065"/>
  <c r="AD40" i="1065"/>
  <c r="AC40" i="1065"/>
  <c r="AB40" i="1065"/>
  <c r="AA40" i="1065"/>
  <c r="Z40" i="1065"/>
  <c r="Y40" i="1065"/>
  <c r="X40" i="1065"/>
  <c r="W40" i="1065"/>
  <c r="V40" i="1065"/>
  <c r="U40" i="1065"/>
  <c r="T40" i="1065"/>
  <c r="S40" i="1065"/>
  <c r="R40" i="1065"/>
  <c r="Q40" i="1065"/>
  <c r="P40" i="1065"/>
  <c r="O40" i="1065"/>
  <c r="N40" i="1065"/>
  <c r="M40" i="1065"/>
  <c r="L40" i="1065"/>
  <c r="K40" i="1065"/>
  <c r="F40" i="1065"/>
  <c r="AJ39" i="1065"/>
  <c r="AI39" i="1065"/>
  <c r="AH39" i="1065"/>
  <c r="AG39" i="1065"/>
  <c r="AF39" i="1065"/>
  <c r="AE39" i="1065"/>
  <c r="AD39" i="1065"/>
  <c r="AC39" i="1065"/>
  <c r="AB39" i="1065"/>
  <c r="AA39" i="1065"/>
  <c r="Z39" i="1065"/>
  <c r="Y39" i="1065"/>
  <c r="X39" i="1065"/>
  <c r="W39" i="1065"/>
  <c r="V39" i="1065"/>
  <c r="U39" i="1065"/>
  <c r="T39" i="1065"/>
  <c r="S39" i="1065"/>
  <c r="R39" i="1065"/>
  <c r="Q39" i="1065"/>
  <c r="P39" i="1065"/>
  <c r="O39" i="1065"/>
  <c r="N39" i="1065"/>
  <c r="M39" i="1065"/>
  <c r="L39" i="1065"/>
  <c r="K39" i="1065"/>
  <c r="F39" i="1065"/>
  <c r="AJ38" i="1065"/>
  <c r="AI38" i="1065"/>
  <c r="AH38" i="1065"/>
  <c r="AG38" i="1065"/>
  <c r="AF38" i="1065"/>
  <c r="AE38" i="1065"/>
  <c r="AD38" i="1065"/>
  <c r="AC38" i="1065"/>
  <c r="AB38" i="1065"/>
  <c r="AA38" i="1065"/>
  <c r="Z38" i="1065"/>
  <c r="Y38" i="1065"/>
  <c r="X38" i="1065"/>
  <c r="W38" i="1065"/>
  <c r="V38" i="1065"/>
  <c r="U38" i="1065"/>
  <c r="T38" i="1065"/>
  <c r="S38" i="1065"/>
  <c r="R38" i="1065"/>
  <c r="Q38" i="1065"/>
  <c r="P38" i="1065"/>
  <c r="O38" i="1065"/>
  <c r="N38" i="1065"/>
  <c r="M38" i="1065"/>
  <c r="L38" i="1065"/>
  <c r="K38" i="1065"/>
  <c r="F38" i="1065"/>
  <c r="AJ37" i="1065"/>
  <c r="AI37" i="1065"/>
  <c r="AH37" i="1065"/>
  <c r="AG37" i="1065"/>
  <c r="AF37" i="1065"/>
  <c r="AE37" i="1065"/>
  <c r="AD37" i="1065"/>
  <c r="AC37" i="1065"/>
  <c r="AB37" i="1065"/>
  <c r="AA37" i="1065"/>
  <c r="Z37" i="1065"/>
  <c r="Y37" i="1065"/>
  <c r="X37" i="1065"/>
  <c r="W37" i="1065"/>
  <c r="V37" i="1065"/>
  <c r="U37" i="1065"/>
  <c r="T37" i="1065"/>
  <c r="S37" i="1065"/>
  <c r="R37" i="1065"/>
  <c r="Q37" i="1065"/>
  <c r="P37" i="1065"/>
  <c r="O37" i="1065"/>
  <c r="N37" i="1065"/>
  <c r="M37" i="1065"/>
  <c r="L37" i="1065"/>
  <c r="K37" i="1065"/>
  <c r="F37" i="1065"/>
  <c r="AJ36" i="1065"/>
  <c r="AI36" i="1065"/>
  <c r="AH36" i="1065"/>
  <c r="AG36" i="1065"/>
  <c r="AF36" i="1065"/>
  <c r="AE36" i="1065"/>
  <c r="AD36" i="1065"/>
  <c r="AC36" i="1065"/>
  <c r="AB36" i="1065"/>
  <c r="AA36" i="1065"/>
  <c r="Z36" i="1065"/>
  <c r="Y36" i="1065"/>
  <c r="X36" i="1065"/>
  <c r="W36" i="1065"/>
  <c r="V36" i="1065"/>
  <c r="U36" i="1065"/>
  <c r="T36" i="1065"/>
  <c r="S36" i="1065"/>
  <c r="R36" i="1065"/>
  <c r="Q36" i="1065"/>
  <c r="P36" i="1065"/>
  <c r="O36" i="1065"/>
  <c r="N36" i="1065"/>
  <c r="M36" i="1065"/>
  <c r="L36" i="1065"/>
  <c r="K36" i="1065"/>
  <c r="F36" i="1065"/>
  <c r="AJ35" i="1065"/>
  <c r="AI35" i="1065"/>
  <c r="AH35" i="1065"/>
  <c r="AG35" i="1065"/>
  <c r="AF35" i="1065"/>
  <c r="AE35" i="1065"/>
  <c r="AD35" i="1065"/>
  <c r="AC35" i="1065"/>
  <c r="AB35" i="1065"/>
  <c r="AA35" i="1065"/>
  <c r="Z35" i="1065"/>
  <c r="Y35" i="1065"/>
  <c r="X35" i="1065"/>
  <c r="W35" i="1065"/>
  <c r="V35" i="1065"/>
  <c r="U35" i="1065"/>
  <c r="T35" i="1065"/>
  <c r="S35" i="1065"/>
  <c r="R35" i="1065"/>
  <c r="Q35" i="1065"/>
  <c r="P35" i="1065"/>
  <c r="O35" i="1065"/>
  <c r="N35" i="1065"/>
  <c r="M35" i="1065"/>
  <c r="L35" i="1065"/>
  <c r="K35" i="1065"/>
  <c r="F35" i="1065"/>
  <c r="AJ34" i="1065"/>
  <c r="AI34" i="1065"/>
  <c r="AH34" i="1065"/>
  <c r="AG34" i="1065"/>
  <c r="AF34" i="1065"/>
  <c r="AE34" i="1065"/>
  <c r="AD34" i="1065"/>
  <c r="AC34" i="1065"/>
  <c r="AB34" i="1065"/>
  <c r="AA34" i="1065"/>
  <c r="Z34" i="1065"/>
  <c r="Y34" i="1065"/>
  <c r="X34" i="1065"/>
  <c r="W34" i="1065"/>
  <c r="V34" i="1065"/>
  <c r="U34" i="1065"/>
  <c r="T34" i="1065"/>
  <c r="S34" i="1065"/>
  <c r="R34" i="1065"/>
  <c r="Q34" i="1065"/>
  <c r="P34" i="1065"/>
  <c r="O34" i="1065"/>
  <c r="N34" i="1065"/>
  <c r="M34" i="1065"/>
  <c r="L34" i="1065"/>
  <c r="K34" i="1065"/>
  <c r="F34" i="1065"/>
  <c r="AJ33" i="1065"/>
  <c r="AI33" i="1065"/>
  <c r="AH33" i="1065"/>
  <c r="AG33" i="1065"/>
  <c r="AF33" i="1065"/>
  <c r="AE33" i="1065"/>
  <c r="AD33" i="1065"/>
  <c r="AC33" i="1065"/>
  <c r="AB33" i="1065"/>
  <c r="AA33" i="1065"/>
  <c r="Z33" i="1065"/>
  <c r="Y33" i="1065"/>
  <c r="X33" i="1065"/>
  <c r="W33" i="1065"/>
  <c r="V33" i="1065"/>
  <c r="U33" i="1065"/>
  <c r="T33" i="1065"/>
  <c r="S33" i="1065"/>
  <c r="R33" i="1065"/>
  <c r="Q33" i="1065"/>
  <c r="P33" i="1065"/>
  <c r="O33" i="1065"/>
  <c r="N33" i="1065"/>
  <c r="M33" i="1065"/>
  <c r="L33" i="1065"/>
  <c r="K33" i="1065"/>
  <c r="F33" i="1065"/>
  <c r="AJ32" i="1065"/>
  <c r="AI32" i="1065"/>
  <c r="AH32" i="1065"/>
  <c r="AG32" i="1065"/>
  <c r="AF32" i="1065"/>
  <c r="AE32" i="1065"/>
  <c r="AD32" i="1065"/>
  <c r="AC32" i="1065"/>
  <c r="AB32" i="1065"/>
  <c r="AA32" i="1065"/>
  <c r="Z32" i="1065"/>
  <c r="Y32" i="1065"/>
  <c r="X32" i="1065"/>
  <c r="W32" i="1065"/>
  <c r="V32" i="1065"/>
  <c r="U32" i="1065"/>
  <c r="T32" i="1065"/>
  <c r="S32" i="1065"/>
  <c r="R32" i="1065"/>
  <c r="Q32" i="1065"/>
  <c r="P32" i="1065"/>
  <c r="O32" i="1065"/>
  <c r="N32" i="1065"/>
  <c r="M32" i="1065"/>
  <c r="L32" i="1065"/>
  <c r="K32" i="1065"/>
  <c r="F32" i="1065"/>
  <c r="AJ31" i="1065"/>
  <c r="AI31" i="1065"/>
  <c r="AH31" i="1065"/>
  <c r="AG31" i="1065"/>
  <c r="AF31" i="1065"/>
  <c r="AE31" i="1065"/>
  <c r="AD31" i="1065"/>
  <c r="AC31" i="1065"/>
  <c r="AB31" i="1065"/>
  <c r="AA31" i="1065"/>
  <c r="Z31" i="1065"/>
  <c r="Y31" i="1065"/>
  <c r="X31" i="1065"/>
  <c r="W31" i="1065"/>
  <c r="V31" i="1065"/>
  <c r="U31" i="1065"/>
  <c r="T31" i="1065"/>
  <c r="S31" i="1065"/>
  <c r="R31" i="1065"/>
  <c r="Q31" i="1065"/>
  <c r="P31" i="1065"/>
  <c r="O31" i="1065"/>
  <c r="N31" i="1065"/>
  <c r="M31" i="1065"/>
  <c r="L31" i="1065"/>
  <c r="K31" i="1065"/>
  <c r="F31" i="1065"/>
  <c r="AJ30" i="1065"/>
  <c r="AI30" i="1065"/>
  <c r="AH30" i="1065"/>
  <c r="AG30" i="1065"/>
  <c r="AF30" i="1065"/>
  <c r="AE30" i="1065"/>
  <c r="AD30" i="1065"/>
  <c r="AC30" i="1065"/>
  <c r="AB30" i="1065"/>
  <c r="AA30" i="1065"/>
  <c r="Z30" i="1065"/>
  <c r="Y30" i="1065"/>
  <c r="X30" i="1065"/>
  <c r="W30" i="1065"/>
  <c r="V30" i="1065"/>
  <c r="U30" i="1065"/>
  <c r="T30" i="1065"/>
  <c r="S30" i="1065"/>
  <c r="R30" i="1065"/>
  <c r="Q30" i="1065"/>
  <c r="P30" i="1065"/>
  <c r="O30" i="1065"/>
  <c r="N30" i="1065"/>
  <c r="M30" i="1065"/>
  <c r="L30" i="1065"/>
  <c r="K30" i="1065"/>
  <c r="F30" i="1065"/>
  <c r="AJ29" i="1065"/>
  <c r="AI29" i="1065"/>
  <c r="AH29" i="1065"/>
  <c r="AG29" i="1065"/>
  <c r="AF29" i="1065"/>
  <c r="AE29" i="1065"/>
  <c r="AD29" i="1065"/>
  <c r="AC29" i="1065"/>
  <c r="AB29" i="1065"/>
  <c r="AA29" i="1065"/>
  <c r="Z29" i="1065"/>
  <c r="Y29" i="1065"/>
  <c r="X29" i="1065"/>
  <c r="W29" i="1065"/>
  <c r="V29" i="1065"/>
  <c r="U29" i="1065"/>
  <c r="T29" i="1065"/>
  <c r="S29" i="1065"/>
  <c r="R29" i="1065"/>
  <c r="Q29" i="1065"/>
  <c r="P29" i="1065"/>
  <c r="O29" i="1065"/>
  <c r="N29" i="1065"/>
  <c r="M29" i="1065"/>
  <c r="L29" i="1065"/>
  <c r="K29" i="1065"/>
  <c r="F29" i="1065"/>
  <c r="AJ28" i="1065"/>
  <c r="AI28" i="1065"/>
  <c r="AH28" i="1065"/>
  <c r="AG28" i="1065"/>
  <c r="AF28" i="1065"/>
  <c r="AE28" i="1065"/>
  <c r="AD28" i="1065"/>
  <c r="AC28" i="1065"/>
  <c r="AB28" i="1065"/>
  <c r="AA28" i="1065"/>
  <c r="Z28" i="1065"/>
  <c r="Y28" i="1065"/>
  <c r="X28" i="1065"/>
  <c r="W28" i="1065"/>
  <c r="V28" i="1065"/>
  <c r="U28" i="1065"/>
  <c r="T28" i="1065"/>
  <c r="S28" i="1065"/>
  <c r="R28" i="1065"/>
  <c r="Q28" i="1065"/>
  <c r="P28" i="1065"/>
  <c r="O28" i="1065"/>
  <c r="N28" i="1065"/>
  <c r="M28" i="1065"/>
  <c r="L28" i="1065"/>
  <c r="K28" i="1065"/>
  <c r="F28" i="1065"/>
  <c r="AJ27" i="1065"/>
  <c r="AI27" i="1065"/>
  <c r="AH27" i="1065"/>
  <c r="AG27" i="1065"/>
  <c r="AF27" i="1065"/>
  <c r="AE27" i="1065"/>
  <c r="AD27" i="1065"/>
  <c r="AC27" i="1065"/>
  <c r="AB27" i="1065"/>
  <c r="AA27" i="1065"/>
  <c r="Z27" i="1065"/>
  <c r="Y27" i="1065"/>
  <c r="X27" i="1065"/>
  <c r="W27" i="1065"/>
  <c r="V27" i="1065"/>
  <c r="U27" i="1065"/>
  <c r="T27" i="1065"/>
  <c r="S27" i="1065"/>
  <c r="R27" i="1065"/>
  <c r="Q27" i="1065"/>
  <c r="P27" i="1065"/>
  <c r="O27" i="1065"/>
  <c r="N27" i="1065"/>
  <c r="M27" i="1065"/>
  <c r="L27" i="1065"/>
  <c r="K27" i="1065"/>
  <c r="F27" i="1065"/>
  <c r="AI26" i="1065"/>
  <c r="AH26" i="1065"/>
  <c r="AG26" i="1065"/>
  <c r="AJ26" i="1065" s="1"/>
  <c r="F26" i="1065" s="1"/>
  <c r="AE26" i="1065"/>
  <c r="AD26" i="1065"/>
  <c r="AC26" i="1065"/>
  <c r="AB26" i="1065"/>
  <c r="AA26" i="1065"/>
  <c r="AF26" i="1065" s="1"/>
  <c r="Z26" i="1065"/>
  <c r="Y26" i="1065"/>
  <c r="X26" i="1065"/>
  <c r="W26" i="1065"/>
  <c r="V26" i="1065"/>
  <c r="U26" i="1065"/>
  <c r="T26" i="1065"/>
  <c r="S26" i="1065"/>
  <c r="R26" i="1065"/>
  <c r="Q26" i="1065"/>
  <c r="O26" i="1065"/>
  <c r="N26" i="1065"/>
  <c r="M26" i="1065"/>
  <c r="L26" i="1065"/>
  <c r="K26" i="1065"/>
  <c r="P26" i="1065" s="1"/>
  <c r="AJ25" i="1065"/>
  <c r="F25" i="1065" s="1"/>
  <c r="AI25" i="1065"/>
  <c r="AH25" i="1065"/>
  <c r="AG25" i="1065"/>
  <c r="AF25" i="1065"/>
  <c r="AE25" i="1065"/>
  <c r="AD25" i="1065"/>
  <c r="AC25" i="1065"/>
  <c r="AB25" i="1065"/>
  <c r="AA25" i="1065"/>
  <c r="Y25" i="1065"/>
  <c r="X25" i="1065"/>
  <c r="W25" i="1065"/>
  <c r="V25" i="1065"/>
  <c r="Z25" i="1065" s="1"/>
  <c r="T25" i="1065"/>
  <c r="S25" i="1065"/>
  <c r="R25" i="1065"/>
  <c r="Q25" i="1065"/>
  <c r="U25" i="1065" s="1"/>
  <c r="O25" i="1065"/>
  <c r="N25" i="1065"/>
  <c r="M25" i="1065"/>
  <c r="L25" i="1065"/>
  <c r="K25" i="1065"/>
  <c r="P25" i="1065" s="1"/>
  <c r="AI24" i="1065"/>
  <c r="AH24" i="1065"/>
  <c r="AJ24" i="1065" s="1"/>
  <c r="F24" i="1065" s="1"/>
  <c r="AG24" i="1065"/>
  <c r="AE24" i="1065"/>
  <c r="AD24" i="1065"/>
  <c r="AC24" i="1065"/>
  <c r="AF24" i="1065" s="1"/>
  <c r="AB24" i="1065"/>
  <c r="AA24" i="1065"/>
  <c r="Y24" i="1065"/>
  <c r="X24" i="1065"/>
  <c r="Z24" i="1065" s="1"/>
  <c r="W24" i="1065"/>
  <c r="V24" i="1065"/>
  <c r="U24" i="1065"/>
  <c r="T24" i="1065"/>
  <c r="S24" i="1065"/>
  <c r="R24" i="1065"/>
  <c r="Q24" i="1065"/>
  <c r="O24" i="1065"/>
  <c r="N24" i="1065"/>
  <c r="M24" i="1065"/>
  <c r="P24" i="1065" s="1"/>
  <c r="L24" i="1065"/>
  <c r="K24" i="1065"/>
  <c r="AJ23" i="1065"/>
  <c r="AI23" i="1065"/>
  <c r="AH23" i="1065"/>
  <c r="AG23" i="1065"/>
  <c r="AE23" i="1065"/>
  <c r="AD23" i="1065"/>
  <c r="AC23" i="1065"/>
  <c r="AB23" i="1065"/>
  <c r="AF23" i="1065" s="1"/>
  <c r="AA23" i="1065"/>
  <c r="Y23" i="1065"/>
  <c r="X23" i="1065"/>
  <c r="W23" i="1065"/>
  <c r="Z23" i="1065" s="1"/>
  <c r="V23" i="1065"/>
  <c r="T23" i="1065"/>
  <c r="S23" i="1065"/>
  <c r="R23" i="1065"/>
  <c r="U23" i="1065" s="1"/>
  <c r="Q23" i="1065"/>
  <c r="O23" i="1065"/>
  <c r="N23" i="1065"/>
  <c r="M23" i="1065"/>
  <c r="L23" i="1065"/>
  <c r="P23" i="1065" s="1"/>
  <c r="K23" i="1065"/>
  <c r="AI22" i="1065"/>
  <c r="AH22" i="1065"/>
  <c r="AG22" i="1065"/>
  <c r="AJ22" i="1065" s="1"/>
  <c r="F22" i="1065" s="1"/>
  <c r="AE22" i="1065"/>
  <c r="AD22" i="1065"/>
  <c r="AC22" i="1065"/>
  <c r="AB22" i="1065"/>
  <c r="AA22" i="1065"/>
  <c r="AF22" i="1065" s="1"/>
  <c r="Y22" i="1065"/>
  <c r="X22" i="1065"/>
  <c r="W22" i="1065"/>
  <c r="V22" i="1065"/>
  <c r="Z22" i="1065" s="1"/>
  <c r="U22" i="1065"/>
  <c r="T22" i="1065"/>
  <c r="S22" i="1065"/>
  <c r="R22" i="1065"/>
  <c r="Q22" i="1065"/>
  <c r="O22" i="1065"/>
  <c r="N22" i="1065"/>
  <c r="M22" i="1065"/>
  <c r="L22" i="1065"/>
  <c r="K22" i="1065"/>
  <c r="P22" i="1065" s="1"/>
  <c r="AJ21" i="1065"/>
  <c r="AI21" i="1065"/>
  <c r="AH21" i="1065"/>
  <c r="AG21" i="1065"/>
  <c r="AE21" i="1065"/>
  <c r="AD21" i="1065"/>
  <c r="AC21" i="1065"/>
  <c r="AB21" i="1065"/>
  <c r="AA21" i="1065"/>
  <c r="AF21" i="1065" s="1"/>
  <c r="Z21" i="1065"/>
  <c r="Y21" i="1065"/>
  <c r="X21" i="1065"/>
  <c r="W21" i="1065"/>
  <c r="V21" i="1065"/>
  <c r="T21" i="1065"/>
  <c r="S21" i="1065"/>
  <c r="R21" i="1065"/>
  <c r="Q21" i="1065"/>
  <c r="U21" i="1065" s="1"/>
  <c r="O21" i="1065"/>
  <c r="N21" i="1065"/>
  <c r="M21" i="1065"/>
  <c r="L21" i="1065"/>
  <c r="K21" i="1065"/>
  <c r="P21" i="1065" s="1"/>
  <c r="AI20" i="1065"/>
  <c r="AH20" i="1065"/>
  <c r="AG20" i="1065"/>
  <c r="AJ20" i="1065" s="1"/>
  <c r="F20" i="1065" s="1"/>
  <c r="AE20" i="1065"/>
  <c r="AD20" i="1065"/>
  <c r="AC20" i="1065"/>
  <c r="AB20" i="1065"/>
  <c r="AA20" i="1065"/>
  <c r="AF20" i="1065" s="1"/>
  <c r="Y20" i="1065"/>
  <c r="X20" i="1065"/>
  <c r="W20" i="1065"/>
  <c r="V20" i="1065"/>
  <c r="Z20" i="1065" s="1"/>
  <c r="T20" i="1065"/>
  <c r="S20" i="1065"/>
  <c r="R20" i="1065"/>
  <c r="Q20" i="1065"/>
  <c r="U20" i="1065" s="1"/>
  <c r="O20" i="1065"/>
  <c r="N20" i="1065"/>
  <c r="M20" i="1065"/>
  <c r="L20" i="1065"/>
  <c r="K20" i="1065"/>
  <c r="P20" i="1065" s="1"/>
  <c r="AI19" i="1065"/>
  <c r="AH19" i="1065"/>
  <c r="AJ19" i="1065" s="1"/>
  <c r="F19" i="1065" s="1"/>
  <c r="AG19" i="1065"/>
  <c r="AF19" i="1065"/>
  <c r="AE19" i="1065"/>
  <c r="AD19" i="1065"/>
  <c r="AC19" i="1065"/>
  <c r="AB19" i="1065"/>
  <c r="AA19" i="1065"/>
  <c r="Y19" i="1065"/>
  <c r="X19" i="1065"/>
  <c r="Z19" i="1065" s="1"/>
  <c r="W19" i="1065"/>
  <c r="V19" i="1065"/>
  <c r="T19" i="1065"/>
  <c r="S19" i="1065"/>
  <c r="U19" i="1065" s="1"/>
  <c r="R19" i="1065"/>
  <c r="Q19" i="1065"/>
  <c r="O19" i="1065"/>
  <c r="N19" i="1065"/>
  <c r="M19" i="1065"/>
  <c r="L19" i="1065"/>
  <c r="K19" i="1065"/>
  <c r="AI18" i="1065"/>
  <c r="AH18" i="1065"/>
  <c r="AG18" i="1065"/>
  <c r="AJ18" i="1065" s="1"/>
  <c r="F18" i="1065" s="1"/>
  <c r="AE18" i="1065"/>
  <c r="AD18" i="1065"/>
  <c r="AC18" i="1065"/>
  <c r="AB18" i="1065"/>
  <c r="AA18" i="1065"/>
  <c r="AF18" i="1065" s="1"/>
  <c r="Z18" i="1065"/>
  <c r="Y18" i="1065"/>
  <c r="X18" i="1065"/>
  <c r="W18" i="1065"/>
  <c r="V18" i="1065"/>
  <c r="T18" i="1065"/>
  <c r="S18" i="1065"/>
  <c r="R18" i="1065"/>
  <c r="Q18" i="1065"/>
  <c r="U18" i="1065" s="1"/>
  <c r="P18" i="1065"/>
  <c r="O18" i="1065"/>
  <c r="N18" i="1065"/>
  <c r="M18" i="1065"/>
  <c r="L18" i="1065"/>
  <c r="K18" i="1065"/>
  <c r="AI17" i="1065"/>
  <c r="AH17" i="1065"/>
  <c r="AJ17" i="1065" s="1"/>
  <c r="F17" i="1065" s="1"/>
  <c r="AG17" i="1065"/>
  <c r="AF17" i="1065"/>
  <c r="AE17" i="1065"/>
  <c r="AD17" i="1065"/>
  <c r="AC17" i="1065"/>
  <c r="AB17" i="1065"/>
  <c r="AA17" i="1065"/>
  <c r="Y17" i="1065"/>
  <c r="X17" i="1065"/>
  <c r="Z17" i="1065" s="1"/>
  <c r="W17" i="1065"/>
  <c r="V17" i="1065"/>
  <c r="U17" i="1065"/>
  <c r="T17" i="1065"/>
  <c r="S17" i="1065"/>
  <c r="R17" i="1065"/>
  <c r="Q17" i="1065"/>
  <c r="O17" i="1065"/>
  <c r="N17" i="1065"/>
  <c r="M17" i="1065"/>
  <c r="P17" i="1065" s="1"/>
  <c r="L17" i="1065"/>
  <c r="K17" i="1065"/>
  <c r="AI16" i="1065"/>
  <c r="AH16" i="1065"/>
  <c r="AJ16" i="1065" s="1"/>
  <c r="F16" i="1065" s="1"/>
  <c r="AG16" i="1065"/>
  <c r="AE16" i="1065"/>
  <c r="AD16" i="1065"/>
  <c r="AC16" i="1065"/>
  <c r="AB16" i="1065"/>
  <c r="AF16" i="1065" s="1"/>
  <c r="AA16" i="1065"/>
  <c r="Z16" i="1065"/>
  <c r="Y16" i="1065"/>
  <c r="X16" i="1065"/>
  <c r="W16" i="1065"/>
  <c r="V16" i="1065"/>
  <c r="T16" i="1065"/>
  <c r="S16" i="1065"/>
  <c r="R16" i="1065"/>
  <c r="U16" i="1065" s="1"/>
  <c r="Q16" i="1065"/>
  <c r="O16" i="1065"/>
  <c r="N16" i="1065"/>
  <c r="M16" i="1065"/>
  <c r="L16" i="1065"/>
  <c r="P16" i="1065" s="1"/>
  <c r="K16" i="1065"/>
  <c r="AJ15" i="1065"/>
  <c r="F15" i="1065" s="1"/>
  <c r="AI15" i="1065"/>
  <c r="AH15" i="1065"/>
  <c r="AG15" i="1065"/>
  <c r="AE15" i="1065"/>
  <c r="AD15" i="1065"/>
  <c r="AC15" i="1065"/>
  <c r="AB15" i="1065"/>
  <c r="AF15" i="1065" s="1"/>
  <c r="AA15" i="1065"/>
  <c r="Y15" i="1065"/>
  <c r="X15" i="1065"/>
  <c r="W15" i="1065"/>
  <c r="Z15" i="1065" s="1"/>
  <c r="V15" i="1065"/>
  <c r="T15" i="1065"/>
  <c r="S15" i="1065"/>
  <c r="R15" i="1065"/>
  <c r="U15" i="1065" s="1"/>
  <c r="Q15" i="1065"/>
  <c r="O15" i="1065"/>
  <c r="N15" i="1065"/>
  <c r="M15" i="1065"/>
  <c r="L15" i="1065"/>
  <c r="P15" i="1065" s="1"/>
  <c r="K15" i="1065"/>
  <c r="AI14" i="1065"/>
  <c r="AH14" i="1065"/>
  <c r="AJ14" i="1065" s="1"/>
  <c r="F14" i="1065" s="1"/>
  <c r="AG14" i="1065"/>
  <c r="AE14" i="1065"/>
  <c r="AD14" i="1065"/>
  <c r="AC14" i="1065"/>
  <c r="AB14" i="1065"/>
  <c r="AF14" i="1065" s="1"/>
  <c r="AA14" i="1065"/>
  <c r="Y14" i="1065"/>
  <c r="X14" i="1065"/>
  <c r="W14" i="1065"/>
  <c r="Z14" i="1065" s="1"/>
  <c r="V14" i="1065"/>
  <c r="T14" i="1065"/>
  <c r="S14" i="1065"/>
  <c r="R14" i="1065"/>
  <c r="U14" i="1065" s="1"/>
  <c r="Q14" i="1065"/>
  <c r="O14" i="1065"/>
  <c r="N14" i="1065"/>
  <c r="M14" i="1065"/>
  <c r="L14" i="1065"/>
  <c r="P14" i="1065" s="1"/>
  <c r="K14" i="1065"/>
  <c r="AI13" i="1065"/>
  <c r="AH13" i="1065"/>
  <c r="AJ13" i="1065" s="1"/>
  <c r="AG13" i="1065"/>
  <c r="AE13" i="1065"/>
  <c r="AD13" i="1065"/>
  <c r="AC13" i="1065"/>
  <c r="AB13" i="1065"/>
  <c r="AF13" i="1065" s="1"/>
  <c r="AA13" i="1065"/>
  <c r="Y13" i="1065"/>
  <c r="X13" i="1065"/>
  <c r="W13" i="1065"/>
  <c r="Z13" i="1065" s="1"/>
  <c r="V13" i="1065"/>
  <c r="T13" i="1065"/>
  <c r="S13" i="1065"/>
  <c r="R13" i="1065"/>
  <c r="U13" i="1065" s="1"/>
  <c r="Q13" i="1065"/>
  <c r="O13" i="1065"/>
  <c r="N13" i="1065"/>
  <c r="M13" i="1065"/>
  <c r="L13" i="1065"/>
  <c r="P13" i="1065" s="1"/>
  <c r="K13" i="1065"/>
  <c r="AJ12" i="1065"/>
  <c r="F12" i="1065" s="1"/>
  <c r="AI12" i="1065"/>
  <c r="AH12" i="1065"/>
  <c r="AG12" i="1065"/>
  <c r="AE12" i="1065"/>
  <c r="AD12" i="1065"/>
  <c r="AC12" i="1065"/>
  <c r="AB12" i="1065"/>
  <c r="AA12" i="1065"/>
  <c r="AF12" i="1065" s="1"/>
  <c r="Z12" i="1065"/>
  <c r="Y12" i="1065"/>
  <c r="X12" i="1065"/>
  <c r="W12" i="1065"/>
  <c r="V12" i="1065"/>
  <c r="T12" i="1065"/>
  <c r="S12" i="1065"/>
  <c r="R12" i="1065"/>
  <c r="Q12" i="1065"/>
  <c r="U12" i="1065" s="1"/>
  <c r="O12" i="1065"/>
  <c r="N12" i="1065"/>
  <c r="M12" i="1065"/>
  <c r="L12" i="1065"/>
  <c r="K12" i="1065"/>
  <c r="P12" i="1065" s="1"/>
  <c r="AJ11" i="1065"/>
  <c r="F11" i="1065" s="1"/>
  <c r="AI11" i="1065"/>
  <c r="AH11" i="1065"/>
  <c r="AG11" i="1065"/>
  <c r="AE11" i="1065"/>
  <c r="AD11" i="1065"/>
  <c r="AC11" i="1065"/>
  <c r="AB11" i="1065"/>
  <c r="AF11" i="1065" s="1"/>
  <c r="AA11" i="1065"/>
  <c r="Y11" i="1065"/>
  <c r="X11" i="1065"/>
  <c r="W11" i="1065"/>
  <c r="Z11" i="1065" s="1"/>
  <c r="V11" i="1065"/>
  <c r="T11" i="1065"/>
  <c r="S11" i="1065"/>
  <c r="R11" i="1065"/>
  <c r="U11" i="1065" s="1"/>
  <c r="Q11" i="1065"/>
  <c r="O11" i="1065"/>
  <c r="N11" i="1065"/>
  <c r="M11" i="1065"/>
  <c r="L11" i="1065"/>
  <c r="P11" i="1065" s="1"/>
  <c r="K11" i="1065"/>
  <c r="AI10" i="1065"/>
  <c r="AH10" i="1065"/>
  <c r="AJ10" i="1065" s="1"/>
  <c r="AG10" i="1065"/>
  <c r="AE10" i="1065"/>
  <c r="AD10" i="1065"/>
  <c r="AC10" i="1065"/>
  <c r="AB10" i="1065"/>
  <c r="AF10" i="1065" s="1"/>
  <c r="AA10" i="1065"/>
  <c r="Y10" i="1065"/>
  <c r="X10" i="1065"/>
  <c r="W10" i="1065"/>
  <c r="Z10" i="1065" s="1"/>
  <c r="V10" i="1065"/>
  <c r="T10" i="1065"/>
  <c r="S10" i="1065"/>
  <c r="R10" i="1065"/>
  <c r="U10" i="1065" s="1"/>
  <c r="Q10" i="1065"/>
  <c r="O10" i="1065"/>
  <c r="N10" i="1065"/>
  <c r="M10" i="1065"/>
  <c r="L10" i="1065"/>
  <c r="P10" i="1065" s="1"/>
  <c r="K10" i="1065"/>
  <c r="AI9" i="1065"/>
  <c r="AH9" i="1065"/>
  <c r="AJ9" i="1065" s="1"/>
  <c r="F9" i="1065" s="1"/>
  <c r="AG9" i="1065"/>
  <c r="AE9" i="1065"/>
  <c r="AD9" i="1065"/>
  <c r="AC9" i="1065"/>
  <c r="AF9" i="1065" s="1"/>
  <c r="AB9" i="1065"/>
  <c r="AA9" i="1065"/>
  <c r="Y9" i="1065"/>
  <c r="X9" i="1065"/>
  <c r="Z9" i="1065" s="1"/>
  <c r="W9" i="1065"/>
  <c r="V9" i="1065"/>
  <c r="T9" i="1065"/>
  <c r="S9" i="1065"/>
  <c r="U9" i="1065" s="1"/>
  <c r="R9" i="1065"/>
  <c r="Q9" i="1065"/>
  <c r="O9" i="1065"/>
  <c r="N9" i="1065"/>
  <c r="M9" i="1065"/>
  <c r="P9" i="1065" s="1"/>
  <c r="L9" i="1065"/>
  <c r="K9" i="1065"/>
  <c r="AI8" i="1065"/>
  <c r="AH8" i="1065"/>
  <c r="AG8" i="1065"/>
  <c r="AJ8" i="1065" s="1"/>
  <c r="F8" i="1065" s="1"/>
  <c r="AF8" i="1065"/>
  <c r="AE8" i="1065"/>
  <c r="AD8" i="1065"/>
  <c r="AC8" i="1065"/>
  <c r="AB8" i="1065"/>
  <c r="AA8" i="1065"/>
  <c r="Y8" i="1065"/>
  <c r="X8" i="1065"/>
  <c r="W8" i="1065"/>
  <c r="V8" i="1065"/>
  <c r="Z8" i="1065" s="1"/>
  <c r="U8" i="1065"/>
  <c r="T8" i="1065"/>
  <c r="S8" i="1065"/>
  <c r="R8" i="1065"/>
  <c r="Q8" i="1065"/>
  <c r="O8" i="1065"/>
  <c r="N8" i="1065"/>
  <c r="M8" i="1065"/>
  <c r="L8" i="1065"/>
  <c r="K8" i="1065"/>
  <c r="P8" i="1065" s="1"/>
  <c r="AJ7" i="1065"/>
  <c r="F7" i="1065" s="1"/>
  <c r="AI7" i="1065"/>
  <c r="AH7" i="1065"/>
  <c r="AG7" i="1065"/>
  <c r="AE7" i="1065"/>
  <c r="AD7" i="1065"/>
  <c r="AC7" i="1065"/>
  <c r="AB7" i="1065"/>
  <c r="AA7" i="1065"/>
  <c r="AF7" i="1065" s="1"/>
  <c r="Y7" i="1065"/>
  <c r="X7" i="1065"/>
  <c r="W7" i="1065"/>
  <c r="V7" i="1065"/>
  <c r="Z7" i="1065" s="1"/>
  <c r="T7" i="1065"/>
  <c r="S7" i="1065"/>
  <c r="R7" i="1065"/>
  <c r="Q7" i="1065"/>
  <c r="U7" i="1065" s="1"/>
  <c r="O7" i="1065"/>
  <c r="N7" i="1065"/>
  <c r="M7" i="1065"/>
  <c r="L7" i="1065"/>
  <c r="K7" i="1065"/>
  <c r="P7" i="1065" s="1"/>
  <c r="AI6" i="1065"/>
  <c r="AH6" i="1065"/>
  <c r="AJ6" i="1065" s="1"/>
  <c r="F6" i="1065" s="1"/>
  <c r="AG6" i="1065"/>
  <c r="AE6" i="1065"/>
  <c r="AD6" i="1065"/>
  <c r="AC6" i="1065"/>
  <c r="AB6" i="1065"/>
  <c r="AF6" i="1065" s="1"/>
  <c r="AA6" i="1065"/>
  <c r="Y6" i="1065"/>
  <c r="X6" i="1065"/>
  <c r="W6" i="1065"/>
  <c r="Z6" i="1065" s="1"/>
  <c r="V6" i="1065"/>
  <c r="T6" i="1065"/>
  <c r="S6" i="1065"/>
  <c r="R6" i="1065"/>
  <c r="U6" i="1065" s="1"/>
  <c r="Q6" i="1065"/>
  <c r="O6" i="1065"/>
  <c r="N6" i="1065"/>
  <c r="M6" i="1065"/>
  <c r="L6" i="1065"/>
  <c r="P6" i="1065" s="1"/>
  <c r="K6" i="1065"/>
  <c r="AJ5" i="1065"/>
  <c r="F5" i="1065" s="1"/>
  <c r="AI5" i="1065"/>
  <c r="AH5" i="1065"/>
  <c r="AG5" i="1065"/>
  <c r="AE5" i="1065"/>
  <c r="AD5" i="1065"/>
  <c r="AC5" i="1065"/>
  <c r="AB5" i="1065"/>
  <c r="AA5" i="1065"/>
  <c r="AF5" i="1065" s="1"/>
  <c r="Y5" i="1065"/>
  <c r="X5" i="1065"/>
  <c r="W5" i="1065"/>
  <c r="V5" i="1065"/>
  <c r="Z5" i="1065" s="1"/>
  <c r="T5" i="1065"/>
  <c r="S5" i="1065"/>
  <c r="R5" i="1065"/>
  <c r="Q5" i="1065"/>
  <c r="U5" i="1065" s="1"/>
  <c r="O5" i="1065"/>
  <c r="N5" i="1065"/>
  <c r="M5" i="1065"/>
  <c r="L5" i="1065"/>
  <c r="K5" i="1065"/>
  <c r="P5" i="1065" s="1"/>
  <c r="AI4" i="1065"/>
  <c r="AH4" i="1065"/>
  <c r="AJ4" i="1065" s="1"/>
  <c r="F4" i="1065" s="1"/>
  <c r="AG4" i="1065"/>
  <c r="AE4" i="1065"/>
  <c r="AD4" i="1065"/>
  <c r="AC4" i="1065"/>
  <c r="AB4" i="1065"/>
  <c r="AF4" i="1065" s="1"/>
  <c r="AA4" i="1065"/>
  <c r="Y4" i="1065"/>
  <c r="X4" i="1065"/>
  <c r="W4" i="1065"/>
  <c r="Z4" i="1065" s="1"/>
  <c r="V4" i="1065"/>
  <c r="T4" i="1065"/>
  <c r="S4" i="1065"/>
  <c r="R4" i="1065"/>
  <c r="U4" i="1065" s="1"/>
  <c r="Q4" i="1065"/>
  <c r="O4" i="1065"/>
  <c r="N4" i="1065"/>
  <c r="M4" i="1065"/>
  <c r="L4" i="1065"/>
  <c r="P4" i="1065" s="1"/>
  <c r="K4" i="1065"/>
  <c r="D57" i="1064"/>
  <c r="C57" i="1064"/>
  <c r="E54" i="1064"/>
  <c r="D54" i="1064"/>
  <c r="C54" i="1064"/>
  <c r="D50" i="1064"/>
  <c r="E47" i="1064"/>
  <c r="D47" i="1064"/>
  <c r="AJ43" i="1064"/>
  <c r="AI43" i="1064"/>
  <c r="AH43" i="1064"/>
  <c r="AG43" i="1064"/>
  <c r="AF43" i="1064"/>
  <c r="AE43" i="1064"/>
  <c r="AD43" i="1064"/>
  <c r="AC43" i="1064"/>
  <c r="AB43" i="1064"/>
  <c r="AA43" i="1064"/>
  <c r="Z43" i="1064"/>
  <c r="Y43" i="1064"/>
  <c r="X43" i="1064"/>
  <c r="W43" i="1064"/>
  <c r="V43" i="1064"/>
  <c r="U43" i="1064"/>
  <c r="T43" i="1064"/>
  <c r="S43" i="1064"/>
  <c r="R43" i="1064"/>
  <c r="Q43" i="1064"/>
  <c r="P43" i="1064"/>
  <c r="O43" i="1064"/>
  <c r="N43" i="1064"/>
  <c r="M43" i="1064"/>
  <c r="L43" i="1064"/>
  <c r="K43" i="1064"/>
  <c r="F43" i="1064"/>
  <c r="AJ42" i="1064"/>
  <c r="AI42" i="1064"/>
  <c r="AH42" i="1064"/>
  <c r="AG42" i="1064"/>
  <c r="AF42" i="1064"/>
  <c r="AE42" i="1064"/>
  <c r="AD42" i="1064"/>
  <c r="AC42" i="1064"/>
  <c r="AB42" i="1064"/>
  <c r="AA42" i="1064"/>
  <c r="Z42" i="1064"/>
  <c r="Y42" i="1064"/>
  <c r="X42" i="1064"/>
  <c r="W42" i="1064"/>
  <c r="V42" i="1064"/>
  <c r="U42" i="1064"/>
  <c r="T42" i="1064"/>
  <c r="S42" i="1064"/>
  <c r="R42" i="1064"/>
  <c r="Q42" i="1064"/>
  <c r="P42" i="1064"/>
  <c r="O42" i="1064"/>
  <c r="N42" i="1064"/>
  <c r="M42" i="1064"/>
  <c r="L42" i="1064"/>
  <c r="K42" i="1064"/>
  <c r="F42" i="1064"/>
  <c r="AJ41" i="1064"/>
  <c r="AI41" i="1064"/>
  <c r="AH41" i="1064"/>
  <c r="AG41" i="1064"/>
  <c r="AF41" i="1064"/>
  <c r="AE41" i="1064"/>
  <c r="AD41" i="1064"/>
  <c r="AC41" i="1064"/>
  <c r="AB41" i="1064"/>
  <c r="AA41" i="1064"/>
  <c r="Z41" i="1064"/>
  <c r="Y41" i="1064"/>
  <c r="X41" i="1064"/>
  <c r="W41" i="1064"/>
  <c r="V41" i="1064"/>
  <c r="U41" i="1064"/>
  <c r="T41" i="1064"/>
  <c r="S41" i="1064"/>
  <c r="R41" i="1064"/>
  <c r="Q41" i="1064"/>
  <c r="P41" i="1064"/>
  <c r="O41" i="1064"/>
  <c r="N41" i="1064"/>
  <c r="M41" i="1064"/>
  <c r="L41" i="1064"/>
  <c r="K41" i="1064"/>
  <c r="F41" i="1064"/>
  <c r="AJ40" i="1064"/>
  <c r="AI40" i="1064"/>
  <c r="AH40" i="1064"/>
  <c r="AG40" i="1064"/>
  <c r="AF40" i="1064"/>
  <c r="AE40" i="1064"/>
  <c r="AD40" i="1064"/>
  <c r="AC40" i="1064"/>
  <c r="AB40" i="1064"/>
  <c r="AA40" i="1064"/>
  <c r="Z40" i="1064"/>
  <c r="Y40" i="1064"/>
  <c r="X40" i="1064"/>
  <c r="W40" i="1064"/>
  <c r="V40" i="1064"/>
  <c r="U40" i="1064"/>
  <c r="T40" i="1064"/>
  <c r="S40" i="1064"/>
  <c r="R40" i="1064"/>
  <c r="Q40" i="1064"/>
  <c r="P40" i="1064"/>
  <c r="O40" i="1064"/>
  <c r="N40" i="1064"/>
  <c r="M40" i="1064"/>
  <c r="L40" i="1064"/>
  <c r="K40" i="1064"/>
  <c r="F40" i="1064"/>
  <c r="AJ39" i="1064"/>
  <c r="AI39" i="1064"/>
  <c r="AH39" i="1064"/>
  <c r="AG39" i="1064"/>
  <c r="AF39" i="1064"/>
  <c r="AE39" i="1064"/>
  <c r="AD39" i="1064"/>
  <c r="AC39" i="1064"/>
  <c r="AB39" i="1064"/>
  <c r="AA39" i="1064"/>
  <c r="Z39" i="1064"/>
  <c r="Y39" i="1064"/>
  <c r="X39" i="1064"/>
  <c r="W39" i="1064"/>
  <c r="V39" i="1064"/>
  <c r="U39" i="1064"/>
  <c r="T39" i="1064"/>
  <c r="S39" i="1064"/>
  <c r="R39" i="1064"/>
  <c r="Q39" i="1064"/>
  <c r="P39" i="1064"/>
  <c r="O39" i="1064"/>
  <c r="N39" i="1064"/>
  <c r="M39" i="1064"/>
  <c r="L39" i="1064"/>
  <c r="K39" i="1064"/>
  <c r="F39" i="1064"/>
  <c r="AJ38" i="1064"/>
  <c r="AI38" i="1064"/>
  <c r="AH38" i="1064"/>
  <c r="AG38" i="1064"/>
  <c r="AF38" i="1064"/>
  <c r="AE38" i="1064"/>
  <c r="AD38" i="1064"/>
  <c r="AC38" i="1064"/>
  <c r="AB38" i="1064"/>
  <c r="AA38" i="1064"/>
  <c r="Z38" i="1064"/>
  <c r="Y38" i="1064"/>
  <c r="X38" i="1064"/>
  <c r="W38" i="1064"/>
  <c r="V38" i="1064"/>
  <c r="U38" i="1064"/>
  <c r="T38" i="1064"/>
  <c r="S38" i="1064"/>
  <c r="R38" i="1064"/>
  <c r="Q38" i="1064"/>
  <c r="P38" i="1064"/>
  <c r="O38" i="1064"/>
  <c r="N38" i="1064"/>
  <c r="M38" i="1064"/>
  <c r="L38" i="1064"/>
  <c r="K38" i="1064"/>
  <c r="F38" i="1064"/>
  <c r="AJ37" i="1064"/>
  <c r="AI37" i="1064"/>
  <c r="AH37" i="1064"/>
  <c r="AG37" i="1064"/>
  <c r="AF37" i="1064"/>
  <c r="AE37" i="1064"/>
  <c r="AD37" i="1064"/>
  <c r="AC37" i="1064"/>
  <c r="AB37" i="1064"/>
  <c r="AA37" i="1064"/>
  <c r="Z37" i="1064"/>
  <c r="Y37" i="1064"/>
  <c r="X37" i="1064"/>
  <c r="W37" i="1064"/>
  <c r="V37" i="1064"/>
  <c r="U37" i="1064"/>
  <c r="T37" i="1064"/>
  <c r="S37" i="1064"/>
  <c r="R37" i="1064"/>
  <c r="Q37" i="1064"/>
  <c r="P37" i="1064"/>
  <c r="O37" i="1064"/>
  <c r="N37" i="1064"/>
  <c r="M37" i="1064"/>
  <c r="L37" i="1064"/>
  <c r="K37" i="1064"/>
  <c r="F37" i="1064"/>
  <c r="AJ36" i="1064"/>
  <c r="AI36" i="1064"/>
  <c r="AH36" i="1064"/>
  <c r="AG36" i="1064"/>
  <c r="AF36" i="1064"/>
  <c r="AE36" i="1064"/>
  <c r="AD36" i="1064"/>
  <c r="AC36" i="1064"/>
  <c r="AB36" i="1064"/>
  <c r="AA36" i="1064"/>
  <c r="Z36" i="1064"/>
  <c r="Y36" i="1064"/>
  <c r="X36" i="1064"/>
  <c r="W36" i="1064"/>
  <c r="V36" i="1064"/>
  <c r="U36" i="1064"/>
  <c r="T36" i="1064"/>
  <c r="S36" i="1064"/>
  <c r="R36" i="1064"/>
  <c r="Q36" i="1064"/>
  <c r="P36" i="1064"/>
  <c r="O36" i="1064"/>
  <c r="N36" i="1064"/>
  <c r="M36" i="1064"/>
  <c r="L36" i="1064"/>
  <c r="K36" i="1064"/>
  <c r="F36" i="1064"/>
  <c r="AJ35" i="1064"/>
  <c r="AI35" i="1064"/>
  <c r="AH35" i="1064"/>
  <c r="AG35" i="1064"/>
  <c r="AF35" i="1064"/>
  <c r="AE35" i="1064"/>
  <c r="AD35" i="1064"/>
  <c r="AC35" i="1064"/>
  <c r="AB35" i="1064"/>
  <c r="AA35" i="1064"/>
  <c r="Z35" i="1064"/>
  <c r="Y35" i="1064"/>
  <c r="X35" i="1064"/>
  <c r="W35" i="1064"/>
  <c r="V35" i="1064"/>
  <c r="U35" i="1064"/>
  <c r="T35" i="1064"/>
  <c r="S35" i="1064"/>
  <c r="R35" i="1064"/>
  <c r="Q35" i="1064"/>
  <c r="P35" i="1064"/>
  <c r="O35" i="1064"/>
  <c r="N35" i="1064"/>
  <c r="M35" i="1064"/>
  <c r="L35" i="1064"/>
  <c r="K35" i="1064"/>
  <c r="F35" i="1064"/>
  <c r="AJ34" i="1064"/>
  <c r="AI34" i="1064"/>
  <c r="AH34" i="1064"/>
  <c r="AG34" i="1064"/>
  <c r="AF34" i="1064"/>
  <c r="AE34" i="1064"/>
  <c r="AD34" i="1064"/>
  <c r="AC34" i="1064"/>
  <c r="AB34" i="1064"/>
  <c r="AA34" i="1064"/>
  <c r="Z34" i="1064"/>
  <c r="Y34" i="1064"/>
  <c r="X34" i="1064"/>
  <c r="W34" i="1064"/>
  <c r="V34" i="1064"/>
  <c r="U34" i="1064"/>
  <c r="T34" i="1064"/>
  <c r="S34" i="1064"/>
  <c r="R34" i="1064"/>
  <c r="Q34" i="1064"/>
  <c r="P34" i="1064"/>
  <c r="O34" i="1064"/>
  <c r="N34" i="1064"/>
  <c r="M34" i="1064"/>
  <c r="L34" i="1064"/>
  <c r="K34" i="1064"/>
  <c r="F34" i="1064"/>
  <c r="AJ33" i="1064"/>
  <c r="AI33" i="1064"/>
  <c r="AH33" i="1064"/>
  <c r="AG33" i="1064"/>
  <c r="AF33" i="1064"/>
  <c r="AE33" i="1064"/>
  <c r="AD33" i="1064"/>
  <c r="AC33" i="1064"/>
  <c r="AB33" i="1064"/>
  <c r="AA33" i="1064"/>
  <c r="Z33" i="1064"/>
  <c r="Y33" i="1064"/>
  <c r="X33" i="1064"/>
  <c r="W33" i="1064"/>
  <c r="V33" i="1064"/>
  <c r="U33" i="1064"/>
  <c r="T33" i="1064"/>
  <c r="S33" i="1064"/>
  <c r="R33" i="1064"/>
  <c r="Q33" i="1064"/>
  <c r="P33" i="1064"/>
  <c r="O33" i="1064"/>
  <c r="N33" i="1064"/>
  <c r="M33" i="1064"/>
  <c r="L33" i="1064"/>
  <c r="K33" i="1064"/>
  <c r="F33" i="1064"/>
  <c r="AJ32" i="1064"/>
  <c r="AI32" i="1064"/>
  <c r="AH32" i="1064"/>
  <c r="AG32" i="1064"/>
  <c r="AF32" i="1064"/>
  <c r="AE32" i="1064"/>
  <c r="AD32" i="1064"/>
  <c r="AC32" i="1064"/>
  <c r="AB32" i="1064"/>
  <c r="AA32" i="1064"/>
  <c r="Z32" i="1064"/>
  <c r="Y32" i="1064"/>
  <c r="X32" i="1064"/>
  <c r="W32" i="1064"/>
  <c r="V32" i="1064"/>
  <c r="U32" i="1064"/>
  <c r="T32" i="1064"/>
  <c r="S32" i="1064"/>
  <c r="R32" i="1064"/>
  <c r="Q32" i="1064"/>
  <c r="P32" i="1064"/>
  <c r="O32" i="1064"/>
  <c r="N32" i="1064"/>
  <c r="M32" i="1064"/>
  <c r="L32" i="1064"/>
  <c r="K32" i="1064"/>
  <c r="F32" i="1064"/>
  <c r="AJ31" i="1064"/>
  <c r="AI31" i="1064"/>
  <c r="AH31" i="1064"/>
  <c r="AG31" i="1064"/>
  <c r="AF31" i="1064"/>
  <c r="AE31" i="1064"/>
  <c r="AD31" i="1064"/>
  <c r="AC31" i="1064"/>
  <c r="AB31" i="1064"/>
  <c r="AA31" i="1064"/>
  <c r="Z31" i="1064"/>
  <c r="Y31" i="1064"/>
  <c r="X31" i="1064"/>
  <c r="W31" i="1064"/>
  <c r="V31" i="1064"/>
  <c r="U31" i="1064"/>
  <c r="T31" i="1064"/>
  <c r="S31" i="1064"/>
  <c r="R31" i="1064"/>
  <c r="Q31" i="1064"/>
  <c r="P31" i="1064"/>
  <c r="O31" i="1064"/>
  <c r="N31" i="1064"/>
  <c r="M31" i="1064"/>
  <c r="L31" i="1064"/>
  <c r="K31" i="1064"/>
  <c r="F31" i="1064"/>
  <c r="AJ30" i="1064"/>
  <c r="AI30" i="1064"/>
  <c r="AH30" i="1064"/>
  <c r="AG30" i="1064"/>
  <c r="AF30" i="1064"/>
  <c r="AE30" i="1064"/>
  <c r="AD30" i="1064"/>
  <c r="AC30" i="1064"/>
  <c r="AB30" i="1064"/>
  <c r="AA30" i="1064"/>
  <c r="Z30" i="1064"/>
  <c r="Y30" i="1064"/>
  <c r="X30" i="1064"/>
  <c r="W30" i="1064"/>
  <c r="V30" i="1064"/>
  <c r="U30" i="1064"/>
  <c r="T30" i="1064"/>
  <c r="S30" i="1064"/>
  <c r="R30" i="1064"/>
  <c r="Q30" i="1064"/>
  <c r="P30" i="1064"/>
  <c r="O30" i="1064"/>
  <c r="N30" i="1064"/>
  <c r="M30" i="1064"/>
  <c r="L30" i="1064"/>
  <c r="K30" i="1064"/>
  <c r="F30" i="1064"/>
  <c r="AJ29" i="1064"/>
  <c r="AI29" i="1064"/>
  <c r="AH29" i="1064"/>
  <c r="AG29" i="1064"/>
  <c r="AF29" i="1064"/>
  <c r="AE29" i="1064"/>
  <c r="AD29" i="1064"/>
  <c r="AC29" i="1064"/>
  <c r="AB29" i="1064"/>
  <c r="AA29" i="1064"/>
  <c r="Z29" i="1064"/>
  <c r="Y29" i="1064"/>
  <c r="X29" i="1064"/>
  <c r="W29" i="1064"/>
  <c r="V29" i="1064"/>
  <c r="U29" i="1064"/>
  <c r="T29" i="1064"/>
  <c r="S29" i="1064"/>
  <c r="R29" i="1064"/>
  <c r="Q29" i="1064"/>
  <c r="P29" i="1064"/>
  <c r="O29" i="1064"/>
  <c r="N29" i="1064"/>
  <c r="M29" i="1064"/>
  <c r="L29" i="1064"/>
  <c r="K29" i="1064"/>
  <c r="F29" i="1064"/>
  <c r="AJ28" i="1064"/>
  <c r="AI28" i="1064"/>
  <c r="AH28" i="1064"/>
  <c r="AG28" i="1064"/>
  <c r="AF28" i="1064"/>
  <c r="AE28" i="1064"/>
  <c r="AD28" i="1064"/>
  <c r="AC28" i="1064"/>
  <c r="AB28" i="1064"/>
  <c r="AA28" i="1064"/>
  <c r="Z28" i="1064"/>
  <c r="Y28" i="1064"/>
  <c r="X28" i="1064"/>
  <c r="W28" i="1064"/>
  <c r="V28" i="1064"/>
  <c r="U28" i="1064"/>
  <c r="T28" i="1064"/>
  <c r="S28" i="1064"/>
  <c r="R28" i="1064"/>
  <c r="Q28" i="1064"/>
  <c r="P28" i="1064"/>
  <c r="O28" i="1064"/>
  <c r="N28" i="1064"/>
  <c r="M28" i="1064"/>
  <c r="L28" i="1064"/>
  <c r="K28" i="1064"/>
  <c r="F28" i="1064"/>
  <c r="AJ27" i="1064"/>
  <c r="AI27" i="1064"/>
  <c r="AH27" i="1064"/>
  <c r="AG27" i="1064"/>
  <c r="AF27" i="1064"/>
  <c r="AE27" i="1064"/>
  <c r="AD27" i="1064"/>
  <c r="AC27" i="1064"/>
  <c r="AB27" i="1064"/>
  <c r="AA27" i="1064"/>
  <c r="Z27" i="1064"/>
  <c r="Y27" i="1064"/>
  <c r="X27" i="1064"/>
  <c r="W27" i="1064"/>
  <c r="V27" i="1064"/>
  <c r="U27" i="1064"/>
  <c r="T27" i="1064"/>
  <c r="S27" i="1064"/>
  <c r="R27" i="1064"/>
  <c r="Q27" i="1064"/>
  <c r="P27" i="1064"/>
  <c r="O27" i="1064"/>
  <c r="N27" i="1064"/>
  <c r="M27" i="1064"/>
  <c r="L27" i="1064"/>
  <c r="K27" i="1064"/>
  <c r="F27" i="1064"/>
  <c r="AJ26" i="1064"/>
  <c r="AI26" i="1064"/>
  <c r="AH26" i="1064"/>
  <c r="AG26" i="1064"/>
  <c r="AF26" i="1064"/>
  <c r="AE26" i="1064"/>
  <c r="AD26" i="1064"/>
  <c r="AC26" i="1064"/>
  <c r="AB26" i="1064"/>
  <c r="AA26" i="1064"/>
  <c r="Z26" i="1064"/>
  <c r="Y26" i="1064"/>
  <c r="X26" i="1064"/>
  <c r="W26" i="1064"/>
  <c r="V26" i="1064"/>
  <c r="U26" i="1064"/>
  <c r="T26" i="1064"/>
  <c r="S26" i="1064"/>
  <c r="R26" i="1064"/>
  <c r="Q26" i="1064"/>
  <c r="P26" i="1064"/>
  <c r="O26" i="1064"/>
  <c r="N26" i="1064"/>
  <c r="M26" i="1064"/>
  <c r="L26" i="1064"/>
  <c r="K26" i="1064"/>
  <c r="F26" i="1064"/>
  <c r="AJ25" i="1064"/>
  <c r="AI25" i="1064"/>
  <c r="AH25" i="1064"/>
  <c r="AG25" i="1064"/>
  <c r="AF25" i="1064"/>
  <c r="AE25" i="1064"/>
  <c r="AD25" i="1064"/>
  <c r="AC25" i="1064"/>
  <c r="AB25" i="1064"/>
  <c r="AA25" i="1064"/>
  <c r="Z25" i="1064"/>
  <c r="Y25" i="1064"/>
  <c r="X25" i="1064"/>
  <c r="W25" i="1064"/>
  <c r="V25" i="1064"/>
  <c r="U25" i="1064"/>
  <c r="T25" i="1064"/>
  <c r="S25" i="1064"/>
  <c r="R25" i="1064"/>
  <c r="Q25" i="1064"/>
  <c r="P25" i="1064"/>
  <c r="O25" i="1064"/>
  <c r="N25" i="1064"/>
  <c r="M25" i="1064"/>
  <c r="L25" i="1064"/>
  <c r="K25" i="1064"/>
  <c r="F25" i="1064"/>
  <c r="AI24" i="1064"/>
  <c r="AH24" i="1064"/>
  <c r="AJ24" i="1064" s="1"/>
  <c r="F24" i="1064" s="1"/>
  <c r="AG24" i="1064"/>
  <c r="AE24" i="1064"/>
  <c r="AD24" i="1064"/>
  <c r="AC24" i="1064"/>
  <c r="AF24" i="1064" s="1"/>
  <c r="AB24" i="1064"/>
  <c r="AA24" i="1064"/>
  <c r="Y24" i="1064"/>
  <c r="X24" i="1064"/>
  <c r="Z24" i="1064" s="1"/>
  <c r="W24" i="1064"/>
  <c r="V24" i="1064"/>
  <c r="T24" i="1064"/>
  <c r="S24" i="1064"/>
  <c r="U24" i="1064" s="1"/>
  <c r="R24" i="1064"/>
  <c r="Q24" i="1064"/>
  <c r="P24" i="1064"/>
  <c r="O24" i="1064"/>
  <c r="N24" i="1064"/>
  <c r="M24" i="1064"/>
  <c r="L24" i="1064"/>
  <c r="K24" i="1064"/>
  <c r="AI23" i="1064"/>
  <c r="AH23" i="1064"/>
  <c r="AJ23" i="1064" s="1"/>
  <c r="F23" i="1064" s="1"/>
  <c r="AG23" i="1064"/>
  <c r="AE23" i="1064"/>
  <c r="AD23" i="1064"/>
  <c r="AC23" i="1064"/>
  <c r="AB23" i="1064"/>
  <c r="AF23" i="1064" s="1"/>
  <c r="AA23" i="1064"/>
  <c r="Y23" i="1064"/>
  <c r="X23" i="1064"/>
  <c r="W23" i="1064"/>
  <c r="Z23" i="1064" s="1"/>
  <c r="V23" i="1064"/>
  <c r="T23" i="1064"/>
  <c r="S23" i="1064"/>
  <c r="R23" i="1064"/>
  <c r="U23" i="1064" s="1"/>
  <c r="Q23" i="1064"/>
  <c r="O23" i="1064"/>
  <c r="N23" i="1064"/>
  <c r="M23" i="1064"/>
  <c r="L23" i="1064"/>
  <c r="P23" i="1064" s="1"/>
  <c r="K23" i="1064"/>
  <c r="AI22" i="1064"/>
  <c r="AH22" i="1064"/>
  <c r="AJ22" i="1064" s="1"/>
  <c r="F22" i="1064" s="1"/>
  <c r="AG22" i="1064"/>
  <c r="AF22" i="1064"/>
  <c r="AE22" i="1064"/>
  <c r="AD22" i="1064"/>
  <c r="AC22" i="1064"/>
  <c r="AB22" i="1064"/>
  <c r="AA22" i="1064"/>
  <c r="Y22" i="1064"/>
  <c r="X22" i="1064"/>
  <c r="Z22" i="1064" s="1"/>
  <c r="W22" i="1064"/>
  <c r="V22" i="1064"/>
  <c r="T22" i="1064"/>
  <c r="U22" i="1064" s="1"/>
  <c r="S22" i="1064"/>
  <c r="R22" i="1064"/>
  <c r="Q22" i="1064"/>
  <c r="O22" i="1064"/>
  <c r="N22" i="1064"/>
  <c r="P22" i="1064" s="1"/>
  <c r="M22" i="1064"/>
  <c r="L22" i="1064"/>
  <c r="K22" i="1064"/>
  <c r="AI21" i="1064"/>
  <c r="AH21" i="1064"/>
  <c r="AJ21" i="1064" s="1"/>
  <c r="F21" i="1064" s="1"/>
  <c r="AG21" i="1064"/>
  <c r="AE21" i="1064"/>
  <c r="AD21" i="1064"/>
  <c r="AC21" i="1064"/>
  <c r="AF21" i="1064" s="1"/>
  <c r="AB21" i="1064"/>
  <c r="AA21" i="1064"/>
  <c r="Y21" i="1064"/>
  <c r="X21" i="1064"/>
  <c r="Z21" i="1064" s="1"/>
  <c r="W21" i="1064"/>
  <c r="V21" i="1064"/>
  <c r="T21" i="1064"/>
  <c r="S21" i="1064"/>
  <c r="U21" i="1064" s="1"/>
  <c r="R21" i="1064"/>
  <c r="Q21" i="1064"/>
  <c r="O21" i="1064"/>
  <c r="N21" i="1064"/>
  <c r="M21" i="1064"/>
  <c r="P21" i="1064" s="1"/>
  <c r="L21" i="1064"/>
  <c r="K21" i="1064"/>
  <c r="AJ20" i="1064"/>
  <c r="F20" i="1064" s="1"/>
  <c r="AI20" i="1064"/>
  <c r="AH20" i="1064"/>
  <c r="AG20" i="1064"/>
  <c r="AF20" i="1064"/>
  <c r="AE20" i="1064"/>
  <c r="AD20" i="1064"/>
  <c r="AC20" i="1064"/>
  <c r="AB20" i="1064"/>
  <c r="AA20" i="1064"/>
  <c r="Y20" i="1064"/>
  <c r="X20" i="1064"/>
  <c r="W20" i="1064"/>
  <c r="Z20" i="1064" s="1"/>
  <c r="V20" i="1064"/>
  <c r="T20" i="1064"/>
  <c r="S20" i="1064"/>
  <c r="R20" i="1064"/>
  <c r="U20" i="1064" s="1"/>
  <c r="Q20" i="1064"/>
  <c r="O20" i="1064"/>
  <c r="N20" i="1064"/>
  <c r="M20" i="1064"/>
  <c r="L20" i="1064"/>
  <c r="P20" i="1064" s="1"/>
  <c r="K20" i="1064"/>
  <c r="AI19" i="1064"/>
  <c r="AH19" i="1064"/>
  <c r="AJ19" i="1064" s="1"/>
  <c r="F19" i="1064" s="1"/>
  <c r="AG19" i="1064"/>
  <c r="AF19" i="1064"/>
  <c r="AE19" i="1064"/>
  <c r="AD19" i="1064"/>
  <c r="AC19" i="1064"/>
  <c r="AB19" i="1064"/>
  <c r="AA19" i="1064"/>
  <c r="Y19" i="1064"/>
  <c r="X19" i="1064"/>
  <c r="W19" i="1064"/>
  <c r="Z19" i="1064" s="1"/>
  <c r="V19" i="1064"/>
  <c r="T19" i="1064"/>
  <c r="S19" i="1064"/>
  <c r="R19" i="1064"/>
  <c r="U19" i="1064" s="1"/>
  <c r="Q19" i="1064"/>
  <c r="O19" i="1064"/>
  <c r="N19" i="1064"/>
  <c r="M19" i="1064"/>
  <c r="L19" i="1064"/>
  <c r="P19" i="1064" s="1"/>
  <c r="K19" i="1064"/>
  <c r="AI18" i="1064"/>
  <c r="AH18" i="1064"/>
  <c r="AG18" i="1064"/>
  <c r="AJ18" i="1064" s="1"/>
  <c r="AE18" i="1064"/>
  <c r="AD18" i="1064"/>
  <c r="AC18" i="1064"/>
  <c r="AB18" i="1064"/>
  <c r="AA18" i="1064"/>
  <c r="AF18" i="1064" s="1"/>
  <c r="Y18" i="1064"/>
  <c r="X18" i="1064"/>
  <c r="W18" i="1064"/>
  <c r="V18" i="1064"/>
  <c r="Z18" i="1064" s="1"/>
  <c r="T18" i="1064"/>
  <c r="S18" i="1064"/>
  <c r="R18" i="1064"/>
  <c r="Q18" i="1064"/>
  <c r="U18" i="1064" s="1"/>
  <c r="P18" i="1064"/>
  <c r="O18" i="1064"/>
  <c r="N18" i="1064"/>
  <c r="M18" i="1064"/>
  <c r="L18" i="1064"/>
  <c r="K18" i="1064"/>
  <c r="AJ17" i="1064"/>
  <c r="F17" i="1064" s="1"/>
  <c r="AI17" i="1064"/>
  <c r="AH17" i="1064"/>
  <c r="AG17" i="1064"/>
  <c r="AE17" i="1064"/>
  <c r="AD17" i="1064"/>
  <c r="AC17" i="1064"/>
  <c r="AB17" i="1064"/>
  <c r="AA17" i="1064"/>
  <c r="AF17" i="1064" s="1"/>
  <c r="Y17" i="1064"/>
  <c r="X17" i="1064"/>
  <c r="W17" i="1064"/>
  <c r="V17" i="1064"/>
  <c r="Z17" i="1064" s="1"/>
  <c r="T17" i="1064"/>
  <c r="S17" i="1064"/>
  <c r="R17" i="1064"/>
  <c r="Q17" i="1064"/>
  <c r="U17" i="1064" s="1"/>
  <c r="O17" i="1064"/>
  <c r="N17" i="1064"/>
  <c r="M17" i="1064"/>
  <c r="L17" i="1064"/>
  <c r="K17" i="1064"/>
  <c r="P17" i="1064" s="1"/>
  <c r="AJ16" i="1064"/>
  <c r="F16" i="1064" s="1"/>
  <c r="AI16" i="1064"/>
  <c r="AH16" i="1064"/>
  <c r="AG16" i="1064"/>
  <c r="AE16" i="1064"/>
  <c r="AD16" i="1064"/>
  <c r="AC16" i="1064"/>
  <c r="AB16" i="1064"/>
  <c r="AF16" i="1064" s="1"/>
  <c r="AA16" i="1064"/>
  <c r="Y16" i="1064"/>
  <c r="X16" i="1064"/>
  <c r="W16" i="1064"/>
  <c r="Z16" i="1064" s="1"/>
  <c r="V16" i="1064"/>
  <c r="T16" i="1064"/>
  <c r="S16" i="1064"/>
  <c r="R16" i="1064"/>
  <c r="U16" i="1064" s="1"/>
  <c r="Q16" i="1064"/>
  <c r="O16" i="1064"/>
  <c r="N16" i="1064"/>
  <c r="M16" i="1064"/>
  <c r="L16" i="1064"/>
  <c r="P16" i="1064" s="1"/>
  <c r="K16" i="1064"/>
  <c r="AI15" i="1064"/>
  <c r="AH15" i="1064"/>
  <c r="AJ15" i="1064" s="1"/>
  <c r="AG15" i="1064"/>
  <c r="AE15" i="1064"/>
  <c r="AD15" i="1064"/>
  <c r="AC15" i="1064"/>
  <c r="AB15" i="1064"/>
  <c r="AF15" i="1064" s="1"/>
  <c r="AA15" i="1064"/>
  <c r="Z15" i="1064"/>
  <c r="Y15" i="1064"/>
  <c r="X15" i="1064"/>
  <c r="W15" i="1064"/>
  <c r="V15" i="1064"/>
  <c r="T15" i="1064"/>
  <c r="S15" i="1064"/>
  <c r="R15" i="1064"/>
  <c r="U15" i="1064" s="1"/>
  <c r="Q15" i="1064"/>
  <c r="P15" i="1064"/>
  <c r="O15" i="1064"/>
  <c r="N15" i="1064"/>
  <c r="M15" i="1064"/>
  <c r="L15" i="1064"/>
  <c r="K15" i="1064"/>
  <c r="AI14" i="1064"/>
  <c r="AJ14" i="1064" s="1"/>
  <c r="F14" i="1064" s="1"/>
  <c r="AH14" i="1064"/>
  <c r="AG14" i="1064"/>
  <c r="AE14" i="1064"/>
  <c r="AF14" i="1064" s="1"/>
  <c r="AD14" i="1064"/>
  <c r="AC14" i="1064"/>
  <c r="AB14" i="1064"/>
  <c r="AA14" i="1064"/>
  <c r="Y14" i="1064"/>
  <c r="Z14" i="1064" s="1"/>
  <c r="X14" i="1064"/>
  <c r="W14" i="1064"/>
  <c r="V14" i="1064"/>
  <c r="T14" i="1064"/>
  <c r="U14" i="1064" s="1"/>
  <c r="S14" i="1064"/>
  <c r="R14" i="1064"/>
  <c r="Q14" i="1064"/>
  <c r="O14" i="1064"/>
  <c r="P14" i="1064" s="1"/>
  <c r="N14" i="1064"/>
  <c r="M14" i="1064"/>
  <c r="L14" i="1064"/>
  <c r="K14" i="1064"/>
  <c r="AI13" i="1064"/>
  <c r="AH13" i="1064"/>
  <c r="AG13" i="1064"/>
  <c r="AJ13" i="1064" s="1"/>
  <c r="F13" i="1064" s="1"/>
  <c r="AE13" i="1064"/>
  <c r="AD13" i="1064"/>
  <c r="AC13" i="1064"/>
  <c r="AB13" i="1064"/>
  <c r="AA13" i="1064"/>
  <c r="AF13" i="1064" s="1"/>
  <c r="Y13" i="1064"/>
  <c r="X13" i="1064"/>
  <c r="W13" i="1064"/>
  <c r="V13" i="1064"/>
  <c r="Z13" i="1064" s="1"/>
  <c r="T13" i="1064"/>
  <c r="S13" i="1064"/>
  <c r="R13" i="1064"/>
  <c r="Q13" i="1064"/>
  <c r="U13" i="1064" s="1"/>
  <c r="O13" i="1064"/>
  <c r="N13" i="1064"/>
  <c r="M13" i="1064"/>
  <c r="L13" i="1064"/>
  <c r="K13" i="1064"/>
  <c r="P13" i="1064" s="1"/>
  <c r="AI12" i="1064"/>
  <c r="AH12" i="1064"/>
  <c r="AJ12" i="1064" s="1"/>
  <c r="F12" i="1064" s="1"/>
  <c r="AG12" i="1064"/>
  <c r="AE12" i="1064"/>
  <c r="AD12" i="1064"/>
  <c r="AC12" i="1064"/>
  <c r="AB12" i="1064"/>
  <c r="AF12" i="1064" s="1"/>
  <c r="AA12" i="1064"/>
  <c r="Y12" i="1064"/>
  <c r="X12" i="1064"/>
  <c r="W12" i="1064"/>
  <c r="Z12" i="1064" s="1"/>
  <c r="V12" i="1064"/>
  <c r="T12" i="1064"/>
  <c r="S12" i="1064"/>
  <c r="R12" i="1064"/>
  <c r="U12" i="1064" s="1"/>
  <c r="Q12" i="1064"/>
  <c r="O12" i="1064"/>
  <c r="N12" i="1064"/>
  <c r="M12" i="1064"/>
  <c r="L12" i="1064"/>
  <c r="P12" i="1064" s="1"/>
  <c r="K12" i="1064"/>
  <c r="AI11" i="1064"/>
  <c r="AH11" i="1064"/>
  <c r="AG11" i="1064"/>
  <c r="AJ11" i="1064" s="1"/>
  <c r="AE11" i="1064"/>
  <c r="AD11" i="1064"/>
  <c r="AC11" i="1064"/>
  <c r="AB11" i="1064"/>
  <c r="AA11" i="1064"/>
  <c r="AF11" i="1064" s="1"/>
  <c r="Y11" i="1064"/>
  <c r="X11" i="1064"/>
  <c r="W11" i="1064"/>
  <c r="V11" i="1064"/>
  <c r="Z11" i="1064" s="1"/>
  <c r="U11" i="1064"/>
  <c r="T11" i="1064"/>
  <c r="S11" i="1064"/>
  <c r="R11" i="1064"/>
  <c r="Q11" i="1064"/>
  <c r="O11" i="1064"/>
  <c r="N11" i="1064"/>
  <c r="M11" i="1064"/>
  <c r="L11" i="1064"/>
  <c r="K11" i="1064"/>
  <c r="P11" i="1064" s="1"/>
  <c r="AI10" i="1064"/>
  <c r="AJ10" i="1064" s="1"/>
  <c r="F10" i="1064" s="1"/>
  <c r="AH10" i="1064"/>
  <c r="AG10" i="1064"/>
  <c r="AF10" i="1064"/>
  <c r="AE10" i="1064"/>
  <c r="AD10" i="1064"/>
  <c r="AC10" i="1064"/>
  <c r="AB10" i="1064"/>
  <c r="AA10" i="1064"/>
  <c r="Y10" i="1064"/>
  <c r="Z10" i="1064" s="1"/>
  <c r="X10" i="1064"/>
  <c r="W10" i="1064"/>
  <c r="V10" i="1064"/>
  <c r="T10" i="1064"/>
  <c r="U10" i="1064" s="1"/>
  <c r="S10" i="1064"/>
  <c r="R10" i="1064"/>
  <c r="Q10" i="1064"/>
  <c r="O10" i="1064"/>
  <c r="P10" i="1064" s="1"/>
  <c r="N10" i="1064"/>
  <c r="M10" i="1064"/>
  <c r="L10" i="1064"/>
  <c r="K10" i="1064"/>
  <c r="AJ9" i="1064"/>
  <c r="AI9" i="1064"/>
  <c r="AH9" i="1064"/>
  <c r="AG9" i="1064"/>
  <c r="AE9" i="1064"/>
  <c r="AD9" i="1064"/>
  <c r="AC9" i="1064"/>
  <c r="AB9" i="1064"/>
  <c r="AA9" i="1064"/>
  <c r="AF9" i="1064" s="1"/>
  <c r="Y9" i="1064"/>
  <c r="X9" i="1064"/>
  <c r="W9" i="1064"/>
  <c r="V9" i="1064"/>
  <c r="Z9" i="1064" s="1"/>
  <c r="U9" i="1064"/>
  <c r="T9" i="1064"/>
  <c r="S9" i="1064"/>
  <c r="R9" i="1064"/>
  <c r="Q9" i="1064"/>
  <c r="O9" i="1064"/>
  <c r="N9" i="1064"/>
  <c r="M9" i="1064"/>
  <c r="L9" i="1064"/>
  <c r="K9" i="1064"/>
  <c r="P9" i="1064" s="1"/>
  <c r="AI8" i="1064"/>
  <c r="AH8" i="1064"/>
  <c r="AJ8" i="1064" s="1"/>
  <c r="F8" i="1064" s="1"/>
  <c r="AG8" i="1064"/>
  <c r="AE8" i="1064"/>
  <c r="AD8" i="1064"/>
  <c r="AF8" i="1064" s="1"/>
  <c r="AC8" i="1064"/>
  <c r="AB8" i="1064"/>
  <c r="AA8" i="1064"/>
  <c r="Y8" i="1064"/>
  <c r="X8" i="1064"/>
  <c r="Z8" i="1064" s="1"/>
  <c r="W8" i="1064"/>
  <c r="V8" i="1064"/>
  <c r="U8" i="1064"/>
  <c r="T8" i="1064"/>
  <c r="S8" i="1064"/>
  <c r="R8" i="1064"/>
  <c r="Q8" i="1064"/>
  <c r="O8" i="1064"/>
  <c r="N8" i="1064"/>
  <c r="P8" i="1064" s="1"/>
  <c r="M8" i="1064"/>
  <c r="L8" i="1064"/>
  <c r="K8" i="1064"/>
  <c r="AI7" i="1064"/>
  <c r="AJ7" i="1064" s="1"/>
  <c r="F7" i="1064" s="1"/>
  <c r="AH7" i="1064"/>
  <c r="AG7" i="1064"/>
  <c r="AE7" i="1064"/>
  <c r="AF7" i="1064" s="1"/>
  <c r="AD7" i="1064"/>
  <c r="AC7" i="1064"/>
  <c r="AB7" i="1064"/>
  <c r="AA7" i="1064"/>
  <c r="Y7" i="1064"/>
  <c r="Z7" i="1064" s="1"/>
  <c r="X7" i="1064"/>
  <c r="W7" i="1064"/>
  <c r="V7" i="1064"/>
  <c r="T7" i="1064"/>
  <c r="U7" i="1064" s="1"/>
  <c r="S7" i="1064"/>
  <c r="R7" i="1064"/>
  <c r="Q7" i="1064"/>
  <c r="O7" i="1064"/>
  <c r="P7" i="1064" s="1"/>
  <c r="N7" i="1064"/>
  <c r="M7" i="1064"/>
  <c r="L7" i="1064"/>
  <c r="K7" i="1064"/>
  <c r="AI6" i="1064"/>
  <c r="AH6" i="1064"/>
  <c r="AJ6" i="1064" s="1"/>
  <c r="F6" i="1064" s="1"/>
  <c r="AG6" i="1064"/>
  <c r="AE6" i="1064"/>
  <c r="AD6" i="1064"/>
  <c r="AC6" i="1064"/>
  <c r="AB6" i="1064"/>
  <c r="AF6" i="1064" s="1"/>
  <c r="AA6" i="1064"/>
  <c r="Y6" i="1064"/>
  <c r="X6" i="1064"/>
  <c r="W6" i="1064"/>
  <c r="Z6" i="1064" s="1"/>
  <c r="V6" i="1064"/>
  <c r="T6" i="1064"/>
  <c r="S6" i="1064"/>
  <c r="R6" i="1064"/>
  <c r="U6" i="1064" s="1"/>
  <c r="Q6" i="1064"/>
  <c r="O6" i="1064"/>
  <c r="N6" i="1064"/>
  <c r="M6" i="1064"/>
  <c r="L6" i="1064"/>
  <c r="P6" i="1064" s="1"/>
  <c r="K6" i="1064"/>
  <c r="AI5" i="1064"/>
  <c r="AH5" i="1064"/>
  <c r="AG5" i="1064"/>
  <c r="AJ5" i="1064" s="1"/>
  <c r="F5" i="1064" s="1"/>
  <c r="AE5" i="1064"/>
  <c r="AD5" i="1064"/>
  <c r="AC5" i="1064"/>
  <c r="AB5" i="1064"/>
  <c r="AA5" i="1064"/>
  <c r="AF5" i="1064" s="1"/>
  <c r="Y5" i="1064"/>
  <c r="X5" i="1064"/>
  <c r="W5" i="1064"/>
  <c r="V5" i="1064"/>
  <c r="Z5" i="1064" s="1"/>
  <c r="T5" i="1064"/>
  <c r="S5" i="1064"/>
  <c r="R5" i="1064"/>
  <c r="Q5" i="1064"/>
  <c r="U5" i="1064" s="1"/>
  <c r="O5" i="1064"/>
  <c r="N5" i="1064"/>
  <c r="M5" i="1064"/>
  <c r="L5" i="1064"/>
  <c r="K5" i="1064"/>
  <c r="P5" i="1064" s="1"/>
  <c r="AI4" i="1064"/>
  <c r="AH4" i="1064"/>
  <c r="AJ4" i="1064" s="1"/>
  <c r="F4" i="1064" s="1"/>
  <c r="AG4" i="1064"/>
  <c r="AE4" i="1064"/>
  <c r="AD4" i="1064"/>
  <c r="AF4" i="1064" s="1"/>
  <c r="AC4" i="1064"/>
  <c r="AB4" i="1064"/>
  <c r="AA4" i="1064"/>
  <c r="Y4" i="1064"/>
  <c r="X4" i="1064"/>
  <c r="Z4" i="1064" s="1"/>
  <c r="W4" i="1064"/>
  <c r="V4" i="1064"/>
  <c r="U4" i="1064"/>
  <c r="T4" i="1064"/>
  <c r="S4" i="1064"/>
  <c r="R4" i="1064"/>
  <c r="Q4" i="1064"/>
  <c r="O4" i="1064"/>
  <c r="N4" i="1064"/>
  <c r="P4" i="1064" s="1"/>
  <c r="M4" i="1064"/>
  <c r="L4" i="1064"/>
  <c r="K4" i="1064"/>
  <c r="D57" i="1063"/>
  <c r="C57" i="1063"/>
  <c r="G57" i="1063" s="1"/>
  <c r="E54" i="1063"/>
  <c r="E56" i="1063" s="1"/>
  <c r="D54" i="1063"/>
  <c r="D56" i="1063" s="1"/>
  <c r="C54" i="1063"/>
  <c r="G54" i="1063" s="1"/>
  <c r="D50" i="1063"/>
  <c r="E47" i="1063"/>
  <c r="E49" i="1063" s="1"/>
  <c r="D47" i="1063"/>
  <c r="D49" i="1063" s="1"/>
  <c r="AJ43" i="1063"/>
  <c r="AI43" i="1063"/>
  <c r="AH43" i="1063"/>
  <c r="AG43" i="1063"/>
  <c r="AF43" i="1063"/>
  <c r="AE43" i="1063"/>
  <c r="AD43" i="1063"/>
  <c r="AC43" i="1063"/>
  <c r="AB43" i="1063"/>
  <c r="AA43" i="1063"/>
  <c r="Z43" i="1063"/>
  <c r="Y43" i="1063"/>
  <c r="X43" i="1063"/>
  <c r="W43" i="1063"/>
  <c r="V43" i="1063"/>
  <c r="U43" i="1063"/>
  <c r="T43" i="1063"/>
  <c r="S43" i="1063"/>
  <c r="R43" i="1063"/>
  <c r="Q43" i="1063"/>
  <c r="P43" i="1063"/>
  <c r="O43" i="1063"/>
  <c r="N43" i="1063"/>
  <c r="M43" i="1063"/>
  <c r="L43" i="1063"/>
  <c r="K43" i="1063"/>
  <c r="F43" i="1063"/>
  <c r="AJ42" i="1063"/>
  <c r="AI42" i="1063"/>
  <c r="AH42" i="1063"/>
  <c r="AG42" i="1063"/>
  <c r="AF42" i="1063"/>
  <c r="AE42" i="1063"/>
  <c r="AD42" i="1063"/>
  <c r="AC42" i="1063"/>
  <c r="AB42" i="1063"/>
  <c r="AA42" i="1063"/>
  <c r="Z42" i="1063"/>
  <c r="Y42" i="1063"/>
  <c r="X42" i="1063"/>
  <c r="W42" i="1063"/>
  <c r="V42" i="1063"/>
  <c r="U42" i="1063"/>
  <c r="T42" i="1063"/>
  <c r="S42" i="1063"/>
  <c r="R42" i="1063"/>
  <c r="Q42" i="1063"/>
  <c r="P42" i="1063"/>
  <c r="O42" i="1063"/>
  <c r="N42" i="1063"/>
  <c r="M42" i="1063"/>
  <c r="L42" i="1063"/>
  <c r="K42" i="1063"/>
  <c r="F42" i="1063"/>
  <c r="AJ41" i="1063"/>
  <c r="AI41" i="1063"/>
  <c r="AH41" i="1063"/>
  <c r="AG41" i="1063"/>
  <c r="AF41" i="1063"/>
  <c r="AE41" i="1063"/>
  <c r="AD41" i="1063"/>
  <c r="AC41" i="1063"/>
  <c r="AB41" i="1063"/>
  <c r="AA41" i="1063"/>
  <c r="Z41" i="1063"/>
  <c r="Y41" i="1063"/>
  <c r="X41" i="1063"/>
  <c r="W41" i="1063"/>
  <c r="V41" i="1063"/>
  <c r="U41" i="1063"/>
  <c r="T41" i="1063"/>
  <c r="S41" i="1063"/>
  <c r="R41" i="1063"/>
  <c r="Q41" i="1063"/>
  <c r="P41" i="1063"/>
  <c r="O41" i="1063"/>
  <c r="N41" i="1063"/>
  <c r="M41" i="1063"/>
  <c r="L41" i="1063"/>
  <c r="K41" i="1063"/>
  <c r="F41" i="1063"/>
  <c r="AJ40" i="1063"/>
  <c r="AI40" i="1063"/>
  <c r="AH40" i="1063"/>
  <c r="AG40" i="1063"/>
  <c r="AF40" i="1063"/>
  <c r="AE40" i="1063"/>
  <c r="AD40" i="1063"/>
  <c r="AC40" i="1063"/>
  <c r="AB40" i="1063"/>
  <c r="AA40" i="1063"/>
  <c r="Z40" i="1063"/>
  <c r="Y40" i="1063"/>
  <c r="X40" i="1063"/>
  <c r="W40" i="1063"/>
  <c r="V40" i="1063"/>
  <c r="U40" i="1063"/>
  <c r="T40" i="1063"/>
  <c r="S40" i="1063"/>
  <c r="R40" i="1063"/>
  <c r="Q40" i="1063"/>
  <c r="P40" i="1063"/>
  <c r="O40" i="1063"/>
  <c r="N40" i="1063"/>
  <c r="M40" i="1063"/>
  <c r="L40" i="1063"/>
  <c r="K40" i="1063"/>
  <c r="F40" i="1063"/>
  <c r="AJ39" i="1063"/>
  <c r="AI39" i="1063"/>
  <c r="AH39" i="1063"/>
  <c r="AG39" i="1063"/>
  <c r="AF39" i="1063"/>
  <c r="AE39" i="1063"/>
  <c r="AD39" i="1063"/>
  <c r="AC39" i="1063"/>
  <c r="AB39" i="1063"/>
  <c r="AA39" i="1063"/>
  <c r="Z39" i="1063"/>
  <c r="Y39" i="1063"/>
  <c r="X39" i="1063"/>
  <c r="W39" i="1063"/>
  <c r="V39" i="1063"/>
  <c r="U39" i="1063"/>
  <c r="T39" i="1063"/>
  <c r="S39" i="1063"/>
  <c r="R39" i="1063"/>
  <c r="Q39" i="1063"/>
  <c r="P39" i="1063"/>
  <c r="O39" i="1063"/>
  <c r="N39" i="1063"/>
  <c r="M39" i="1063"/>
  <c r="L39" i="1063"/>
  <c r="K39" i="1063"/>
  <c r="F39" i="1063"/>
  <c r="AJ38" i="1063"/>
  <c r="AI38" i="1063"/>
  <c r="AH38" i="1063"/>
  <c r="AG38" i="1063"/>
  <c r="AF38" i="1063"/>
  <c r="AE38" i="1063"/>
  <c r="AD38" i="1063"/>
  <c r="AC38" i="1063"/>
  <c r="AB38" i="1063"/>
  <c r="AA38" i="1063"/>
  <c r="Z38" i="1063"/>
  <c r="Y38" i="1063"/>
  <c r="X38" i="1063"/>
  <c r="W38" i="1063"/>
  <c r="V38" i="1063"/>
  <c r="U38" i="1063"/>
  <c r="T38" i="1063"/>
  <c r="S38" i="1063"/>
  <c r="R38" i="1063"/>
  <c r="Q38" i="1063"/>
  <c r="P38" i="1063"/>
  <c r="O38" i="1063"/>
  <c r="N38" i="1063"/>
  <c r="M38" i="1063"/>
  <c r="L38" i="1063"/>
  <c r="K38" i="1063"/>
  <c r="F38" i="1063"/>
  <c r="AJ37" i="1063"/>
  <c r="AI37" i="1063"/>
  <c r="AH37" i="1063"/>
  <c r="AG37" i="1063"/>
  <c r="AF37" i="1063"/>
  <c r="AE37" i="1063"/>
  <c r="AD37" i="1063"/>
  <c r="AC37" i="1063"/>
  <c r="AB37" i="1063"/>
  <c r="AA37" i="1063"/>
  <c r="Z37" i="1063"/>
  <c r="Y37" i="1063"/>
  <c r="X37" i="1063"/>
  <c r="W37" i="1063"/>
  <c r="V37" i="1063"/>
  <c r="U37" i="1063"/>
  <c r="T37" i="1063"/>
  <c r="S37" i="1063"/>
  <c r="R37" i="1063"/>
  <c r="Q37" i="1063"/>
  <c r="P37" i="1063"/>
  <c r="O37" i="1063"/>
  <c r="N37" i="1063"/>
  <c r="M37" i="1063"/>
  <c r="L37" i="1063"/>
  <c r="K37" i="1063"/>
  <c r="F37" i="1063"/>
  <c r="AJ36" i="1063"/>
  <c r="AI36" i="1063"/>
  <c r="AH36" i="1063"/>
  <c r="AG36" i="1063"/>
  <c r="AF36" i="1063"/>
  <c r="AE36" i="1063"/>
  <c r="AD36" i="1063"/>
  <c r="AC36" i="1063"/>
  <c r="AB36" i="1063"/>
  <c r="AA36" i="1063"/>
  <c r="Z36" i="1063"/>
  <c r="Y36" i="1063"/>
  <c r="X36" i="1063"/>
  <c r="W36" i="1063"/>
  <c r="V36" i="1063"/>
  <c r="U36" i="1063"/>
  <c r="T36" i="1063"/>
  <c r="S36" i="1063"/>
  <c r="R36" i="1063"/>
  <c r="Q36" i="1063"/>
  <c r="P36" i="1063"/>
  <c r="O36" i="1063"/>
  <c r="N36" i="1063"/>
  <c r="M36" i="1063"/>
  <c r="L36" i="1063"/>
  <c r="K36" i="1063"/>
  <c r="F36" i="1063"/>
  <c r="AJ35" i="1063"/>
  <c r="AI35" i="1063"/>
  <c r="AH35" i="1063"/>
  <c r="AG35" i="1063"/>
  <c r="AF35" i="1063"/>
  <c r="AE35" i="1063"/>
  <c r="AD35" i="1063"/>
  <c r="AC35" i="1063"/>
  <c r="AB35" i="1063"/>
  <c r="AA35" i="1063"/>
  <c r="Z35" i="1063"/>
  <c r="Y35" i="1063"/>
  <c r="X35" i="1063"/>
  <c r="W35" i="1063"/>
  <c r="V35" i="1063"/>
  <c r="U35" i="1063"/>
  <c r="T35" i="1063"/>
  <c r="S35" i="1063"/>
  <c r="R35" i="1063"/>
  <c r="Q35" i="1063"/>
  <c r="P35" i="1063"/>
  <c r="O35" i="1063"/>
  <c r="N35" i="1063"/>
  <c r="M35" i="1063"/>
  <c r="L35" i="1063"/>
  <c r="K35" i="1063"/>
  <c r="F35" i="1063"/>
  <c r="AJ34" i="1063"/>
  <c r="AI34" i="1063"/>
  <c r="AH34" i="1063"/>
  <c r="AG34" i="1063"/>
  <c r="AF34" i="1063"/>
  <c r="AE34" i="1063"/>
  <c r="AD34" i="1063"/>
  <c r="AC34" i="1063"/>
  <c r="AB34" i="1063"/>
  <c r="AA34" i="1063"/>
  <c r="Z34" i="1063"/>
  <c r="Y34" i="1063"/>
  <c r="X34" i="1063"/>
  <c r="W34" i="1063"/>
  <c r="V34" i="1063"/>
  <c r="U34" i="1063"/>
  <c r="T34" i="1063"/>
  <c r="S34" i="1063"/>
  <c r="R34" i="1063"/>
  <c r="Q34" i="1063"/>
  <c r="P34" i="1063"/>
  <c r="O34" i="1063"/>
  <c r="N34" i="1063"/>
  <c r="M34" i="1063"/>
  <c r="L34" i="1063"/>
  <c r="K34" i="1063"/>
  <c r="F34" i="1063"/>
  <c r="AJ33" i="1063"/>
  <c r="AI33" i="1063"/>
  <c r="AH33" i="1063"/>
  <c r="AG33" i="1063"/>
  <c r="AF33" i="1063"/>
  <c r="AE33" i="1063"/>
  <c r="AD33" i="1063"/>
  <c r="AC33" i="1063"/>
  <c r="AB33" i="1063"/>
  <c r="AA33" i="1063"/>
  <c r="Z33" i="1063"/>
  <c r="Y33" i="1063"/>
  <c r="X33" i="1063"/>
  <c r="W33" i="1063"/>
  <c r="V33" i="1063"/>
  <c r="U33" i="1063"/>
  <c r="T33" i="1063"/>
  <c r="S33" i="1063"/>
  <c r="R33" i="1063"/>
  <c r="Q33" i="1063"/>
  <c r="P33" i="1063"/>
  <c r="O33" i="1063"/>
  <c r="N33" i="1063"/>
  <c r="M33" i="1063"/>
  <c r="L33" i="1063"/>
  <c r="K33" i="1063"/>
  <c r="F33" i="1063"/>
  <c r="AJ32" i="1063"/>
  <c r="AI32" i="1063"/>
  <c r="AH32" i="1063"/>
  <c r="AG32" i="1063"/>
  <c r="AF32" i="1063"/>
  <c r="AE32" i="1063"/>
  <c r="AD32" i="1063"/>
  <c r="AC32" i="1063"/>
  <c r="AB32" i="1063"/>
  <c r="AA32" i="1063"/>
  <c r="Z32" i="1063"/>
  <c r="Y32" i="1063"/>
  <c r="X32" i="1063"/>
  <c r="W32" i="1063"/>
  <c r="V32" i="1063"/>
  <c r="U32" i="1063"/>
  <c r="T32" i="1063"/>
  <c r="S32" i="1063"/>
  <c r="R32" i="1063"/>
  <c r="Q32" i="1063"/>
  <c r="P32" i="1063"/>
  <c r="O32" i="1063"/>
  <c r="N32" i="1063"/>
  <c r="M32" i="1063"/>
  <c r="L32" i="1063"/>
  <c r="K32" i="1063"/>
  <c r="F32" i="1063"/>
  <c r="AJ31" i="1063"/>
  <c r="AI31" i="1063"/>
  <c r="AH31" i="1063"/>
  <c r="AG31" i="1063"/>
  <c r="AF31" i="1063"/>
  <c r="AE31" i="1063"/>
  <c r="AD31" i="1063"/>
  <c r="AC31" i="1063"/>
  <c r="AB31" i="1063"/>
  <c r="AA31" i="1063"/>
  <c r="Z31" i="1063"/>
  <c r="Y31" i="1063"/>
  <c r="X31" i="1063"/>
  <c r="W31" i="1063"/>
  <c r="V31" i="1063"/>
  <c r="U31" i="1063"/>
  <c r="T31" i="1063"/>
  <c r="S31" i="1063"/>
  <c r="R31" i="1063"/>
  <c r="Q31" i="1063"/>
  <c r="P31" i="1063"/>
  <c r="O31" i="1063"/>
  <c r="N31" i="1063"/>
  <c r="M31" i="1063"/>
  <c r="L31" i="1063"/>
  <c r="K31" i="1063"/>
  <c r="F31" i="1063"/>
  <c r="AJ30" i="1063"/>
  <c r="AI30" i="1063"/>
  <c r="AH30" i="1063"/>
  <c r="AG30" i="1063"/>
  <c r="AF30" i="1063"/>
  <c r="AE30" i="1063"/>
  <c r="AD30" i="1063"/>
  <c r="AC30" i="1063"/>
  <c r="AB30" i="1063"/>
  <c r="AA30" i="1063"/>
  <c r="Z30" i="1063"/>
  <c r="Y30" i="1063"/>
  <c r="X30" i="1063"/>
  <c r="W30" i="1063"/>
  <c r="V30" i="1063"/>
  <c r="U30" i="1063"/>
  <c r="T30" i="1063"/>
  <c r="S30" i="1063"/>
  <c r="R30" i="1063"/>
  <c r="Q30" i="1063"/>
  <c r="P30" i="1063"/>
  <c r="O30" i="1063"/>
  <c r="N30" i="1063"/>
  <c r="M30" i="1063"/>
  <c r="L30" i="1063"/>
  <c r="K30" i="1063"/>
  <c r="F30" i="1063"/>
  <c r="AJ29" i="1063"/>
  <c r="AI29" i="1063"/>
  <c r="AH29" i="1063"/>
  <c r="AG29" i="1063"/>
  <c r="AE29" i="1063"/>
  <c r="AD29" i="1063"/>
  <c r="AC29" i="1063"/>
  <c r="AB29" i="1063"/>
  <c r="AF29" i="1063" s="1"/>
  <c r="AA29" i="1063"/>
  <c r="Y29" i="1063"/>
  <c r="X29" i="1063"/>
  <c r="W29" i="1063"/>
  <c r="Z29" i="1063" s="1"/>
  <c r="V29" i="1063"/>
  <c r="U29" i="1063"/>
  <c r="T29" i="1063"/>
  <c r="S29" i="1063"/>
  <c r="R29" i="1063"/>
  <c r="Q29" i="1063"/>
  <c r="O29" i="1063"/>
  <c r="N29" i="1063"/>
  <c r="M29" i="1063"/>
  <c r="L29" i="1063"/>
  <c r="P29" i="1063" s="1"/>
  <c r="K29" i="1063"/>
  <c r="F29" i="1063"/>
  <c r="AI28" i="1063"/>
  <c r="AH28" i="1063"/>
  <c r="AG28" i="1063"/>
  <c r="AE28" i="1063"/>
  <c r="AD28" i="1063"/>
  <c r="AC28" i="1063"/>
  <c r="AB28" i="1063"/>
  <c r="AA28" i="1063"/>
  <c r="Y28" i="1063"/>
  <c r="X28" i="1063"/>
  <c r="W28" i="1063"/>
  <c r="V28" i="1063"/>
  <c r="T28" i="1063"/>
  <c r="S28" i="1063"/>
  <c r="R28" i="1063"/>
  <c r="Q28" i="1063"/>
  <c r="P28" i="1063"/>
  <c r="O28" i="1063"/>
  <c r="N28" i="1063"/>
  <c r="M28" i="1063"/>
  <c r="L28" i="1063"/>
  <c r="K28" i="1063"/>
  <c r="AI27" i="1063"/>
  <c r="AH27" i="1063"/>
  <c r="AJ27" i="1063" s="1"/>
  <c r="F27" i="1063" s="1"/>
  <c r="AG27" i="1063"/>
  <c r="AE27" i="1063"/>
  <c r="AD27" i="1063"/>
  <c r="AC27" i="1063"/>
  <c r="AB27" i="1063"/>
  <c r="AA27" i="1063"/>
  <c r="Y27" i="1063"/>
  <c r="X27" i="1063"/>
  <c r="W27" i="1063"/>
  <c r="V27" i="1063"/>
  <c r="Z27" i="1063" s="1"/>
  <c r="U27" i="1063"/>
  <c r="T27" i="1063"/>
  <c r="S27" i="1063"/>
  <c r="R27" i="1063"/>
  <c r="Q27" i="1063"/>
  <c r="O27" i="1063"/>
  <c r="N27" i="1063"/>
  <c r="M27" i="1063"/>
  <c r="L27" i="1063"/>
  <c r="K27" i="1063"/>
  <c r="AI26" i="1063"/>
  <c r="AH26" i="1063"/>
  <c r="AJ26" i="1063" s="1"/>
  <c r="F26" i="1063" s="1"/>
  <c r="AG26" i="1063"/>
  <c r="AE26" i="1063"/>
  <c r="AD26" i="1063"/>
  <c r="AC26" i="1063"/>
  <c r="AF26" i="1063" s="1"/>
  <c r="AB26" i="1063"/>
  <c r="AA26" i="1063"/>
  <c r="Y26" i="1063"/>
  <c r="X26" i="1063"/>
  <c r="Z26" i="1063" s="1"/>
  <c r="W26" i="1063"/>
  <c r="V26" i="1063"/>
  <c r="T26" i="1063"/>
  <c r="S26" i="1063"/>
  <c r="U26" i="1063" s="1"/>
  <c r="R26" i="1063"/>
  <c r="Q26" i="1063"/>
  <c r="O26" i="1063"/>
  <c r="N26" i="1063"/>
  <c r="M26" i="1063"/>
  <c r="P26" i="1063" s="1"/>
  <c r="L26" i="1063"/>
  <c r="K26" i="1063"/>
  <c r="AI25" i="1063"/>
  <c r="AH25" i="1063"/>
  <c r="AG25" i="1063"/>
  <c r="AE25" i="1063"/>
  <c r="AD25" i="1063"/>
  <c r="AC25" i="1063"/>
  <c r="AB25" i="1063"/>
  <c r="AA25" i="1063"/>
  <c r="Z25" i="1063"/>
  <c r="Y25" i="1063"/>
  <c r="X25" i="1063"/>
  <c r="W25" i="1063"/>
  <c r="V25" i="1063"/>
  <c r="T25" i="1063"/>
  <c r="S25" i="1063"/>
  <c r="R25" i="1063"/>
  <c r="Q25" i="1063"/>
  <c r="U25" i="1063" s="1"/>
  <c r="O25" i="1063"/>
  <c r="N25" i="1063"/>
  <c r="M25" i="1063"/>
  <c r="L25" i="1063"/>
  <c r="K25" i="1063"/>
  <c r="AI24" i="1063"/>
  <c r="AH24" i="1063"/>
  <c r="AJ24" i="1063" s="1"/>
  <c r="AG24" i="1063"/>
  <c r="AE24" i="1063"/>
  <c r="AD24" i="1063"/>
  <c r="AC24" i="1063"/>
  <c r="AF24" i="1063" s="1"/>
  <c r="AB24" i="1063"/>
  <c r="AA24" i="1063"/>
  <c r="Y24" i="1063"/>
  <c r="X24" i="1063"/>
  <c r="Z24" i="1063" s="1"/>
  <c r="W24" i="1063"/>
  <c r="V24" i="1063"/>
  <c r="T24" i="1063"/>
  <c r="S24" i="1063"/>
  <c r="U24" i="1063" s="1"/>
  <c r="R24" i="1063"/>
  <c r="Q24" i="1063"/>
  <c r="P24" i="1063"/>
  <c r="F24" i="1063" s="1"/>
  <c r="O24" i="1063"/>
  <c r="N24" i="1063"/>
  <c r="M24" i="1063"/>
  <c r="L24" i="1063"/>
  <c r="K24" i="1063"/>
  <c r="AI23" i="1063"/>
  <c r="AH23" i="1063"/>
  <c r="AG23" i="1063"/>
  <c r="AE23" i="1063"/>
  <c r="AD23" i="1063"/>
  <c r="AC23" i="1063"/>
  <c r="AB23" i="1063"/>
  <c r="AA23" i="1063"/>
  <c r="AF23" i="1063" s="1"/>
  <c r="Y23" i="1063"/>
  <c r="X23" i="1063"/>
  <c r="W23" i="1063"/>
  <c r="V23" i="1063"/>
  <c r="T23" i="1063"/>
  <c r="S23" i="1063"/>
  <c r="R23" i="1063"/>
  <c r="Q23" i="1063"/>
  <c r="U23" i="1063" s="1"/>
  <c r="O23" i="1063"/>
  <c r="N23" i="1063"/>
  <c r="M23" i="1063"/>
  <c r="L23" i="1063"/>
  <c r="K23" i="1063"/>
  <c r="P23" i="1063" s="1"/>
  <c r="F23" i="1063" s="1"/>
  <c r="AI22" i="1063"/>
  <c r="AH22" i="1063"/>
  <c r="AG22" i="1063"/>
  <c r="AE22" i="1063"/>
  <c r="AD22" i="1063"/>
  <c r="AC22" i="1063"/>
  <c r="AB22" i="1063"/>
  <c r="AF22" i="1063" s="1"/>
  <c r="AA22" i="1063"/>
  <c r="Y22" i="1063"/>
  <c r="X22" i="1063"/>
  <c r="W22" i="1063"/>
  <c r="V22" i="1063"/>
  <c r="T22" i="1063"/>
  <c r="S22" i="1063"/>
  <c r="R22" i="1063"/>
  <c r="Q22" i="1063"/>
  <c r="O22" i="1063"/>
  <c r="N22" i="1063"/>
  <c r="M22" i="1063"/>
  <c r="L22" i="1063"/>
  <c r="P22" i="1063" s="1"/>
  <c r="F22" i="1063" s="1"/>
  <c r="K22" i="1063"/>
  <c r="AI21" i="1063"/>
  <c r="AH21" i="1063"/>
  <c r="AJ21" i="1063" s="1"/>
  <c r="AG21" i="1063"/>
  <c r="AF21" i="1063"/>
  <c r="AE21" i="1063"/>
  <c r="AD21" i="1063"/>
  <c r="AC21" i="1063"/>
  <c r="AB21" i="1063"/>
  <c r="AA21" i="1063"/>
  <c r="Y21" i="1063"/>
  <c r="X21" i="1063"/>
  <c r="W21" i="1063"/>
  <c r="Z21" i="1063" s="1"/>
  <c r="V21" i="1063"/>
  <c r="U21" i="1063"/>
  <c r="T21" i="1063"/>
  <c r="S21" i="1063"/>
  <c r="R21" i="1063"/>
  <c r="Q21" i="1063"/>
  <c r="O21" i="1063"/>
  <c r="N21" i="1063"/>
  <c r="M21" i="1063"/>
  <c r="L21" i="1063"/>
  <c r="P21" i="1063" s="1"/>
  <c r="F21" i="1063" s="1"/>
  <c r="K21" i="1063"/>
  <c r="AI20" i="1063"/>
  <c r="AH20" i="1063"/>
  <c r="AJ20" i="1063" s="1"/>
  <c r="AG20" i="1063"/>
  <c r="AF20" i="1063"/>
  <c r="AE20" i="1063"/>
  <c r="AD20" i="1063"/>
  <c r="AC20" i="1063"/>
  <c r="AB20" i="1063"/>
  <c r="AA20" i="1063"/>
  <c r="Y20" i="1063"/>
  <c r="X20" i="1063"/>
  <c r="W20" i="1063"/>
  <c r="Z20" i="1063" s="1"/>
  <c r="V20" i="1063"/>
  <c r="T20" i="1063"/>
  <c r="S20" i="1063"/>
  <c r="R20" i="1063"/>
  <c r="U20" i="1063" s="1"/>
  <c r="Q20" i="1063"/>
  <c r="O20" i="1063"/>
  <c r="N20" i="1063"/>
  <c r="M20" i="1063"/>
  <c r="L20" i="1063"/>
  <c r="P20" i="1063" s="1"/>
  <c r="F20" i="1063" s="1"/>
  <c r="K20" i="1063"/>
  <c r="AI19" i="1063"/>
  <c r="AH19" i="1063"/>
  <c r="AJ19" i="1063" s="1"/>
  <c r="AG19" i="1063"/>
  <c r="AE19" i="1063"/>
  <c r="AD19" i="1063"/>
  <c r="AC19" i="1063"/>
  <c r="AB19" i="1063"/>
  <c r="AF19" i="1063" s="1"/>
  <c r="AA19" i="1063"/>
  <c r="Y19" i="1063"/>
  <c r="X19" i="1063"/>
  <c r="Z19" i="1063" s="1"/>
  <c r="W19" i="1063"/>
  <c r="V19" i="1063"/>
  <c r="T19" i="1063"/>
  <c r="S19" i="1063"/>
  <c r="R19" i="1063"/>
  <c r="Q19" i="1063"/>
  <c r="O19" i="1063"/>
  <c r="N19" i="1063"/>
  <c r="M19" i="1063"/>
  <c r="P19" i="1063" s="1"/>
  <c r="F19" i="1063" s="1"/>
  <c r="L19" i="1063"/>
  <c r="K19" i="1063"/>
  <c r="AI18" i="1063"/>
  <c r="AH18" i="1063"/>
  <c r="AJ18" i="1063" s="1"/>
  <c r="AG18" i="1063"/>
  <c r="AE18" i="1063"/>
  <c r="AD18" i="1063"/>
  <c r="AC18" i="1063"/>
  <c r="AF18" i="1063" s="1"/>
  <c r="AB18" i="1063"/>
  <c r="AA18" i="1063"/>
  <c r="Y18" i="1063"/>
  <c r="X18" i="1063"/>
  <c r="W18" i="1063"/>
  <c r="Z18" i="1063" s="1"/>
  <c r="V18" i="1063"/>
  <c r="T18" i="1063"/>
  <c r="S18" i="1063"/>
  <c r="R18" i="1063"/>
  <c r="U18" i="1063" s="1"/>
  <c r="Q18" i="1063"/>
  <c r="O18" i="1063"/>
  <c r="N18" i="1063"/>
  <c r="M18" i="1063"/>
  <c r="L18" i="1063"/>
  <c r="K18" i="1063"/>
  <c r="AI17" i="1063"/>
  <c r="AH17" i="1063"/>
  <c r="AJ17" i="1063" s="1"/>
  <c r="AG17" i="1063"/>
  <c r="AE17" i="1063"/>
  <c r="AD17" i="1063"/>
  <c r="AC17" i="1063"/>
  <c r="AB17" i="1063"/>
  <c r="AF17" i="1063" s="1"/>
  <c r="AA17" i="1063"/>
  <c r="Y17" i="1063"/>
  <c r="X17" i="1063"/>
  <c r="Z17" i="1063" s="1"/>
  <c r="W17" i="1063"/>
  <c r="V17" i="1063"/>
  <c r="T17" i="1063"/>
  <c r="S17" i="1063"/>
  <c r="R17" i="1063"/>
  <c r="Q17" i="1063"/>
  <c r="O17" i="1063"/>
  <c r="N17" i="1063"/>
  <c r="M17" i="1063"/>
  <c r="L17" i="1063"/>
  <c r="P17" i="1063" s="1"/>
  <c r="F17" i="1063" s="1"/>
  <c r="K17" i="1063"/>
  <c r="AI16" i="1063"/>
  <c r="AH16" i="1063"/>
  <c r="AJ16" i="1063" s="1"/>
  <c r="AG16" i="1063"/>
  <c r="AE16" i="1063"/>
  <c r="AD16" i="1063"/>
  <c r="AC16" i="1063"/>
  <c r="AB16" i="1063"/>
  <c r="AA16" i="1063"/>
  <c r="AF16" i="1063" s="1"/>
  <c r="Y16" i="1063"/>
  <c r="X16" i="1063"/>
  <c r="W16" i="1063"/>
  <c r="Z16" i="1063" s="1"/>
  <c r="V16" i="1063"/>
  <c r="T16" i="1063"/>
  <c r="S16" i="1063"/>
  <c r="R16" i="1063"/>
  <c r="Q16" i="1063"/>
  <c r="U16" i="1063" s="1"/>
  <c r="O16" i="1063"/>
  <c r="N16" i="1063"/>
  <c r="M16" i="1063"/>
  <c r="L16" i="1063"/>
  <c r="P16" i="1063" s="1"/>
  <c r="F16" i="1063" s="1"/>
  <c r="K16" i="1063"/>
  <c r="AI15" i="1063"/>
  <c r="AH15" i="1063"/>
  <c r="AG15" i="1063"/>
  <c r="AE15" i="1063"/>
  <c r="AD15" i="1063"/>
  <c r="AC15" i="1063"/>
  <c r="AB15" i="1063"/>
  <c r="AA15" i="1063"/>
  <c r="Y15" i="1063"/>
  <c r="X15" i="1063"/>
  <c r="W15" i="1063"/>
  <c r="V15" i="1063"/>
  <c r="T15" i="1063"/>
  <c r="S15" i="1063"/>
  <c r="U15" i="1063" s="1"/>
  <c r="R15" i="1063"/>
  <c r="Q15" i="1063"/>
  <c r="O15" i="1063"/>
  <c r="N15" i="1063"/>
  <c r="M15" i="1063"/>
  <c r="L15" i="1063"/>
  <c r="K15" i="1063"/>
  <c r="AI14" i="1063"/>
  <c r="AH14" i="1063"/>
  <c r="AG14" i="1063"/>
  <c r="AJ14" i="1063" s="1"/>
  <c r="AE14" i="1063"/>
  <c r="AD14" i="1063"/>
  <c r="AC14" i="1063"/>
  <c r="AB14" i="1063"/>
  <c r="AA14" i="1063"/>
  <c r="AF14" i="1063" s="1"/>
  <c r="Z14" i="1063"/>
  <c r="Y14" i="1063"/>
  <c r="X14" i="1063"/>
  <c r="W14" i="1063"/>
  <c r="V14" i="1063"/>
  <c r="T14" i="1063"/>
  <c r="S14" i="1063"/>
  <c r="R14" i="1063"/>
  <c r="Q14" i="1063"/>
  <c r="U14" i="1063" s="1"/>
  <c r="O14" i="1063"/>
  <c r="N14" i="1063"/>
  <c r="M14" i="1063"/>
  <c r="L14" i="1063"/>
  <c r="K14" i="1063"/>
  <c r="P14" i="1063" s="1"/>
  <c r="F14" i="1063" s="1"/>
  <c r="AI13" i="1063"/>
  <c r="AH13" i="1063"/>
  <c r="AJ13" i="1063" s="1"/>
  <c r="AG13" i="1063"/>
  <c r="AE13" i="1063"/>
  <c r="AD13" i="1063"/>
  <c r="AC13" i="1063"/>
  <c r="AB13" i="1063"/>
  <c r="AF13" i="1063" s="1"/>
  <c r="AA13" i="1063"/>
  <c r="Y13" i="1063"/>
  <c r="X13" i="1063"/>
  <c r="W13" i="1063"/>
  <c r="Z13" i="1063" s="1"/>
  <c r="V13" i="1063"/>
  <c r="T13" i="1063"/>
  <c r="S13" i="1063"/>
  <c r="R13" i="1063"/>
  <c r="U13" i="1063" s="1"/>
  <c r="Q13" i="1063"/>
  <c r="O13" i="1063"/>
  <c r="N13" i="1063"/>
  <c r="M13" i="1063"/>
  <c r="L13" i="1063"/>
  <c r="P13" i="1063" s="1"/>
  <c r="F13" i="1063" s="1"/>
  <c r="K13" i="1063"/>
  <c r="AI12" i="1063"/>
  <c r="AH12" i="1063"/>
  <c r="AJ12" i="1063" s="1"/>
  <c r="AG12" i="1063"/>
  <c r="AE12" i="1063"/>
  <c r="AD12" i="1063"/>
  <c r="AC12" i="1063"/>
  <c r="AF12" i="1063" s="1"/>
  <c r="AB12" i="1063"/>
  <c r="AA12" i="1063"/>
  <c r="Y12" i="1063"/>
  <c r="X12" i="1063"/>
  <c r="Z12" i="1063" s="1"/>
  <c r="W12" i="1063"/>
  <c r="V12" i="1063"/>
  <c r="U12" i="1063"/>
  <c r="T12" i="1063"/>
  <c r="S12" i="1063"/>
  <c r="R12" i="1063"/>
  <c r="Q12" i="1063"/>
  <c r="O12" i="1063"/>
  <c r="N12" i="1063"/>
  <c r="M12" i="1063"/>
  <c r="P12" i="1063" s="1"/>
  <c r="F12" i="1063" s="1"/>
  <c r="L12" i="1063"/>
  <c r="K12" i="1063"/>
  <c r="AJ11" i="1063"/>
  <c r="AI11" i="1063"/>
  <c r="AH11" i="1063"/>
  <c r="AG11" i="1063"/>
  <c r="AF11" i="1063"/>
  <c r="AE11" i="1063"/>
  <c r="AD11" i="1063"/>
  <c r="AC11" i="1063"/>
  <c r="AB11" i="1063"/>
  <c r="AA11" i="1063"/>
  <c r="Y11" i="1063"/>
  <c r="X11" i="1063"/>
  <c r="W11" i="1063"/>
  <c r="Z11" i="1063" s="1"/>
  <c r="V11" i="1063"/>
  <c r="T11" i="1063"/>
  <c r="S11" i="1063"/>
  <c r="R11" i="1063"/>
  <c r="U11" i="1063" s="1"/>
  <c r="Q11" i="1063"/>
  <c r="O11" i="1063"/>
  <c r="N11" i="1063"/>
  <c r="M11" i="1063"/>
  <c r="L11" i="1063"/>
  <c r="P11" i="1063" s="1"/>
  <c r="F11" i="1063" s="1"/>
  <c r="K11" i="1063"/>
  <c r="AI10" i="1063"/>
  <c r="AH10" i="1063"/>
  <c r="AG10" i="1063"/>
  <c r="AJ10" i="1063" s="1"/>
  <c r="AF10" i="1063"/>
  <c r="AE10" i="1063"/>
  <c r="AD10" i="1063"/>
  <c r="AC10" i="1063"/>
  <c r="AB10" i="1063"/>
  <c r="AA10" i="1063"/>
  <c r="Y10" i="1063"/>
  <c r="X10" i="1063"/>
  <c r="W10" i="1063"/>
  <c r="V10" i="1063"/>
  <c r="Z10" i="1063" s="1"/>
  <c r="T10" i="1063"/>
  <c r="S10" i="1063"/>
  <c r="R10" i="1063"/>
  <c r="Q10" i="1063"/>
  <c r="U10" i="1063" s="1"/>
  <c r="O10" i="1063"/>
  <c r="N10" i="1063"/>
  <c r="M10" i="1063"/>
  <c r="L10" i="1063"/>
  <c r="K10" i="1063"/>
  <c r="P10" i="1063" s="1"/>
  <c r="F10" i="1063" s="1"/>
  <c r="AI9" i="1063"/>
  <c r="AH9" i="1063"/>
  <c r="AJ9" i="1063" s="1"/>
  <c r="AG9" i="1063"/>
  <c r="AE9" i="1063"/>
  <c r="AD9" i="1063"/>
  <c r="AC9" i="1063"/>
  <c r="AB9" i="1063"/>
  <c r="AF9" i="1063" s="1"/>
  <c r="AA9" i="1063"/>
  <c r="Y9" i="1063"/>
  <c r="X9" i="1063"/>
  <c r="W9" i="1063"/>
  <c r="Z9" i="1063" s="1"/>
  <c r="V9" i="1063"/>
  <c r="T9" i="1063"/>
  <c r="S9" i="1063"/>
  <c r="R9" i="1063"/>
  <c r="U9" i="1063" s="1"/>
  <c r="Q9" i="1063"/>
  <c r="O9" i="1063"/>
  <c r="N9" i="1063"/>
  <c r="M9" i="1063"/>
  <c r="L9" i="1063"/>
  <c r="P9" i="1063" s="1"/>
  <c r="F9" i="1063" s="1"/>
  <c r="K9" i="1063"/>
  <c r="AJ8" i="1063"/>
  <c r="AI8" i="1063"/>
  <c r="AH8" i="1063"/>
  <c r="AG8" i="1063"/>
  <c r="AE8" i="1063"/>
  <c r="AD8" i="1063"/>
  <c r="AC8" i="1063"/>
  <c r="AB8" i="1063"/>
  <c r="AF8" i="1063" s="1"/>
  <c r="AA8" i="1063"/>
  <c r="Y8" i="1063"/>
  <c r="X8" i="1063"/>
  <c r="W8" i="1063"/>
  <c r="Z8" i="1063" s="1"/>
  <c r="V8" i="1063"/>
  <c r="T8" i="1063"/>
  <c r="S8" i="1063"/>
  <c r="R8" i="1063"/>
  <c r="U8" i="1063" s="1"/>
  <c r="Q8" i="1063"/>
  <c r="O8" i="1063"/>
  <c r="N8" i="1063"/>
  <c r="M8" i="1063"/>
  <c r="L8" i="1063"/>
  <c r="P8" i="1063" s="1"/>
  <c r="F8" i="1063" s="1"/>
  <c r="K8" i="1063"/>
  <c r="AI7" i="1063"/>
  <c r="AH7" i="1063"/>
  <c r="AG7" i="1063"/>
  <c r="AJ7" i="1063" s="1"/>
  <c r="AE7" i="1063"/>
  <c r="AD7" i="1063"/>
  <c r="AC7" i="1063"/>
  <c r="AB7" i="1063"/>
  <c r="AA7" i="1063"/>
  <c r="AF7" i="1063" s="1"/>
  <c r="Y7" i="1063"/>
  <c r="X7" i="1063"/>
  <c r="W7" i="1063"/>
  <c r="V7" i="1063"/>
  <c r="Z7" i="1063" s="1"/>
  <c r="T7" i="1063"/>
  <c r="S7" i="1063"/>
  <c r="R7" i="1063"/>
  <c r="Q7" i="1063"/>
  <c r="U7" i="1063" s="1"/>
  <c r="O7" i="1063"/>
  <c r="N7" i="1063"/>
  <c r="M7" i="1063"/>
  <c r="L7" i="1063"/>
  <c r="K7" i="1063"/>
  <c r="P7" i="1063" s="1"/>
  <c r="F7" i="1063" s="1"/>
  <c r="AI6" i="1063"/>
  <c r="AH6" i="1063"/>
  <c r="AJ6" i="1063" s="1"/>
  <c r="AG6" i="1063"/>
  <c r="AE6" i="1063"/>
  <c r="AD6" i="1063"/>
  <c r="AC6" i="1063"/>
  <c r="AB6" i="1063"/>
  <c r="AF6" i="1063" s="1"/>
  <c r="AA6" i="1063"/>
  <c r="Z6" i="1063"/>
  <c r="Y6" i="1063"/>
  <c r="X6" i="1063"/>
  <c r="W6" i="1063"/>
  <c r="V6" i="1063"/>
  <c r="T6" i="1063"/>
  <c r="S6" i="1063"/>
  <c r="R6" i="1063"/>
  <c r="U6" i="1063" s="1"/>
  <c r="Q6" i="1063"/>
  <c r="O6" i="1063"/>
  <c r="N6" i="1063"/>
  <c r="M6" i="1063"/>
  <c r="L6" i="1063"/>
  <c r="P6" i="1063" s="1"/>
  <c r="F6" i="1063" s="1"/>
  <c r="K6" i="1063"/>
  <c r="AI5" i="1063"/>
  <c r="AH5" i="1063"/>
  <c r="AJ5" i="1063" s="1"/>
  <c r="AG5" i="1063"/>
  <c r="AE5" i="1063"/>
  <c r="AD5" i="1063"/>
  <c r="AC5" i="1063"/>
  <c r="AB5" i="1063"/>
  <c r="AF5" i="1063" s="1"/>
  <c r="AA5" i="1063"/>
  <c r="Y5" i="1063"/>
  <c r="X5" i="1063"/>
  <c r="W5" i="1063"/>
  <c r="Z5" i="1063" s="1"/>
  <c r="V5" i="1063"/>
  <c r="T5" i="1063"/>
  <c r="S5" i="1063"/>
  <c r="R5" i="1063"/>
  <c r="U5" i="1063" s="1"/>
  <c r="Q5" i="1063"/>
  <c r="P5" i="1063"/>
  <c r="F5" i="1063" s="1"/>
  <c r="O5" i="1063"/>
  <c r="N5" i="1063"/>
  <c r="M5" i="1063"/>
  <c r="L5" i="1063"/>
  <c r="K5" i="1063"/>
  <c r="AI4" i="1063"/>
  <c r="AH4" i="1063"/>
  <c r="AJ4" i="1063" s="1"/>
  <c r="AG4" i="1063"/>
  <c r="AF4" i="1063"/>
  <c r="AE4" i="1063"/>
  <c r="AD4" i="1063"/>
  <c r="AC4" i="1063"/>
  <c r="AB4" i="1063"/>
  <c r="AA4" i="1063"/>
  <c r="Y4" i="1063"/>
  <c r="X4" i="1063"/>
  <c r="Z4" i="1063" s="1"/>
  <c r="W4" i="1063"/>
  <c r="V4" i="1063"/>
  <c r="T4" i="1063"/>
  <c r="S4" i="1063"/>
  <c r="U4" i="1063" s="1"/>
  <c r="R4" i="1063"/>
  <c r="Q4" i="1063"/>
  <c r="O4" i="1063"/>
  <c r="N4" i="1063"/>
  <c r="M4" i="1063"/>
  <c r="P4" i="1063" s="1"/>
  <c r="F4" i="1063" s="1"/>
  <c r="L4" i="1063"/>
  <c r="K4" i="1063"/>
  <c r="D57" i="1061"/>
  <c r="C57" i="1061"/>
  <c r="G57" i="1061" s="1"/>
  <c r="E54" i="1061"/>
  <c r="D54" i="1061"/>
  <c r="C54" i="1061"/>
  <c r="D50" i="1061"/>
  <c r="E47" i="1061"/>
  <c r="D47" i="1061"/>
  <c r="AJ43" i="1061"/>
  <c r="AI43" i="1061"/>
  <c r="AH43" i="1061"/>
  <c r="AG43" i="1061"/>
  <c r="AF43" i="1061"/>
  <c r="AE43" i="1061"/>
  <c r="AD43" i="1061"/>
  <c r="AC43" i="1061"/>
  <c r="AB43" i="1061"/>
  <c r="AA43" i="1061"/>
  <c r="Z43" i="1061"/>
  <c r="Y43" i="1061"/>
  <c r="X43" i="1061"/>
  <c r="W43" i="1061"/>
  <c r="V43" i="1061"/>
  <c r="U43" i="1061"/>
  <c r="T43" i="1061"/>
  <c r="S43" i="1061"/>
  <c r="R43" i="1061"/>
  <c r="Q43" i="1061"/>
  <c r="P43" i="1061"/>
  <c r="O43" i="1061"/>
  <c r="N43" i="1061"/>
  <c r="M43" i="1061"/>
  <c r="L43" i="1061"/>
  <c r="K43" i="1061"/>
  <c r="F43" i="1061"/>
  <c r="AJ42" i="1061"/>
  <c r="AI42" i="1061"/>
  <c r="AH42" i="1061"/>
  <c r="AG42" i="1061"/>
  <c r="AF42" i="1061"/>
  <c r="AE42" i="1061"/>
  <c r="AD42" i="1061"/>
  <c r="AC42" i="1061"/>
  <c r="AB42" i="1061"/>
  <c r="AA42" i="1061"/>
  <c r="Z42" i="1061"/>
  <c r="Y42" i="1061"/>
  <c r="X42" i="1061"/>
  <c r="W42" i="1061"/>
  <c r="V42" i="1061"/>
  <c r="U42" i="1061"/>
  <c r="T42" i="1061"/>
  <c r="S42" i="1061"/>
  <c r="R42" i="1061"/>
  <c r="Q42" i="1061"/>
  <c r="P42" i="1061"/>
  <c r="O42" i="1061"/>
  <c r="N42" i="1061"/>
  <c r="M42" i="1061"/>
  <c r="L42" i="1061"/>
  <c r="K42" i="1061"/>
  <c r="F42" i="1061"/>
  <c r="AJ41" i="1061"/>
  <c r="AI41" i="1061"/>
  <c r="AH41" i="1061"/>
  <c r="AG41" i="1061"/>
  <c r="AF41" i="1061"/>
  <c r="AE41" i="1061"/>
  <c r="AD41" i="1061"/>
  <c r="AC41" i="1061"/>
  <c r="AB41" i="1061"/>
  <c r="AA41" i="1061"/>
  <c r="Z41" i="1061"/>
  <c r="Y41" i="1061"/>
  <c r="X41" i="1061"/>
  <c r="W41" i="1061"/>
  <c r="V41" i="1061"/>
  <c r="U41" i="1061"/>
  <c r="T41" i="1061"/>
  <c r="S41" i="1061"/>
  <c r="R41" i="1061"/>
  <c r="Q41" i="1061"/>
  <c r="P41" i="1061"/>
  <c r="O41" i="1061"/>
  <c r="N41" i="1061"/>
  <c r="M41" i="1061"/>
  <c r="L41" i="1061"/>
  <c r="K41" i="1061"/>
  <c r="F41" i="1061"/>
  <c r="AJ40" i="1061"/>
  <c r="AI40" i="1061"/>
  <c r="AH40" i="1061"/>
  <c r="AG40" i="1061"/>
  <c r="AF40" i="1061"/>
  <c r="AE40" i="1061"/>
  <c r="AD40" i="1061"/>
  <c r="AC40" i="1061"/>
  <c r="AB40" i="1061"/>
  <c r="AA40" i="1061"/>
  <c r="Z40" i="1061"/>
  <c r="Y40" i="1061"/>
  <c r="X40" i="1061"/>
  <c r="W40" i="1061"/>
  <c r="V40" i="1061"/>
  <c r="U40" i="1061"/>
  <c r="T40" i="1061"/>
  <c r="S40" i="1061"/>
  <c r="R40" i="1061"/>
  <c r="Q40" i="1061"/>
  <c r="P40" i="1061"/>
  <c r="O40" i="1061"/>
  <c r="N40" i="1061"/>
  <c r="M40" i="1061"/>
  <c r="L40" i="1061"/>
  <c r="K40" i="1061"/>
  <c r="F40" i="1061"/>
  <c r="AJ39" i="1061"/>
  <c r="AI39" i="1061"/>
  <c r="AH39" i="1061"/>
  <c r="AG39" i="1061"/>
  <c r="AF39" i="1061"/>
  <c r="AE39" i="1061"/>
  <c r="AD39" i="1061"/>
  <c r="AC39" i="1061"/>
  <c r="AB39" i="1061"/>
  <c r="AA39" i="1061"/>
  <c r="Z39" i="1061"/>
  <c r="Y39" i="1061"/>
  <c r="X39" i="1061"/>
  <c r="W39" i="1061"/>
  <c r="V39" i="1061"/>
  <c r="U39" i="1061"/>
  <c r="T39" i="1061"/>
  <c r="S39" i="1061"/>
  <c r="R39" i="1061"/>
  <c r="Q39" i="1061"/>
  <c r="P39" i="1061"/>
  <c r="O39" i="1061"/>
  <c r="N39" i="1061"/>
  <c r="M39" i="1061"/>
  <c r="L39" i="1061"/>
  <c r="K39" i="1061"/>
  <c r="F39" i="1061"/>
  <c r="AJ38" i="1061"/>
  <c r="AI38" i="1061"/>
  <c r="AH38" i="1061"/>
  <c r="AG38" i="1061"/>
  <c r="AF38" i="1061"/>
  <c r="AE38" i="1061"/>
  <c r="AD38" i="1061"/>
  <c r="AC38" i="1061"/>
  <c r="AB38" i="1061"/>
  <c r="AA38" i="1061"/>
  <c r="Z38" i="1061"/>
  <c r="Y38" i="1061"/>
  <c r="X38" i="1061"/>
  <c r="W38" i="1061"/>
  <c r="V38" i="1061"/>
  <c r="U38" i="1061"/>
  <c r="T38" i="1061"/>
  <c r="S38" i="1061"/>
  <c r="R38" i="1061"/>
  <c r="Q38" i="1061"/>
  <c r="P38" i="1061"/>
  <c r="O38" i="1061"/>
  <c r="N38" i="1061"/>
  <c r="M38" i="1061"/>
  <c r="L38" i="1061"/>
  <c r="K38" i="1061"/>
  <c r="F38" i="1061"/>
  <c r="AJ37" i="1061"/>
  <c r="AI37" i="1061"/>
  <c r="AH37" i="1061"/>
  <c r="AG37" i="1061"/>
  <c r="AF37" i="1061"/>
  <c r="AE37" i="1061"/>
  <c r="AD37" i="1061"/>
  <c r="AC37" i="1061"/>
  <c r="AB37" i="1061"/>
  <c r="AA37" i="1061"/>
  <c r="Z37" i="1061"/>
  <c r="Y37" i="1061"/>
  <c r="X37" i="1061"/>
  <c r="W37" i="1061"/>
  <c r="V37" i="1061"/>
  <c r="U37" i="1061"/>
  <c r="T37" i="1061"/>
  <c r="S37" i="1061"/>
  <c r="R37" i="1061"/>
  <c r="Q37" i="1061"/>
  <c r="P37" i="1061"/>
  <c r="O37" i="1061"/>
  <c r="N37" i="1061"/>
  <c r="M37" i="1061"/>
  <c r="L37" i="1061"/>
  <c r="K37" i="1061"/>
  <c r="F37" i="1061"/>
  <c r="AJ36" i="1061"/>
  <c r="AI36" i="1061"/>
  <c r="AH36" i="1061"/>
  <c r="AG36" i="1061"/>
  <c r="AF36" i="1061"/>
  <c r="AE36" i="1061"/>
  <c r="AD36" i="1061"/>
  <c r="AC36" i="1061"/>
  <c r="AB36" i="1061"/>
  <c r="AA36" i="1061"/>
  <c r="Z36" i="1061"/>
  <c r="Y36" i="1061"/>
  <c r="X36" i="1061"/>
  <c r="W36" i="1061"/>
  <c r="V36" i="1061"/>
  <c r="U36" i="1061"/>
  <c r="T36" i="1061"/>
  <c r="S36" i="1061"/>
  <c r="R36" i="1061"/>
  <c r="Q36" i="1061"/>
  <c r="P36" i="1061"/>
  <c r="O36" i="1061"/>
  <c r="N36" i="1061"/>
  <c r="M36" i="1061"/>
  <c r="L36" i="1061"/>
  <c r="K36" i="1061"/>
  <c r="F36" i="1061"/>
  <c r="AJ35" i="1061"/>
  <c r="AI35" i="1061"/>
  <c r="AH35" i="1061"/>
  <c r="AG35" i="1061"/>
  <c r="AF35" i="1061"/>
  <c r="AE35" i="1061"/>
  <c r="AD35" i="1061"/>
  <c r="AC35" i="1061"/>
  <c r="AB35" i="1061"/>
  <c r="AA35" i="1061"/>
  <c r="Z35" i="1061"/>
  <c r="Y35" i="1061"/>
  <c r="X35" i="1061"/>
  <c r="W35" i="1061"/>
  <c r="V35" i="1061"/>
  <c r="U35" i="1061"/>
  <c r="T35" i="1061"/>
  <c r="S35" i="1061"/>
  <c r="R35" i="1061"/>
  <c r="Q35" i="1061"/>
  <c r="P35" i="1061"/>
  <c r="O35" i="1061"/>
  <c r="N35" i="1061"/>
  <c r="M35" i="1061"/>
  <c r="L35" i="1061"/>
  <c r="K35" i="1061"/>
  <c r="F35" i="1061"/>
  <c r="AJ34" i="1061"/>
  <c r="AI34" i="1061"/>
  <c r="AH34" i="1061"/>
  <c r="AG34" i="1061"/>
  <c r="AF34" i="1061"/>
  <c r="AE34" i="1061"/>
  <c r="AD34" i="1061"/>
  <c r="AC34" i="1061"/>
  <c r="AB34" i="1061"/>
  <c r="AA34" i="1061"/>
  <c r="Z34" i="1061"/>
  <c r="Y34" i="1061"/>
  <c r="X34" i="1061"/>
  <c r="W34" i="1061"/>
  <c r="V34" i="1061"/>
  <c r="U34" i="1061"/>
  <c r="T34" i="1061"/>
  <c r="S34" i="1061"/>
  <c r="R34" i="1061"/>
  <c r="Q34" i="1061"/>
  <c r="P34" i="1061"/>
  <c r="O34" i="1061"/>
  <c r="N34" i="1061"/>
  <c r="M34" i="1061"/>
  <c r="L34" i="1061"/>
  <c r="K34" i="1061"/>
  <c r="F34" i="1061"/>
  <c r="AJ33" i="1061"/>
  <c r="AI33" i="1061"/>
  <c r="AH33" i="1061"/>
  <c r="AG33" i="1061"/>
  <c r="AF33" i="1061"/>
  <c r="AE33" i="1061"/>
  <c r="AD33" i="1061"/>
  <c r="AC33" i="1061"/>
  <c r="AB33" i="1061"/>
  <c r="AA33" i="1061"/>
  <c r="Z33" i="1061"/>
  <c r="Y33" i="1061"/>
  <c r="X33" i="1061"/>
  <c r="W33" i="1061"/>
  <c r="V33" i="1061"/>
  <c r="U33" i="1061"/>
  <c r="T33" i="1061"/>
  <c r="S33" i="1061"/>
  <c r="R33" i="1061"/>
  <c r="Q33" i="1061"/>
  <c r="P33" i="1061"/>
  <c r="O33" i="1061"/>
  <c r="N33" i="1061"/>
  <c r="M33" i="1061"/>
  <c r="L33" i="1061"/>
  <c r="K33" i="1061"/>
  <c r="F33" i="1061"/>
  <c r="AJ32" i="1061"/>
  <c r="AI32" i="1061"/>
  <c r="AH32" i="1061"/>
  <c r="AG32" i="1061"/>
  <c r="AF32" i="1061"/>
  <c r="AE32" i="1061"/>
  <c r="AD32" i="1061"/>
  <c r="AC32" i="1061"/>
  <c r="AB32" i="1061"/>
  <c r="AA32" i="1061"/>
  <c r="Z32" i="1061"/>
  <c r="Y32" i="1061"/>
  <c r="X32" i="1061"/>
  <c r="W32" i="1061"/>
  <c r="V32" i="1061"/>
  <c r="U32" i="1061"/>
  <c r="T32" i="1061"/>
  <c r="S32" i="1061"/>
  <c r="R32" i="1061"/>
  <c r="Q32" i="1061"/>
  <c r="P32" i="1061"/>
  <c r="O32" i="1061"/>
  <c r="N32" i="1061"/>
  <c r="M32" i="1061"/>
  <c r="L32" i="1061"/>
  <c r="K32" i="1061"/>
  <c r="F32" i="1061"/>
  <c r="AJ31" i="1061"/>
  <c r="AI31" i="1061"/>
  <c r="AH31" i="1061"/>
  <c r="AG31" i="1061"/>
  <c r="AF31" i="1061"/>
  <c r="AE31" i="1061"/>
  <c r="AD31" i="1061"/>
  <c r="AC31" i="1061"/>
  <c r="AB31" i="1061"/>
  <c r="AA31" i="1061"/>
  <c r="Z31" i="1061"/>
  <c r="Y31" i="1061"/>
  <c r="X31" i="1061"/>
  <c r="W31" i="1061"/>
  <c r="V31" i="1061"/>
  <c r="U31" i="1061"/>
  <c r="T31" i="1061"/>
  <c r="S31" i="1061"/>
  <c r="R31" i="1061"/>
  <c r="Q31" i="1061"/>
  <c r="P31" i="1061"/>
  <c r="O31" i="1061"/>
  <c r="N31" i="1061"/>
  <c r="M31" i="1061"/>
  <c r="L31" i="1061"/>
  <c r="K31" i="1061"/>
  <c r="F31" i="1061"/>
  <c r="AJ30" i="1061"/>
  <c r="AI30" i="1061"/>
  <c r="AH30" i="1061"/>
  <c r="AG30" i="1061"/>
  <c r="AF30" i="1061"/>
  <c r="AE30" i="1061"/>
  <c r="AD30" i="1061"/>
  <c r="AC30" i="1061"/>
  <c r="AB30" i="1061"/>
  <c r="AA30" i="1061"/>
  <c r="Z30" i="1061"/>
  <c r="Y30" i="1061"/>
  <c r="X30" i="1061"/>
  <c r="W30" i="1061"/>
  <c r="V30" i="1061"/>
  <c r="U30" i="1061"/>
  <c r="T30" i="1061"/>
  <c r="S30" i="1061"/>
  <c r="R30" i="1061"/>
  <c r="Q30" i="1061"/>
  <c r="P30" i="1061"/>
  <c r="O30" i="1061"/>
  <c r="N30" i="1061"/>
  <c r="M30" i="1061"/>
  <c r="L30" i="1061"/>
  <c r="K30" i="1061"/>
  <c r="F30" i="1061"/>
  <c r="AJ29" i="1061"/>
  <c r="AI29" i="1061"/>
  <c r="AH29" i="1061"/>
  <c r="AG29" i="1061"/>
  <c r="AF29" i="1061"/>
  <c r="AE29" i="1061"/>
  <c r="AD29" i="1061"/>
  <c r="AC29" i="1061"/>
  <c r="AB29" i="1061"/>
  <c r="AA29" i="1061"/>
  <c r="Z29" i="1061"/>
  <c r="Y29" i="1061"/>
  <c r="X29" i="1061"/>
  <c r="W29" i="1061"/>
  <c r="V29" i="1061"/>
  <c r="U29" i="1061"/>
  <c r="T29" i="1061"/>
  <c r="S29" i="1061"/>
  <c r="R29" i="1061"/>
  <c r="Q29" i="1061"/>
  <c r="P29" i="1061"/>
  <c r="O29" i="1061"/>
  <c r="N29" i="1061"/>
  <c r="M29" i="1061"/>
  <c r="L29" i="1061"/>
  <c r="K29" i="1061"/>
  <c r="F29" i="1061"/>
  <c r="AJ28" i="1061"/>
  <c r="AI28" i="1061"/>
  <c r="AH28" i="1061"/>
  <c r="AG28" i="1061"/>
  <c r="AF28" i="1061"/>
  <c r="AE28" i="1061"/>
  <c r="AD28" i="1061"/>
  <c r="AC28" i="1061"/>
  <c r="AB28" i="1061"/>
  <c r="AA28" i="1061"/>
  <c r="Z28" i="1061"/>
  <c r="Y28" i="1061"/>
  <c r="X28" i="1061"/>
  <c r="W28" i="1061"/>
  <c r="V28" i="1061"/>
  <c r="U28" i="1061"/>
  <c r="T28" i="1061"/>
  <c r="S28" i="1061"/>
  <c r="R28" i="1061"/>
  <c r="Q28" i="1061"/>
  <c r="P28" i="1061"/>
  <c r="O28" i="1061"/>
  <c r="N28" i="1061"/>
  <c r="M28" i="1061"/>
  <c r="L28" i="1061"/>
  <c r="K28" i="1061"/>
  <c r="F28" i="1061"/>
  <c r="AJ27" i="1061"/>
  <c r="AI27" i="1061"/>
  <c r="AH27" i="1061"/>
  <c r="AG27" i="1061"/>
  <c r="AF27" i="1061"/>
  <c r="AE27" i="1061"/>
  <c r="AD27" i="1061"/>
  <c r="AC27" i="1061"/>
  <c r="AB27" i="1061"/>
  <c r="AA27" i="1061"/>
  <c r="Z27" i="1061"/>
  <c r="Y27" i="1061"/>
  <c r="X27" i="1061"/>
  <c r="W27" i="1061"/>
  <c r="V27" i="1061"/>
  <c r="U27" i="1061"/>
  <c r="T27" i="1061"/>
  <c r="S27" i="1061"/>
  <c r="R27" i="1061"/>
  <c r="Q27" i="1061"/>
  <c r="P27" i="1061"/>
  <c r="O27" i="1061"/>
  <c r="N27" i="1061"/>
  <c r="M27" i="1061"/>
  <c r="L27" i="1061"/>
  <c r="K27" i="1061"/>
  <c r="F27" i="1061"/>
  <c r="AJ26" i="1061"/>
  <c r="AI26" i="1061"/>
  <c r="AH26" i="1061"/>
  <c r="AG26" i="1061"/>
  <c r="AF26" i="1061"/>
  <c r="AE26" i="1061"/>
  <c r="AD26" i="1061"/>
  <c r="AC26" i="1061"/>
  <c r="AB26" i="1061"/>
  <c r="AA26" i="1061"/>
  <c r="Z26" i="1061"/>
  <c r="Y26" i="1061"/>
  <c r="X26" i="1061"/>
  <c r="W26" i="1061"/>
  <c r="V26" i="1061"/>
  <c r="U26" i="1061"/>
  <c r="T26" i="1061"/>
  <c r="S26" i="1061"/>
  <c r="R26" i="1061"/>
  <c r="Q26" i="1061"/>
  <c r="P26" i="1061"/>
  <c r="O26" i="1061"/>
  <c r="N26" i="1061"/>
  <c r="M26" i="1061"/>
  <c r="L26" i="1061"/>
  <c r="K26" i="1061"/>
  <c r="F26" i="1061"/>
  <c r="AJ25" i="1061"/>
  <c r="AI25" i="1061"/>
  <c r="AH25" i="1061"/>
  <c r="AG25" i="1061"/>
  <c r="AF25" i="1061"/>
  <c r="AE25" i="1061"/>
  <c r="AD25" i="1061"/>
  <c r="AC25" i="1061"/>
  <c r="AB25" i="1061"/>
  <c r="AA25" i="1061"/>
  <c r="Z25" i="1061"/>
  <c r="Y25" i="1061"/>
  <c r="X25" i="1061"/>
  <c r="W25" i="1061"/>
  <c r="V25" i="1061"/>
  <c r="U25" i="1061"/>
  <c r="T25" i="1061"/>
  <c r="S25" i="1061"/>
  <c r="R25" i="1061"/>
  <c r="Q25" i="1061"/>
  <c r="P25" i="1061"/>
  <c r="O25" i="1061"/>
  <c r="N25" i="1061"/>
  <c r="M25" i="1061"/>
  <c r="L25" i="1061"/>
  <c r="K25" i="1061"/>
  <c r="F25" i="1061"/>
  <c r="AJ24" i="1061"/>
  <c r="AI24" i="1061"/>
  <c r="AH24" i="1061"/>
  <c r="AG24" i="1061"/>
  <c r="AF24" i="1061"/>
  <c r="AE24" i="1061"/>
  <c r="AD24" i="1061"/>
  <c r="AC24" i="1061"/>
  <c r="AB24" i="1061"/>
  <c r="AA24" i="1061"/>
  <c r="Z24" i="1061"/>
  <c r="Y24" i="1061"/>
  <c r="X24" i="1061"/>
  <c r="W24" i="1061"/>
  <c r="V24" i="1061"/>
  <c r="U24" i="1061"/>
  <c r="T24" i="1061"/>
  <c r="S24" i="1061"/>
  <c r="R24" i="1061"/>
  <c r="Q24" i="1061"/>
  <c r="P24" i="1061"/>
  <c r="O24" i="1061"/>
  <c r="N24" i="1061"/>
  <c r="M24" i="1061"/>
  <c r="L24" i="1061"/>
  <c r="K24" i="1061"/>
  <c r="F24" i="1061"/>
  <c r="AJ23" i="1061"/>
  <c r="AI23" i="1061"/>
  <c r="AH23" i="1061"/>
  <c r="AG23" i="1061"/>
  <c r="AF23" i="1061"/>
  <c r="AE23" i="1061"/>
  <c r="AD23" i="1061"/>
  <c r="AC23" i="1061"/>
  <c r="AB23" i="1061"/>
  <c r="AA23" i="1061"/>
  <c r="Z23" i="1061"/>
  <c r="Y23" i="1061"/>
  <c r="X23" i="1061"/>
  <c r="W23" i="1061"/>
  <c r="V23" i="1061"/>
  <c r="U23" i="1061"/>
  <c r="T23" i="1061"/>
  <c r="S23" i="1061"/>
  <c r="R23" i="1061"/>
  <c r="Q23" i="1061"/>
  <c r="P23" i="1061"/>
  <c r="O23" i="1061"/>
  <c r="N23" i="1061"/>
  <c r="M23" i="1061"/>
  <c r="L23" i="1061"/>
  <c r="K23" i="1061"/>
  <c r="F23" i="1061"/>
  <c r="AJ22" i="1061"/>
  <c r="AI22" i="1061"/>
  <c r="AH22" i="1061"/>
  <c r="AG22" i="1061"/>
  <c r="AF22" i="1061"/>
  <c r="AE22" i="1061"/>
  <c r="AD22" i="1061"/>
  <c r="AC22" i="1061"/>
  <c r="AB22" i="1061"/>
  <c r="AA22" i="1061"/>
  <c r="Z22" i="1061"/>
  <c r="Y22" i="1061"/>
  <c r="X22" i="1061"/>
  <c r="W22" i="1061"/>
  <c r="V22" i="1061"/>
  <c r="U22" i="1061"/>
  <c r="T22" i="1061"/>
  <c r="S22" i="1061"/>
  <c r="R22" i="1061"/>
  <c r="Q22" i="1061"/>
  <c r="P22" i="1061"/>
  <c r="O22" i="1061"/>
  <c r="N22" i="1061"/>
  <c r="M22" i="1061"/>
  <c r="L22" i="1061"/>
  <c r="K22" i="1061"/>
  <c r="F22" i="1061"/>
  <c r="AJ21" i="1061"/>
  <c r="AI21" i="1061"/>
  <c r="AH21" i="1061"/>
  <c r="AG21" i="1061"/>
  <c r="AF21" i="1061"/>
  <c r="AE21" i="1061"/>
  <c r="AD21" i="1061"/>
  <c r="AC21" i="1061"/>
  <c r="AB21" i="1061"/>
  <c r="AA21" i="1061"/>
  <c r="Z21" i="1061"/>
  <c r="Y21" i="1061"/>
  <c r="X21" i="1061"/>
  <c r="W21" i="1061"/>
  <c r="V21" i="1061"/>
  <c r="U21" i="1061"/>
  <c r="T21" i="1061"/>
  <c r="S21" i="1061"/>
  <c r="R21" i="1061"/>
  <c r="Q21" i="1061"/>
  <c r="P21" i="1061"/>
  <c r="O21" i="1061"/>
  <c r="N21" i="1061"/>
  <c r="M21" i="1061"/>
  <c r="L21" i="1061"/>
  <c r="K21" i="1061"/>
  <c r="F21" i="1061"/>
  <c r="AI20" i="1061"/>
  <c r="AH20" i="1061"/>
  <c r="AG20" i="1061"/>
  <c r="AJ20" i="1061" s="1"/>
  <c r="F20" i="1061" s="1"/>
  <c r="AE20" i="1061"/>
  <c r="AD20" i="1061"/>
  <c r="AC20" i="1061"/>
  <c r="AB20" i="1061"/>
  <c r="AA20" i="1061"/>
  <c r="AF20" i="1061" s="1"/>
  <c r="Z20" i="1061"/>
  <c r="Y20" i="1061"/>
  <c r="X20" i="1061"/>
  <c r="W20" i="1061"/>
  <c r="V20" i="1061"/>
  <c r="T20" i="1061"/>
  <c r="S20" i="1061"/>
  <c r="R20" i="1061"/>
  <c r="Q20" i="1061"/>
  <c r="U20" i="1061" s="1"/>
  <c r="O20" i="1061"/>
  <c r="N20" i="1061"/>
  <c r="M20" i="1061"/>
  <c r="L20" i="1061"/>
  <c r="K20" i="1061"/>
  <c r="P20" i="1061" s="1"/>
  <c r="AI19" i="1061"/>
  <c r="AH19" i="1061"/>
  <c r="AG19" i="1061"/>
  <c r="AJ19" i="1061" s="1"/>
  <c r="F19" i="1061" s="1"/>
  <c r="AE19" i="1061"/>
  <c r="AD19" i="1061"/>
  <c r="AC19" i="1061"/>
  <c r="AB19" i="1061"/>
  <c r="AA19" i="1061"/>
  <c r="AF19" i="1061" s="1"/>
  <c r="Y19" i="1061"/>
  <c r="X19" i="1061"/>
  <c r="W19" i="1061"/>
  <c r="V19" i="1061"/>
  <c r="Z19" i="1061" s="1"/>
  <c r="T19" i="1061"/>
  <c r="S19" i="1061"/>
  <c r="R19" i="1061"/>
  <c r="Q19" i="1061"/>
  <c r="U19" i="1061" s="1"/>
  <c r="O19" i="1061"/>
  <c r="N19" i="1061"/>
  <c r="M19" i="1061"/>
  <c r="L19" i="1061"/>
  <c r="K19" i="1061"/>
  <c r="P19" i="1061" s="1"/>
  <c r="AI18" i="1061"/>
  <c r="AH18" i="1061"/>
  <c r="AG18" i="1061"/>
  <c r="AJ18" i="1061" s="1"/>
  <c r="AE18" i="1061"/>
  <c r="AD18" i="1061"/>
  <c r="AC18" i="1061"/>
  <c r="AB18" i="1061"/>
  <c r="AA18" i="1061"/>
  <c r="AF18" i="1061" s="1"/>
  <c r="Y18" i="1061"/>
  <c r="X18" i="1061"/>
  <c r="W18" i="1061"/>
  <c r="V18" i="1061"/>
  <c r="Z18" i="1061" s="1"/>
  <c r="T18" i="1061"/>
  <c r="S18" i="1061"/>
  <c r="R18" i="1061"/>
  <c r="Q18" i="1061"/>
  <c r="U18" i="1061" s="1"/>
  <c r="O18" i="1061"/>
  <c r="N18" i="1061"/>
  <c r="M18" i="1061"/>
  <c r="L18" i="1061"/>
  <c r="K18" i="1061"/>
  <c r="P18" i="1061" s="1"/>
  <c r="AI17" i="1061"/>
  <c r="AH17" i="1061"/>
  <c r="AJ17" i="1061" s="1"/>
  <c r="F17" i="1061" s="1"/>
  <c r="AG17" i="1061"/>
  <c r="AE17" i="1061"/>
  <c r="AD17" i="1061"/>
  <c r="AF17" i="1061" s="1"/>
  <c r="AC17" i="1061"/>
  <c r="AB17" i="1061"/>
  <c r="AA17" i="1061"/>
  <c r="Y17" i="1061"/>
  <c r="X17" i="1061"/>
  <c r="Z17" i="1061" s="1"/>
  <c r="W17" i="1061"/>
  <c r="V17" i="1061"/>
  <c r="T17" i="1061"/>
  <c r="U17" i="1061" s="1"/>
  <c r="S17" i="1061"/>
  <c r="R17" i="1061"/>
  <c r="Q17" i="1061"/>
  <c r="O17" i="1061"/>
  <c r="N17" i="1061"/>
  <c r="P17" i="1061" s="1"/>
  <c r="M17" i="1061"/>
  <c r="L17" i="1061"/>
  <c r="K17" i="1061"/>
  <c r="AI16" i="1061"/>
  <c r="AH16" i="1061"/>
  <c r="AG16" i="1061"/>
  <c r="AJ16" i="1061" s="1"/>
  <c r="AE16" i="1061"/>
  <c r="AD16" i="1061"/>
  <c r="AC16" i="1061"/>
  <c r="AB16" i="1061"/>
  <c r="AA16" i="1061"/>
  <c r="AF16" i="1061" s="1"/>
  <c r="Y16" i="1061"/>
  <c r="X16" i="1061"/>
  <c r="W16" i="1061"/>
  <c r="V16" i="1061"/>
  <c r="Z16" i="1061" s="1"/>
  <c r="T16" i="1061"/>
  <c r="S16" i="1061"/>
  <c r="R16" i="1061"/>
  <c r="Q16" i="1061"/>
  <c r="U16" i="1061" s="1"/>
  <c r="O16" i="1061"/>
  <c r="N16" i="1061"/>
  <c r="M16" i="1061"/>
  <c r="L16" i="1061"/>
  <c r="K16" i="1061"/>
  <c r="P16" i="1061" s="1"/>
  <c r="AI15" i="1061"/>
  <c r="AH15" i="1061"/>
  <c r="AG15" i="1061"/>
  <c r="AJ15" i="1061" s="1"/>
  <c r="AE15" i="1061"/>
  <c r="AD15" i="1061"/>
  <c r="AC15" i="1061"/>
  <c r="AB15" i="1061"/>
  <c r="AA15" i="1061"/>
  <c r="AF15" i="1061" s="1"/>
  <c r="Y15" i="1061"/>
  <c r="X15" i="1061"/>
  <c r="W15" i="1061"/>
  <c r="V15" i="1061"/>
  <c r="Z15" i="1061" s="1"/>
  <c r="U15" i="1061"/>
  <c r="T15" i="1061"/>
  <c r="S15" i="1061"/>
  <c r="R15" i="1061"/>
  <c r="Q15" i="1061"/>
  <c r="O15" i="1061"/>
  <c r="N15" i="1061"/>
  <c r="M15" i="1061"/>
  <c r="L15" i="1061"/>
  <c r="K15" i="1061"/>
  <c r="P15" i="1061" s="1"/>
  <c r="AI14" i="1061"/>
  <c r="AH14" i="1061"/>
  <c r="AJ14" i="1061" s="1"/>
  <c r="F14" i="1061" s="1"/>
  <c r="AG14" i="1061"/>
  <c r="AE14" i="1061"/>
  <c r="AD14" i="1061"/>
  <c r="AC14" i="1061"/>
  <c r="AF14" i="1061" s="1"/>
  <c r="AB14" i="1061"/>
  <c r="AA14" i="1061"/>
  <c r="Y14" i="1061"/>
  <c r="X14" i="1061"/>
  <c r="Z14" i="1061" s="1"/>
  <c r="W14" i="1061"/>
  <c r="V14" i="1061"/>
  <c r="U14" i="1061"/>
  <c r="T14" i="1061"/>
  <c r="S14" i="1061"/>
  <c r="R14" i="1061"/>
  <c r="Q14" i="1061"/>
  <c r="P14" i="1061"/>
  <c r="O14" i="1061"/>
  <c r="N14" i="1061"/>
  <c r="M14" i="1061"/>
  <c r="L14" i="1061"/>
  <c r="K14" i="1061"/>
  <c r="AI13" i="1061"/>
  <c r="AH13" i="1061"/>
  <c r="AG13" i="1061"/>
  <c r="AJ13" i="1061" s="1"/>
  <c r="F13" i="1061" s="1"/>
  <c r="AE13" i="1061"/>
  <c r="AD13" i="1061"/>
  <c r="AC13" i="1061"/>
  <c r="AB13" i="1061"/>
  <c r="AA13" i="1061"/>
  <c r="AF13" i="1061" s="1"/>
  <c r="Y13" i="1061"/>
  <c r="X13" i="1061"/>
  <c r="W13" i="1061"/>
  <c r="V13" i="1061"/>
  <c r="Z13" i="1061" s="1"/>
  <c r="T13" i="1061"/>
  <c r="S13" i="1061"/>
  <c r="R13" i="1061"/>
  <c r="Q13" i="1061"/>
  <c r="U13" i="1061" s="1"/>
  <c r="O13" i="1061"/>
  <c r="N13" i="1061"/>
  <c r="M13" i="1061"/>
  <c r="L13" i="1061"/>
  <c r="K13" i="1061"/>
  <c r="P13" i="1061" s="1"/>
  <c r="AI12" i="1061"/>
  <c r="AH12" i="1061"/>
  <c r="AG12" i="1061"/>
  <c r="AJ12" i="1061" s="1"/>
  <c r="AE12" i="1061"/>
  <c r="AD12" i="1061"/>
  <c r="AC12" i="1061"/>
  <c r="AB12" i="1061"/>
  <c r="AA12" i="1061"/>
  <c r="AF12" i="1061" s="1"/>
  <c r="Y12" i="1061"/>
  <c r="X12" i="1061"/>
  <c r="W12" i="1061"/>
  <c r="V12" i="1061"/>
  <c r="Z12" i="1061" s="1"/>
  <c r="T12" i="1061"/>
  <c r="S12" i="1061"/>
  <c r="R12" i="1061"/>
  <c r="Q12" i="1061"/>
  <c r="U12" i="1061" s="1"/>
  <c r="P12" i="1061"/>
  <c r="O12" i="1061"/>
  <c r="N12" i="1061"/>
  <c r="M12" i="1061"/>
  <c r="L12" i="1061"/>
  <c r="K12" i="1061"/>
  <c r="AI11" i="1061"/>
  <c r="AH11" i="1061"/>
  <c r="AJ11" i="1061" s="1"/>
  <c r="F11" i="1061" s="1"/>
  <c r="AG11" i="1061"/>
  <c r="AE11" i="1061"/>
  <c r="AD11" i="1061"/>
  <c r="AC11" i="1061"/>
  <c r="AF11" i="1061" s="1"/>
  <c r="AB11" i="1061"/>
  <c r="AA11" i="1061"/>
  <c r="Y11" i="1061"/>
  <c r="X11" i="1061"/>
  <c r="Z11" i="1061" s="1"/>
  <c r="W11" i="1061"/>
  <c r="V11" i="1061"/>
  <c r="T11" i="1061"/>
  <c r="S11" i="1061"/>
  <c r="U11" i="1061" s="1"/>
  <c r="R11" i="1061"/>
  <c r="Q11" i="1061"/>
  <c r="O11" i="1061"/>
  <c r="N11" i="1061"/>
  <c r="M11" i="1061"/>
  <c r="P11" i="1061" s="1"/>
  <c r="L11" i="1061"/>
  <c r="K11" i="1061"/>
  <c r="AI10" i="1061"/>
  <c r="AH10" i="1061"/>
  <c r="AJ10" i="1061" s="1"/>
  <c r="F10" i="1061" s="1"/>
  <c r="AG10" i="1061"/>
  <c r="AE10" i="1061"/>
  <c r="AD10" i="1061"/>
  <c r="AF10" i="1061" s="1"/>
  <c r="AC10" i="1061"/>
  <c r="AB10" i="1061"/>
  <c r="AA10" i="1061"/>
  <c r="Y10" i="1061"/>
  <c r="X10" i="1061"/>
  <c r="Z10" i="1061" s="1"/>
  <c r="W10" i="1061"/>
  <c r="V10" i="1061"/>
  <c r="T10" i="1061"/>
  <c r="U10" i="1061" s="1"/>
  <c r="S10" i="1061"/>
  <c r="R10" i="1061"/>
  <c r="Q10" i="1061"/>
  <c r="O10" i="1061"/>
  <c r="N10" i="1061"/>
  <c r="P10" i="1061" s="1"/>
  <c r="M10" i="1061"/>
  <c r="L10" i="1061"/>
  <c r="K10" i="1061"/>
  <c r="AI9" i="1061"/>
  <c r="AH9" i="1061"/>
  <c r="AG9" i="1061"/>
  <c r="AJ9" i="1061" s="1"/>
  <c r="F9" i="1061" s="1"/>
  <c r="AE9" i="1061"/>
  <c r="AD9" i="1061"/>
  <c r="AC9" i="1061"/>
  <c r="AB9" i="1061"/>
  <c r="AA9" i="1061"/>
  <c r="AF9" i="1061" s="1"/>
  <c r="Y9" i="1061"/>
  <c r="X9" i="1061"/>
  <c r="W9" i="1061"/>
  <c r="V9" i="1061"/>
  <c r="Z9" i="1061" s="1"/>
  <c r="T9" i="1061"/>
  <c r="S9" i="1061"/>
  <c r="R9" i="1061"/>
  <c r="Q9" i="1061"/>
  <c r="U9" i="1061" s="1"/>
  <c r="O9" i="1061"/>
  <c r="N9" i="1061"/>
  <c r="M9" i="1061"/>
  <c r="L9" i="1061"/>
  <c r="K9" i="1061"/>
  <c r="P9" i="1061" s="1"/>
  <c r="AI8" i="1061"/>
  <c r="AH8" i="1061"/>
  <c r="AG8" i="1061"/>
  <c r="AJ8" i="1061" s="1"/>
  <c r="AE8" i="1061"/>
  <c r="AD8" i="1061"/>
  <c r="AC8" i="1061"/>
  <c r="AB8" i="1061"/>
  <c r="AA8" i="1061"/>
  <c r="AF8" i="1061" s="1"/>
  <c r="Y8" i="1061"/>
  <c r="X8" i="1061"/>
  <c r="W8" i="1061"/>
  <c r="V8" i="1061"/>
  <c r="Z8" i="1061" s="1"/>
  <c r="T8" i="1061"/>
  <c r="S8" i="1061"/>
  <c r="R8" i="1061"/>
  <c r="Q8" i="1061"/>
  <c r="U8" i="1061" s="1"/>
  <c r="O8" i="1061"/>
  <c r="N8" i="1061"/>
  <c r="M8" i="1061"/>
  <c r="L8" i="1061"/>
  <c r="K8" i="1061"/>
  <c r="P8" i="1061" s="1"/>
  <c r="AI7" i="1061"/>
  <c r="AH7" i="1061"/>
  <c r="AJ7" i="1061" s="1"/>
  <c r="F7" i="1061" s="1"/>
  <c r="AG7" i="1061"/>
  <c r="AE7" i="1061"/>
  <c r="AD7" i="1061"/>
  <c r="AF7" i="1061" s="1"/>
  <c r="AC7" i="1061"/>
  <c r="AB7" i="1061"/>
  <c r="AA7" i="1061"/>
  <c r="Y7" i="1061"/>
  <c r="X7" i="1061"/>
  <c r="Z7" i="1061" s="1"/>
  <c r="W7" i="1061"/>
  <c r="V7" i="1061"/>
  <c r="T7" i="1061"/>
  <c r="U7" i="1061" s="1"/>
  <c r="S7" i="1061"/>
  <c r="R7" i="1061"/>
  <c r="Q7" i="1061"/>
  <c r="O7" i="1061"/>
  <c r="N7" i="1061"/>
  <c r="P7" i="1061" s="1"/>
  <c r="M7" i="1061"/>
  <c r="L7" i="1061"/>
  <c r="K7" i="1061"/>
  <c r="AI6" i="1061"/>
  <c r="AH6" i="1061"/>
  <c r="AJ6" i="1061" s="1"/>
  <c r="F6" i="1061" s="1"/>
  <c r="AG6" i="1061"/>
  <c r="AE6" i="1061"/>
  <c r="AD6" i="1061"/>
  <c r="AF6" i="1061" s="1"/>
  <c r="AC6" i="1061"/>
  <c r="AB6" i="1061"/>
  <c r="AA6" i="1061"/>
  <c r="Y6" i="1061"/>
  <c r="X6" i="1061"/>
  <c r="Z6" i="1061" s="1"/>
  <c r="W6" i="1061"/>
  <c r="V6" i="1061"/>
  <c r="T6" i="1061"/>
  <c r="U6" i="1061" s="1"/>
  <c r="S6" i="1061"/>
  <c r="R6" i="1061"/>
  <c r="Q6" i="1061"/>
  <c r="O6" i="1061"/>
  <c r="N6" i="1061"/>
  <c r="P6" i="1061" s="1"/>
  <c r="M6" i="1061"/>
  <c r="L6" i="1061"/>
  <c r="K6" i="1061"/>
  <c r="AI5" i="1061"/>
  <c r="AJ5" i="1061" s="1"/>
  <c r="AH5" i="1061"/>
  <c r="AG5" i="1061"/>
  <c r="AE5" i="1061"/>
  <c r="AF5" i="1061" s="1"/>
  <c r="AD5" i="1061"/>
  <c r="AC5" i="1061"/>
  <c r="AB5" i="1061"/>
  <c r="AA5" i="1061"/>
  <c r="Y5" i="1061"/>
  <c r="Z5" i="1061" s="1"/>
  <c r="X5" i="1061"/>
  <c r="W5" i="1061"/>
  <c r="V5" i="1061"/>
  <c r="T5" i="1061"/>
  <c r="U5" i="1061" s="1"/>
  <c r="S5" i="1061"/>
  <c r="R5" i="1061"/>
  <c r="Q5" i="1061"/>
  <c r="O5" i="1061"/>
  <c r="P5" i="1061" s="1"/>
  <c r="N5" i="1061"/>
  <c r="M5" i="1061"/>
  <c r="L5" i="1061"/>
  <c r="K5" i="1061"/>
  <c r="AI4" i="1061"/>
  <c r="AH4" i="1061"/>
  <c r="AJ4" i="1061" s="1"/>
  <c r="F4" i="1061" s="1"/>
  <c r="AG4" i="1061"/>
  <c r="AE4" i="1061"/>
  <c r="AD4" i="1061"/>
  <c r="AC4" i="1061"/>
  <c r="AF4" i="1061" s="1"/>
  <c r="AB4" i="1061"/>
  <c r="AA4" i="1061"/>
  <c r="Y4" i="1061"/>
  <c r="X4" i="1061"/>
  <c r="Z4" i="1061" s="1"/>
  <c r="W4" i="1061"/>
  <c r="V4" i="1061"/>
  <c r="T4" i="1061"/>
  <c r="S4" i="1061"/>
  <c r="U4" i="1061" s="1"/>
  <c r="R4" i="1061"/>
  <c r="Q4" i="1061"/>
  <c r="O4" i="1061"/>
  <c r="N4" i="1061"/>
  <c r="M4" i="1061"/>
  <c r="P4" i="1061" s="1"/>
  <c r="L4" i="1061"/>
  <c r="K4" i="1061"/>
  <c r="D57" i="1060"/>
  <c r="C57" i="1060"/>
  <c r="E54" i="1060"/>
  <c r="D54" i="1060"/>
  <c r="C54" i="1060"/>
  <c r="D50" i="1060"/>
  <c r="E47" i="1060"/>
  <c r="D47" i="1060"/>
  <c r="AJ43" i="1060"/>
  <c r="AI43" i="1060"/>
  <c r="AH43" i="1060"/>
  <c r="AG43" i="1060"/>
  <c r="AF43" i="1060"/>
  <c r="AE43" i="1060"/>
  <c r="AD43" i="1060"/>
  <c r="AC43" i="1060"/>
  <c r="AB43" i="1060"/>
  <c r="AA43" i="1060"/>
  <c r="Z43" i="1060"/>
  <c r="Y43" i="1060"/>
  <c r="X43" i="1060"/>
  <c r="W43" i="1060"/>
  <c r="V43" i="1060"/>
  <c r="U43" i="1060"/>
  <c r="T43" i="1060"/>
  <c r="S43" i="1060"/>
  <c r="R43" i="1060"/>
  <c r="Q43" i="1060"/>
  <c r="P43" i="1060"/>
  <c r="O43" i="1060"/>
  <c r="N43" i="1060"/>
  <c r="M43" i="1060"/>
  <c r="L43" i="1060"/>
  <c r="K43" i="1060"/>
  <c r="F43" i="1060"/>
  <c r="AJ42" i="1060"/>
  <c r="AI42" i="1060"/>
  <c r="AH42" i="1060"/>
  <c r="AG42" i="1060"/>
  <c r="AF42" i="1060"/>
  <c r="AE42" i="1060"/>
  <c r="AD42" i="1060"/>
  <c r="AC42" i="1060"/>
  <c r="AB42" i="1060"/>
  <c r="AA42" i="1060"/>
  <c r="Z42" i="1060"/>
  <c r="Y42" i="1060"/>
  <c r="X42" i="1060"/>
  <c r="W42" i="1060"/>
  <c r="V42" i="1060"/>
  <c r="U42" i="1060"/>
  <c r="T42" i="1060"/>
  <c r="S42" i="1060"/>
  <c r="R42" i="1060"/>
  <c r="Q42" i="1060"/>
  <c r="P42" i="1060"/>
  <c r="O42" i="1060"/>
  <c r="N42" i="1060"/>
  <c r="M42" i="1060"/>
  <c r="L42" i="1060"/>
  <c r="K42" i="1060"/>
  <c r="F42" i="1060"/>
  <c r="AJ41" i="1060"/>
  <c r="AI41" i="1060"/>
  <c r="AH41" i="1060"/>
  <c r="AG41" i="1060"/>
  <c r="AF41" i="1060"/>
  <c r="AE41" i="1060"/>
  <c r="AD41" i="1060"/>
  <c r="AC41" i="1060"/>
  <c r="AB41" i="1060"/>
  <c r="AA41" i="1060"/>
  <c r="Z41" i="1060"/>
  <c r="Y41" i="1060"/>
  <c r="X41" i="1060"/>
  <c r="W41" i="1060"/>
  <c r="V41" i="1060"/>
  <c r="U41" i="1060"/>
  <c r="T41" i="1060"/>
  <c r="S41" i="1060"/>
  <c r="R41" i="1060"/>
  <c r="Q41" i="1060"/>
  <c r="P41" i="1060"/>
  <c r="O41" i="1060"/>
  <c r="N41" i="1060"/>
  <c r="M41" i="1060"/>
  <c r="L41" i="1060"/>
  <c r="K41" i="1060"/>
  <c r="F41" i="1060"/>
  <c r="AJ40" i="1060"/>
  <c r="AI40" i="1060"/>
  <c r="AH40" i="1060"/>
  <c r="AG40" i="1060"/>
  <c r="AF40" i="1060"/>
  <c r="AE40" i="1060"/>
  <c r="AD40" i="1060"/>
  <c r="AC40" i="1060"/>
  <c r="AB40" i="1060"/>
  <c r="AA40" i="1060"/>
  <c r="Z40" i="1060"/>
  <c r="Y40" i="1060"/>
  <c r="X40" i="1060"/>
  <c r="W40" i="1060"/>
  <c r="V40" i="1060"/>
  <c r="U40" i="1060"/>
  <c r="T40" i="1060"/>
  <c r="S40" i="1060"/>
  <c r="R40" i="1060"/>
  <c r="Q40" i="1060"/>
  <c r="P40" i="1060"/>
  <c r="O40" i="1060"/>
  <c r="N40" i="1060"/>
  <c r="M40" i="1060"/>
  <c r="L40" i="1060"/>
  <c r="K40" i="1060"/>
  <c r="F40" i="1060"/>
  <c r="AJ39" i="1060"/>
  <c r="AI39" i="1060"/>
  <c r="AH39" i="1060"/>
  <c r="AG39" i="1060"/>
  <c r="AF39" i="1060"/>
  <c r="AE39" i="1060"/>
  <c r="AD39" i="1060"/>
  <c r="AC39" i="1060"/>
  <c r="AB39" i="1060"/>
  <c r="AA39" i="1060"/>
  <c r="Z39" i="1060"/>
  <c r="Y39" i="1060"/>
  <c r="X39" i="1060"/>
  <c r="W39" i="1060"/>
  <c r="V39" i="1060"/>
  <c r="U39" i="1060"/>
  <c r="T39" i="1060"/>
  <c r="S39" i="1060"/>
  <c r="R39" i="1060"/>
  <c r="Q39" i="1060"/>
  <c r="P39" i="1060"/>
  <c r="O39" i="1060"/>
  <c r="N39" i="1060"/>
  <c r="M39" i="1060"/>
  <c r="L39" i="1060"/>
  <c r="K39" i="1060"/>
  <c r="F39" i="1060"/>
  <c r="AJ38" i="1060"/>
  <c r="AI38" i="1060"/>
  <c r="AH38" i="1060"/>
  <c r="AG38" i="1060"/>
  <c r="AF38" i="1060"/>
  <c r="AE38" i="1060"/>
  <c r="AD38" i="1060"/>
  <c r="AC38" i="1060"/>
  <c r="AB38" i="1060"/>
  <c r="AA38" i="1060"/>
  <c r="Z38" i="1060"/>
  <c r="Y38" i="1060"/>
  <c r="X38" i="1060"/>
  <c r="W38" i="1060"/>
  <c r="V38" i="1060"/>
  <c r="U38" i="1060"/>
  <c r="T38" i="1060"/>
  <c r="S38" i="1060"/>
  <c r="R38" i="1060"/>
  <c r="Q38" i="1060"/>
  <c r="P38" i="1060"/>
  <c r="O38" i="1060"/>
  <c r="N38" i="1060"/>
  <c r="M38" i="1060"/>
  <c r="L38" i="1060"/>
  <c r="K38" i="1060"/>
  <c r="F38" i="1060"/>
  <c r="AJ37" i="1060"/>
  <c r="AI37" i="1060"/>
  <c r="AH37" i="1060"/>
  <c r="AG37" i="1060"/>
  <c r="AF37" i="1060"/>
  <c r="AE37" i="1060"/>
  <c r="AD37" i="1060"/>
  <c r="AC37" i="1060"/>
  <c r="AB37" i="1060"/>
  <c r="AA37" i="1060"/>
  <c r="Z37" i="1060"/>
  <c r="Y37" i="1060"/>
  <c r="X37" i="1060"/>
  <c r="W37" i="1060"/>
  <c r="V37" i="1060"/>
  <c r="U37" i="1060"/>
  <c r="T37" i="1060"/>
  <c r="S37" i="1060"/>
  <c r="R37" i="1060"/>
  <c r="Q37" i="1060"/>
  <c r="P37" i="1060"/>
  <c r="O37" i="1060"/>
  <c r="N37" i="1060"/>
  <c r="M37" i="1060"/>
  <c r="L37" i="1060"/>
  <c r="K37" i="1060"/>
  <c r="F37" i="1060"/>
  <c r="AJ36" i="1060"/>
  <c r="AI36" i="1060"/>
  <c r="AH36" i="1060"/>
  <c r="AG36" i="1060"/>
  <c r="AF36" i="1060"/>
  <c r="AE36" i="1060"/>
  <c r="AD36" i="1060"/>
  <c r="AC36" i="1060"/>
  <c r="AB36" i="1060"/>
  <c r="AA36" i="1060"/>
  <c r="Z36" i="1060"/>
  <c r="Y36" i="1060"/>
  <c r="X36" i="1060"/>
  <c r="W36" i="1060"/>
  <c r="V36" i="1060"/>
  <c r="U36" i="1060"/>
  <c r="T36" i="1060"/>
  <c r="S36" i="1060"/>
  <c r="R36" i="1060"/>
  <c r="Q36" i="1060"/>
  <c r="P36" i="1060"/>
  <c r="O36" i="1060"/>
  <c r="N36" i="1060"/>
  <c r="M36" i="1060"/>
  <c r="L36" i="1060"/>
  <c r="K36" i="1060"/>
  <c r="F36" i="1060"/>
  <c r="AJ35" i="1060"/>
  <c r="AI35" i="1060"/>
  <c r="AH35" i="1060"/>
  <c r="AG35" i="1060"/>
  <c r="AF35" i="1060"/>
  <c r="AE35" i="1060"/>
  <c r="AD35" i="1060"/>
  <c r="AC35" i="1060"/>
  <c r="AB35" i="1060"/>
  <c r="AA35" i="1060"/>
  <c r="Z35" i="1060"/>
  <c r="Y35" i="1060"/>
  <c r="X35" i="1060"/>
  <c r="W35" i="1060"/>
  <c r="V35" i="1060"/>
  <c r="U35" i="1060"/>
  <c r="T35" i="1060"/>
  <c r="S35" i="1060"/>
  <c r="R35" i="1060"/>
  <c r="Q35" i="1060"/>
  <c r="P35" i="1060"/>
  <c r="O35" i="1060"/>
  <c r="N35" i="1060"/>
  <c r="M35" i="1060"/>
  <c r="L35" i="1060"/>
  <c r="K35" i="1060"/>
  <c r="F35" i="1060"/>
  <c r="AJ34" i="1060"/>
  <c r="AI34" i="1060"/>
  <c r="AH34" i="1060"/>
  <c r="AG34" i="1060"/>
  <c r="AF34" i="1060"/>
  <c r="AE34" i="1060"/>
  <c r="AD34" i="1060"/>
  <c r="AC34" i="1060"/>
  <c r="AB34" i="1060"/>
  <c r="AA34" i="1060"/>
  <c r="Z34" i="1060"/>
  <c r="Y34" i="1060"/>
  <c r="X34" i="1060"/>
  <c r="W34" i="1060"/>
  <c r="V34" i="1060"/>
  <c r="U34" i="1060"/>
  <c r="T34" i="1060"/>
  <c r="S34" i="1060"/>
  <c r="R34" i="1060"/>
  <c r="Q34" i="1060"/>
  <c r="P34" i="1060"/>
  <c r="O34" i="1060"/>
  <c r="N34" i="1060"/>
  <c r="M34" i="1060"/>
  <c r="L34" i="1060"/>
  <c r="K34" i="1060"/>
  <c r="F34" i="1060"/>
  <c r="AJ33" i="1060"/>
  <c r="AI33" i="1060"/>
  <c r="AH33" i="1060"/>
  <c r="AG33" i="1060"/>
  <c r="AF33" i="1060"/>
  <c r="AE33" i="1060"/>
  <c r="AD33" i="1060"/>
  <c r="AC33" i="1060"/>
  <c r="AB33" i="1060"/>
  <c r="AA33" i="1060"/>
  <c r="Z33" i="1060"/>
  <c r="Y33" i="1060"/>
  <c r="X33" i="1060"/>
  <c r="W33" i="1060"/>
  <c r="V33" i="1060"/>
  <c r="U33" i="1060"/>
  <c r="T33" i="1060"/>
  <c r="S33" i="1060"/>
  <c r="R33" i="1060"/>
  <c r="Q33" i="1060"/>
  <c r="P33" i="1060"/>
  <c r="O33" i="1060"/>
  <c r="N33" i="1060"/>
  <c r="M33" i="1060"/>
  <c r="L33" i="1060"/>
  <c r="K33" i="1060"/>
  <c r="F33" i="1060"/>
  <c r="AJ32" i="1060"/>
  <c r="AI32" i="1060"/>
  <c r="AH32" i="1060"/>
  <c r="AG32" i="1060"/>
  <c r="AF32" i="1060"/>
  <c r="AE32" i="1060"/>
  <c r="AD32" i="1060"/>
  <c r="AC32" i="1060"/>
  <c r="AB32" i="1060"/>
  <c r="AA32" i="1060"/>
  <c r="Z32" i="1060"/>
  <c r="Y32" i="1060"/>
  <c r="X32" i="1060"/>
  <c r="W32" i="1060"/>
  <c r="V32" i="1060"/>
  <c r="U32" i="1060"/>
  <c r="T32" i="1060"/>
  <c r="S32" i="1060"/>
  <c r="R32" i="1060"/>
  <c r="Q32" i="1060"/>
  <c r="P32" i="1060"/>
  <c r="O32" i="1060"/>
  <c r="N32" i="1060"/>
  <c r="M32" i="1060"/>
  <c r="L32" i="1060"/>
  <c r="K32" i="1060"/>
  <c r="F32" i="1060"/>
  <c r="AJ31" i="1060"/>
  <c r="AI31" i="1060"/>
  <c r="AH31" i="1060"/>
  <c r="AG31" i="1060"/>
  <c r="AF31" i="1060"/>
  <c r="AE31" i="1060"/>
  <c r="AD31" i="1060"/>
  <c r="AC31" i="1060"/>
  <c r="AB31" i="1060"/>
  <c r="AA31" i="1060"/>
  <c r="Z31" i="1060"/>
  <c r="Y31" i="1060"/>
  <c r="X31" i="1060"/>
  <c r="W31" i="1060"/>
  <c r="V31" i="1060"/>
  <c r="U31" i="1060"/>
  <c r="T31" i="1060"/>
  <c r="S31" i="1060"/>
  <c r="R31" i="1060"/>
  <c r="Q31" i="1060"/>
  <c r="P31" i="1060"/>
  <c r="O31" i="1060"/>
  <c r="N31" i="1060"/>
  <c r="M31" i="1060"/>
  <c r="L31" i="1060"/>
  <c r="K31" i="1060"/>
  <c r="F31" i="1060"/>
  <c r="AJ30" i="1060"/>
  <c r="AI30" i="1060"/>
  <c r="AH30" i="1060"/>
  <c r="AG30" i="1060"/>
  <c r="AF30" i="1060"/>
  <c r="AE30" i="1060"/>
  <c r="AD30" i="1060"/>
  <c r="AC30" i="1060"/>
  <c r="AB30" i="1060"/>
  <c r="AA30" i="1060"/>
  <c r="Z30" i="1060"/>
  <c r="Y30" i="1060"/>
  <c r="X30" i="1060"/>
  <c r="W30" i="1060"/>
  <c r="V30" i="1060"/>
  <c r="U30" i="1060"/>
  <c r="T30" i="1060"/>
  <c r="S30" i="1060"/>
  <c r="R30" i="1060"/>
  <c r="Q30" i="1060"/>
  <c r="P30" i="1060"/>
  <c r="O30" i="1060"/>
  <c r="N30" i="1060"/>
  <c r="M30" i="1060"/>
  <c r="L30" i="1060"/>
  <c r="K30" i="1060"/>
  <c r="F30" i="1060"/>
  <c r="AJ29" i="1060"/>
  <c r="AI29" i="1060"/>
  <c r="AH29" i="1060"/>
  <c r="AG29" i="1060"/>
  <c r="AF29" i="1060"/>
  <c r="AE29" i="1060"/>
  <c r="AD29" i="1060"/>
  <c r="AC29" i="1060"/>
  <c r="AB29" i="1060"/>
  <c r="AA29" i="1060"/>
  <c r="Z29" i="1060"/>
  <c r="Y29" i="1060"/>
  <c r="X29" i="1060"/>
  <c r="W29" i="1060"/>
  <c r="V29" i="1060"/>
  <c r="U29" i="1060"/>
  <c r="T29" i="1060"/>
  <c r="S29" i="1060"/>
  <c r="R29" i="1060"/>
  <c r="Q29" i="1060"/>
  <c r="P29" i="1060"/>
  <c r="O29" i="1060"/>
  <c r="N29" i="1060"/>
  <c r="M29" i="1060"/>
  <c r="L29" i="1060"/>
  <c r="K29" i="1060"/>
  <c r="F29" i="1060"/>
  <c r="AJ28" i="1060"/>
  <c r="AI28" i="1060"/>
  <c r="AH28" i="1060"/>
  <c r="AG28" i="1060"/>
  <c r="AF28" i="1060"/>
  <c r="AE28" i="1060"/>
  <c r="AD28" i="1060"/>
  <c r="AC28" i="1060"/>
  <c r="AB28" i="1060"/>
  <c r="AA28" i="1060"/>
  <c r="Z28" i="1060"/>
  <c r="Y28" i="1060"/>
  <c r="X28" i="1060"/>
  <c r="W28" i="1060"/>
  <c r="V28" i="1060"/>
  <c r="U28" i="1060"/>
  <c r="T28" i="1060"/>
  <c r="S28" i="1060"/>
  <c r="R28" i="1060"/>
  <c r="Q28" i="1060"/>
  <c r="P28" i="1060"/>
  <c r="O28" i="1060"/>
  <c r="N28" i="1060"/>
  <c r="M28" i="1060"/>
  <c r="L28" i="1060"/>
  <c r="K28" i="1060"/>
  <c r="F28" i="1060"/>
  <c r="AJ27" i="1060"/>
  <c r="AI27" i="1060"/>
  <c r="AH27" i="1060"/>
  <c r="AG27" i="1060"/>
  <c r="AF27" i="1060"/>
  <c r="AE27" i="1060"/>
  <c r="AD27" i="1060"/>
  <c r="AC27" i="1060"/>
  <c r="AB27" i="1060"/>
  <c r="AA27" i="1060"/>
  <c r="Z27" i="1060"/>
  <c r="Y27" i="1060"/>
  <c r="X27" i="1060"/>
  <c r="W27" i="1060"/>
  <c r="V27" i="1060"/>
  <c r="U27" i="1060"/>
  <c r="T27" i="1060"/>
  <c r="S27" i="1060"/>
  <c r="R27" i="1060"/>
  <c r="Q27" i="1060"/>
  <c r="P27" i="1060"/>
  <c r="O27" i="1060"/>
  <c r="N27" i="1060"/>
  <c r="M27" i="1060"/>
  <c r="L27" i="1060"/>
  <c r="K27" i="1060"/>
  <c r="F27" i="1060"/>
  <c r="AJ26" i="1060"/>
  <c r="AI26" i="1060"/>
  <c r="AH26" i="1060"/>
  <c r="AG26" i="1060"/>
  <c r="AF26" i="1060"/>
  <c r="AE26" i="1060"/>
  <c r="AD26" i="1060"/>
  <c r="AC26" i="1060"/>
  <c r="AB26" i="1060"/>
  <c r="AA26" i="1060"/>
  <c r="Z26" i="1060"/>
  <c r="Y26" i="1060"/>
  <c r="X26" i="1060"/>
  <c r="W26" i="1060"/>
  <c r="V26" i="1060"/>
  <c r="U26" i="1060"/>
  <c r="T26" i="1060"/>
  <c r="S26" i="1060"/>
  <c r="R26" i="1060"/>
  <c r="Q26" i="1060"/>
  <c r="P26" i="1060"/>
  <c r="O26" i="1060"/>
  <c r="N26" i="1060"/>
  <c r="M26" i="1060"/>
  <c r="L26" i="1060"/>
  <c r="K26" i="1060"/>
  <c r="F26" i="1060"/>
  <c r="AJ25" i="1060"/>
  <c r="AI25" i="1060"/>
  <c r="AH25" i="1060"/>
  <c r="AG25" i="1060"/>
  <c r="AF25" i="1060"/>
  <c r="AE25" i="1060"/>
  <c r="AD25" i="1060"/>
  <c r="AC25" i="1060"/>
  <c r="AB25" i="1060"/>
  <c r="AA25" i="1060"/>
  <c r="Z25" i="1060"/>
  <c r="Y25" i="1060"/>
  <c r="X25" i="1060"/>
  <c r="W25" i="1060"/>
  <c r="V25" i="1060"/>
  <c r="U25" i="1060"/>
  <c r="T25" i="1060"/>
  <c r="S25" i="1060"/>
  <c r="R25" i="1060"/>
  <c r="Q25" i="1060"/>
  <c r="P25" i="1060"/>
  <c r="O25" i="1060"/>
  <c r="N25" i="1060"/>
  <c r="M25" i="1060"/>
  <c r="L25" i="1060"/>
  <c r="K25" i="1060"/>
  <c r="F25" i="1060"/>
  <c r="AJ24" i="1060"/>
  <c r="AI24" i="1060"/>
  <c r="AH24" i="1060"/>
  <c r="AG24" i="1060"/>
  <c r="AF24" i="1060"/>
  <c r="AE24" i="1060"/>
  <c r="AD24" i="1060"/>
  <c r="AC24" i="1060"/>
  <c r="AB24" i="1060"/>
  <c r="AA24" i="1060"/>
  <c r="Z24" i="1060"/>
  <c r="Y24" i="1060"/>
  <c r="X24" i="1060"/>
  <c r="W24" i="1060"/>
  <c r="V24" i="1060"/>
  <c r="U24" i="1060"/>
  <c r="T24" i="1060"/>
  <c r="S24" i="1060"/>
  <c r="R24" i="1060"/>
  <c r="Q24" i="1060"/>
  <c r="P24" i="1060"/>
  <c r="O24" i="1060"/>
  <c r="N24" i="1060"/>
  <c r="M24" i="1060"/>
  <c r="L24" i="1060"/>
  <c r="K24" i="1060"/>
  <c r="F24" i="1060"/>
  <c r="AJ23" i="1060"/>
  <c r="AI23" i="1060"/>
  <c r="AH23" i="1060"/>
  <c r="AG23" i="1060"/>
  <c r="AF23" i="1060"/>
  <c r="AE23" i="1060"/>
  <c r="AD23" i="1060"/>
  <c r="AC23" i="1060"/>
  <c r="AB23" i="1060"/>
  <c r="AA23" i="1060"/>
  <c r="Z23" i="1060"/>
  <c r="Y23" i="1060"/>
  <c r="X23" i="1060"/>
  <c r="W23" i="1060"/>
  <c r="V23" i="1060"/>
  <c r="U23" i="1060"/>
  <c r="T23" i="1060"/>
  <c r="S23" i="1060"/>
  <c r="R23" i="1060"/>
  <c r="Q23" i="1060"/>
  <c r="P23" i="1060"/>
  <c r="O23" i="1060"/>
  <c r="N23" i="1060"/>
  <c r="M23" i="1060"/>
  <c r="L23" i="1060"/>
  <c r="K23" i="1060"/>
  <c r="F23" i="1060"/>
  <c r="AI22" i="1060"/>
  <c r="AH22" i="1060"/>
  <c r="AJ22" i="1060" s="1"/>
  <c r="F22" i="1060" s="1"/>
  <c r="AG22" i="1060"/>
  <c r="AE22" i="1060"/>
  <c r="AD22" i="1060"/>
  <c r="AF22" i="1060" s="1"/>
  <c r="AC22" i="1060"/>
  <c r="AB22" i="1060"/>
  <c r="AA22" i="1060"/>
  <c r="Y22" i="1060"/>
  <c r="X22" i="1060"/>
  <c r="Z22" i="1060" s="1"/>
  <c r="W22" i="1060"/>
  <c r="V22" i="1060"/>
  <c r="T22" i="1060"/>
  <c r="U22" i="1060" s="1"/>
  <c r="S22" i="1060"/>
  <c r="R22" i="1060"/>
  <c r="Q22" i="1060"/>
  <c r="O22" i="1060"/>
  <c r="N22" i="1060"/>
  <c r="P22" i="1060" s="1"/>
  <c r="M22" i="1060"/>
  <c r="L22" i="1060"/>
  <c r="K22" i="1060"/>
  <c r="AJ21" i="1060"/>
  <c r="F21" i="1060" s="1"/>
  <c r="AI21" i="1060"/>
  <c r="AH21" i="1060"/>
  <c r="AG21" i="1060"/>
  <c r="AE21" i="1060"/>
  <c r="AD21" i="1060"/>
  <c r="AC21" i="1060"/>
  <c r="AB21" i="1060"/>
  <c r="AA21" i="1060"/>
  <c r="AF21" i="1060" s="1"/>
  <c r="Y21" i="1060"/>
  <c r="X21" i="1060"/>
  <c r="W21" i="1060"/>
  <c r="V21" i="1060"/>
  <c r="Z21" i="1060" s="1"/>
  <c r="T21" i="1060"/>
  <c r="S21" i="1060"/>
  <c r="R21" i="1060"/>
  <c r="Q21" i="1060"/>
  <c r="U21" i="1060" s="1"/>
  <c r="O21" i="1060"/>
  <c r="N21" i="1060"/>
  <c r="M21" i="1060"/>
  <c r="L21" i="1060"/>
  <c r="K21" i="1060"/>
  <c r="P21" i="1060" s="1"/>
  <c r="AI20" i="1060"/>
  <c r="AH20" i="1060"/>
  <c r="AJ20" i="1060" s="1"/>
  <c r="AG20" i="1060"/>
  <c r="AE20" i="1060"/>
  <c r="AD20" i="1060"/>
  <c r="AC20" i="1060"/>
  <c r="AB20" i="1060"/>
  <c r="AF20" i="1060" s="1"/>
  <c r="AA20" i="1060"/>
  <c r="Z20" i="1060"/>
  <c r="Y20" i="1060"/>
  <c r="X20" i="1060"/>
  <c r="W20" i="1060"/>
  <c r="V20" i="1060"/>
  <c r="T20" i="1060"/>
  <c r="S20" i="1060"/>
  <c r="R20" i="1060"/>
  <c r="U20" i="1060" s="1"/>
  <c r="Q20" i="1060"/>
  <c r="O20" i="1060"/>
  <c r="N20" i="1060"/>
  <c r="M20" i="1060"/>
  <c r="L20" i="1060"/>
  <c r="P20" i="1060" s="1"/>
  <c r="K20" i="1060"/>
  <c r="AI19" i="1060"/>
  <c r="AH19" i="1060"/>
  <c r="AJ19" i="1060" s="1"/>
  <c r="AG19" i="1060"/>
  <c r="AE19" i="1060"/>
  <c r="AD19" i="1060"/>
  <c r="AC19" i="1060"/>
  <c r="AB19" i="1060"/>
  <c r="AF19" i="1060" s="1"/>
  <c r="AA19" i="1060"/>
  <c r="Y19" i="1060"/>
  <c r="X19" i="1060"/>
  <c r="W19" i="1060"/>
  <c r="Z19" i="1060" s="1"/>
  <c r="V19" i="1060"/>
  <c r="U19" i="1060"/>
  <c r="T19" i="1060"/>
  <c r="S19" i="1060"/>
  <c r="R19" i="1060"/>
  <c r="Q19" i="1060"/>
  <c r="O19" i="1060"/>
  <c r="N19" i="1060"/>
  <c r="M19" i="1060"/>
  <c r="L19" i="1060"/>
  <c r="P19" i="1060" s="1"/>
  <c r="K19" i="1060"/>
  <c r="AI18" i="1060"/>
  <c r="AH18" i="1060"/>
  <c r="AJ18" i="1060" s="1"/>
  <c r="F18" i="1060" s="1"/>
  <c r="AG18" i="1060"/>
  <c r="AE18" i="1060"/>
  <c r="AD18" i="1060"/>
  <c r="AC18" i="1060"/>
  <c r="AF18" i="1060" s="1"/>
  <c r="AB18" i="1060"/>
  <c r="AA18" i="1060"/>
  <c r="Y18" i="1060"/>
  <c r="X18" i="1060"/>
  <c r="Z18" i="1060" s="1"/>
  <c r="W18" i="1060"/>
  <c r="V18" i="1060"/>
  <c r="T18" i="1060"/>
  <c r="S18" i="1060"/>
  <c r="U18" i="1060" s="1"/>
  <c r="R18" i="1060"/>
  <c r="Q18" i="1060"/>
  <c r="P18" i="1060"/>
  <c r="O18" i="1060"/>
  <c r="N18" i="1060"/>
  <c r="M18" i="1060"/>
  <c r="L18" i="1060"/>
  <c r="K18" i="1060"/>
  <c r="AI17" i="1060"/>
  <c r="AH17" i="1060"/>
  <c r="AG17" i="1060"/>
  <c r="AJ17" i="1060" s="1"/>
  <c r="F17" i="1060" s="1"/>
  <c r="AF17" i="1060"/>
  <c r="AE17" i="1060"/>
  <c r="AD17" i="1060"/>
  <c r="AC17" i="1060"/>
  <c r="AB17" i="1060"/>
  <c r="AA17" i="1060"/>
  <c r="Y17" i="1060"/>
  <c r="X17" i="1060"/>
  <c r="W17" i="1060"/>
  <c r="V17" i="1060"/>
  <c r="Z17" i="1060" s="1"/>
  <c r="U17" i="1060"/>
  <c r="T17" i="1060"/>
  <c r="S17" i="1060"/>
  <c r="R17" i="1060"/>
  <c r="Q17" i="1060"/>
  <c r="O17" i="1060"/>
  <c r="N17" i="1060"/>
  <c r="M17" i="1060"/>
  <c r="L17" i="1060"/>
  <c r="K17" i="1060"/>
  <c r="P17" i="1060" s="1"/>
  <c r="AI16" i="1060"/>
  <c r="AH16" i="1060"/>
  <c r="AG16" i="1060"/>
  <c r="AJ16" i="1060" s="1"/>
  <c r="AE16" i="1060"/>
  <c r="AD16" i="1060"/>
  <c r="AC16" i="1060"/>
  <c r="AB16" i="1060"/>
  <c r="AA16" i="1060"/>
  <c r="AF16" i="1060" s="1"/>
  <c r="Y16" i="1060"/>
  <c r="X16" i="1060"/>
  <c r="W16" i="1060"/>
  <c r="V16" i="1060"/>
  <c r="Z16" i="1060" s="1"/>
  <c r="T16" i="1060"/>
  <c r="S16" i="1060"/>
  <c r="R16" i="1060"/>
  <c r="Q16" i="1060"/>
  <c r="U16" i="1060" s="1"/>
  <c r="O16" i="1060"/>
  <c r="N16" i="1060"/>
  <c r="M16" i="1060"/>
  <c r="L16" i="1060"/>
  <c r="K16" i="1060"/>
  <c r="P16" i="1060" s="1"/>
  <c r="AI15" i="1060"/>
  <c r="AH15" i="1060"/>
  <c r="AG15" i="1060"/>
  <c r="AJ15" i="1060" s="1"/>
  <c r="AF15" i="1060"/>
  <c r="AE15" i="1060"/>
  <c r="AD15" i="1060"/>
  <c r="AC15" i="1060"/>
  <c r="AB15" i="1060"/>
  <c r="AA15" i="1060"/>
  <c r="Y15" i="1060"/>
  <c r="X15" i="1060"/>
  <c r="W15" i="1060"/>
  <c r="V15" i="1060"/>
  <c r="Z15" i="1060" s="1"/>
  <c r="U15" i="1060"/>
  <c r="T15" i="1060"/>
  <c r="S15" i="1060"/>
  <c r="R15" i="1060"/>
  <c r="Q15" i="1060"/>
  <c r="O15" i="1060"/>
  <c r="N15" i="1060"/>
  <c r="M15" i="1060"/>
  <c r="L15" i="1060"/>
  <c r="K15" i="1060"/>
  <c r="P15" i="1060" s="1"/>
  <c r="AI14" i="1060"/>
  <c r="AH14" i="1060"/>
  <c r="AJ14" i="1060" s="1"/>
  <c r="F14" i="1060" s="1"/>
  <c r="AG14" i="1060"/>
  <c r="AE14" i="1060"/>
  <c r="AD14" i="1060"/>
  <c r="AC14" i="1060"/>
  <c r="AF14" i="1060" s="1"/>
  <c r="AB14" i="1060"/>
  <c r="AA14" i="1060"/>
  <c r="Y14" i="1060"/>
  <c r="X14" i="1060"/>
  <c r="Z14" i="1060" s="1"/>
  <c r="W14" i="1060"/>
  <c r="V14" i="1060"/>
  <c r="T14" i="1060"/>
  <c r="S14" i="1060"/>
  <c r="U14" i="1060" s="1"/>
  <c r="R14" i="1060"/>
  <c r="Q14" i="1060"/>
  <c r="P14" i="1060"/>
  <c r="O14" i="1060"/>
  <c r="N14" i="1060"/>
  <c r="M14" i="1060"/>
  <c r="L14" i="1060"/>
  <c r="K14" i="1060"/>
  <c r="AI13" i="1060"/>
  <c r="AH13" i="1060"/>
  <c r="AJ13" i="1060" s="1"/>
  <c r="AG13" i="1060"/>
  <c r="AE13" i="1060"/>
  <c r="AD13" i="1060"/>
  <c r="AC13" i="1060"/>
  <c r="AB13" i="1060"/>
  <c r="AF13" i="1060" s="1"/>
  <c r="AA13" i="1060"/>
  <c r="Y13" i="1060"/>
  <c r="X13" i="1060"/>
  <c r="W13" i="1060"/>
  <c r="Z13" i="1060" s="1"/>
  <c r="V13" i="1060"/>
  <c r="T13" i="1060"/>
  <c r="S13" i="1060"/>
  <c r="R13" i="1060"/>
  <c r="U13" i="1060" s="1"/>
  <c r="Q13" i="1060"/>
  <c r="O13" i="1060"/>
  <c r="N13" i="1060"/>
  <c r="M13" i="1060"/>
  <c r="L13" i="1060"/>
  <c r="P13" i="1060" s="1"/>
  <c r="K13" i="1060"/>
  <c r="AI12" i="1060"/>
  <c r="AH12" i="1060"/>
  <c r="AG12" i="1060"/>
  <c r="AJ12" i="1060" s="1"/>
  <c r="AE12" i="1060"/>
  <c r="AD12" i="1060"/>
  <c r="AC12" i="1060"/>
  <c r="AB12" i="1060"/>
  <c r="AA12" i="1060"/>
  <c r="AF12" i="1060" s="1"/>
  <c r="Y12" i="1060"/>
  <c r="X12" i="1060"/>
  <c r="W12" i="1060"/>
  <c r="V12" i="1060"/>
  <c r="Z12" i="1060" s="1"/>
  <c r="T12" i="1060"/>
  <c r="S12" i="1060"/>
  <c r="R12" i="1060"/>
  <c r="Q12" i="1060"/>
  <c r="U12" i="1060" s="1"/>
  <c r="O12" i="1060"/>
  <c r="N12" i="1060"/>
  <c r="M12" i="1060"/>
  <c r="L12" i="1060"/>
  <c r="K12" i="1060"/>
  <c r="P12" i="1060" s="1"/>
  <c r="AI11" i="1060"/>
  <c r="AH11" i="1060"/>
  <c r="AJ11" i="1060" s="1"/>
  <c r="AG11" i="1060"/>
  <c r="AE11" i="1060"/>
  <c r="AD11" i="1060"/>
  <c r="AC11" i="1060"/>
  <c r="AB11" i="1060"/>
  <c r="AF11" i="1060" s="1"/>
  <c r="AA11" i="1060"/>
  <c r="Y11" i="1060"/>
  <c r="X11" i="1060"/>
  <c r="W11" i="1060"/>
  <c r="Z11" i="1060" s="1"/>
  <c r="V11" i="1060"/>
  <c r="T11" i="1060"/>
  <c r="S11" i="1060"/>
  <c r="R11" i="1060"/>
  <c r="U11" i="1060" s="1"/>
  <c r="Q11" i="1060"/>
  <c r="P11" i="1060"/>
  <c r="O11" i="1060"/>
  <c r="N11" i="1060"/>
  <c r="M11" i="1060"/>
  <c r="L11" i="1060"/>
  <c r="K11" i="1060"/>
  <c r="AI10" i="1060"/>
  <c r="AH10" i="1060"/>
  <c r="AG10" i="1060"/>
  <c r="AJ10" i="1060" s="1"/>
  <c r="F10" i="1060" s="1"/>
  <c r="AE10" i="1060"/>
  <c r="AD10" i="1060"/>
  <c r="AC10" i="1060"/>
  <c r="AB10" i="1060"/>
  <c r="AA10" i="1060"/>
  <c r="AF10" i="1060" s="1"/>
  <c r="Z10" i="1060"/>
  <c r="Y10" i="1060"/>
  <c r="X10" i="1060"/>
  <c r="W10" i="1060"/>
  <c r="V10" i="1060"/>
  <c r="T10" i="1060"/>
  <c r="S10" i="1060"/>
  <c r="R10" i="1060"/>
  <c r="Q10" i="1060"/>
  <c r="U10" i="1060" s="1"/>
  <c r="P10" i="1060"/>
  <c r="O10" i="1060"/>
  <c r="N10" i="1060"/>
  <c r="M10" i="1060"/>
  <c r="L10" i="1060"/>
  <c r="K10" i="1060"/>
  <c r="AI9" i="1060"/>
  <c r="AH9" i="1060"/>
  <c r="AG9" i="1060"/>
  <c r="AJ9" i="1060" s="1"/>
  <c r="F9" i="1060" s="1"/>
  <c r="AE9" i="1060"/>
  <c r="AD9" i="1060"/>
  <c r="AC9" i="1060"/>
  <c r="AB9" i="1060"/>
  <c r="AA9" i="1060"/>
  <c r="AF9" i="1060" s="1"/>
  <c r="Y9" i="1060"/>
  <c r="X9" i="1060"/>
  <c r="W9" i="1060"/>
  <c r="V9" i="1060"/>
  <c r="Z9" i="1060" s="1"/>
  <c r="T9" i="1060"/>
  <c r="S9" i="1060"/>
  <c r="R9" i="1060"/>
  <c r="Q9" i="1060"/>
  <c r="U9" i="1060" s="1"/>
  <c r="O9" i="1060"/>
  <c r="N9" i="1060"/>
  <c r="M9" i="1060"/>
  <c r="L9" i="1060"/>
  <c r="K9" i="1060"/>
  <c r="P9" i="1060" s="1"/>
  <c r="AI8" i="1060"/>
  <c r="AH8" i="1060"/>
  <c r="AJ8" i="1060" s="1"/>
  <c r="F8" i="1060" s="1"/>
  <c r="AG8" i="1060"/>
  <c r="AE8" i="1060"/>
  <c r="AD8" i="1060"/>
  <c r="AC8" i="1060"/>
  <c r="AB8" i="1060"/>
  <c r="AF8" i="1060" s="1"/>
  <c r="AA8" i="1060"/>
  <c r="Y8" i="1060"/>
  <c r="X8" i="1060"/>
  <c r="W8" i="1060"/>
  <c r="Z8" i="1060" s="1"/>
  <c r="V8" i="1060"/>
  <c r="T8" i="1060"/>
  <c r="S8" i="1060"/>
  <c r="R8" i="1060"/>
  <c r="U8" i="1060" s="1"/>
  <c r="Q8" i="1060"/>
  <c r="O8" i="1060"/>
  <c r="N8" i="1060"/>
  <c r="M8" i="1060"/>
  <c r="L8" i="1060"/>
  <c r="P8" i="1060" s="1"/>
  <c r="K8" i="1060"/>
  <c r="AJ7" i="1060"/>
  <c r="F7" i="1060" s="1"/>
  <c r="AI7" i="1060"/>
  <c r="AH7" i="1060"/>
  <c r="AG7" i="1060"/>
  <c r="AE7" i="1060"/>
  <c r="AD7" i="1060"/>
  <c r="AF7" i="1060" s="1"/>
  <c r="AC7" i="1060"/>
  <c r="AB7" i="1060"/>
  <c r="AA7" i="1060"/>
  <c r="Y7" i="1060"/>
  <c r="X7" i="1060"/>
  <c r="Z7" i="1060" s="1"/>
  <c r="W7" i="1060"/>
  <c r="V7" i="1060"/>
  <c r="T7" i="1060"/>
  <c r="U7" i="1060" s="1"/>
  <c r="S7" i="1060"/>
  <c r="R7" i="1060"/>
  <c r="Q7" i="1060"/>
  <c r="O7" i="1060"/>
  <c r="N7" i="1060"/>
  <c r="P7" i="1060" s="1"/>
  <c r="M7" i="1060"/>
  <c r="L7" i="1060"/>
  <c r="K7" i="1060"/>
  <c r="AJ6" i="1060"/>
  <c r="F6" i="1060" s="1"/>
  <c r="AI6" i="1060"/>
  <c r="AH6" i="1060"/>
  <c r="AG6" i="1060"/>
  <c r="AE6" i="1060"/>
  <c r="AD6" i="1060"/>
  <c r="AC6" i="1060"/>
  <c r="AB6" i="1060"/>
  <c r="AF6" i="1060" s="1"/>
  <c r="AA6" i="1060"/>
  <c r="Z6" i="1060"/>
  <c r="Y6" i="1060"/>
  <c r="X6" i="1060"/>
  <c r="W6" i="1060"/>
  <c r="V6" i="1060"/>
  <c r="T6" i="1060"/>
  <c r="S6" i="1060"/>
  <c r="R6" i="1060"/>
  <c r="U6" i="1060" s="1"/>
  <c r="Q6" i="1060"/>
  <c r="O6" i="1060"/>
  <c r="N6" i="1060"/>
  <c r="M6" i="1060"/>
  <c r="L6" i="1060"/>
  <c r="P6" i="1060" s="1"/>
  <c r="K6" i="1060"/>
  <c r="AI5" i="1060"/>
  <c r="AH5" i="1060"/>
  <c r="AJ5" i="1060" s="1"/>
  <c r="AG5" i="1060"/>
  <c r="AE5" i="1060"/>
  <c r="AD5" i="1060"/>
  <c r="AC5" i="1060"/>
  <c r="AB5" i="1060"/>
  <c r="AF5" i="1060" s="1"/>
  <c r="AA5" i="1060"/>
  <c r="Y5" i="1060"/>
  <c r="X5" i="1060"/>
  <c r="W5" i="1060"/>
  <c r="Z5" i="1060" s="1"/>
  <c r="V5" i="1060"/>
  <c r="T5" i="1060"/>
  <c r="S5" i="1060"/>
  <c r="R5" i="1060"/>
  <c r="U5" i="1060" s="1"/>
  <c r="Q5" i="1060"/>
  <c r="O5" i="1060"/>
  <c r="N5" i="1060"/>
  <c r="M5" i="1060"/>
  <c r="L5" i="1060"/>
  <c r="P5" i="1060" s="1"/>
  <c r="K5" i="1060"/>
  <c r="AI4" i="1060"/>
  <c r="AH4" i="1060"/>
  <c r="AJ4" i="1060" s="1"/>
  <c r="F4" i="1060" s="1"/>
  <c r="AG4" i="1060"/>
  <c r="AE4" i="1060"/>
  <c r="AD4" i="1060"/>
  <c r="AC4" i="1060"/>
  <c r="AF4" i="1060" s="1"/>
  <c r="AB4" i="1060"/>
  <c r="AA4" i="1060"/>
  <c r="Y4" i="1060"/>
  <c r="X4" i="1060"/>
  <c r="Z4" i="1060" s="1"/>
  <c r="W4" i="1060"/>
  <c r="V4" i="1060"/>
  <c r="T4" i="1060"/>
  <c r="S4" i="1060"/>
  <c r="U4" i="1060" s="1"/>
  <c r="R4" i="1060"/>
  <c r="Q4" i="1060"/>
  <c r="O4" i="1060"/>
  <c r="N4" i="1060"/>
  <c r="M4" i="1060"/>
  <c r="P4" i="1060" s="1"/>
  <c r="L4" i="1060"/>
  <c r="K4" i="1060"/>
  <c r="D57" i="1059"/>
  <c r="C57" i="1059"/>
  <c r="E54" i="1059"/>
  <c r="D54" i="1059"/>
  <c r="C54" i="1059"/>
  <c r="C55" i="1059" s="1"/>
  <c r="D50" i="1059"/>
  <c r="E47" i="1059"/>
  <c r="E49" i="1059" s="1"/>
  <c r="D47" i="1059"/>
  <c r="D62" i="1059" s="1"/>
  <c r="AJ43" i="1059"/>
  <c r="AI43" i="1059"/>
  <c r="AH43" i="1059"/>
  <c r="AG43" i="1059"/>
  <c r="AF43" i="1059"/>
  <c r="AE43" i="1059"/>
  <c r="AD43" i="1059"/>
  <c r="AC43" i="1059"/>
  <c r="AB43" i="1059"/>
  <c r="AA43" i="1059"/>
  <c r="Z43" i="1059"/>
  <c r="Y43" i="1059"/>
  <c r="X43" i="1059"/>
  <c r="W43" i="1059"/>
  <c r="V43" i="1059"/>
  <c r="U43" i="1059"/>
  <c r="T43" i="1059"/>
  <c r="S43" i="1059"/>
  <c r="R43" i="1059"/>
  <c r="Q43" i="1059"/>
  <c r="P43" i="1059"/>
  <c r="O43" i="1059"/>
  <c r="N43" i="1059"/>
  <c r="M43" i="1059"/>
  <c r="L43" i="1059"/>
  <c r="K43" i="1059"/>
  <c r="F43" i="1059"/>
  <c r="AJ42" i="1059"/>
  <c r="AI42" i="1059"/>
  <c r="AH42" i="1059"/>
  <c r="AG42" i="1059"/>
  <c r="AF42" i="1059"/>
  <c r="AE42" i="1059"/>
  <c r="AD42" i="1059"/>
  <c r="AC42" i="1059"/>
  <c r="AB42" i="1059"/>
  <c r="AA42" i="1059"/>
  <c r="Z42" i="1059"/>
  <c r="Y42" i="1059"/>
  <c r="X42" i="1059"/>
  <c r="W42" i="1059"/>
  <c r="V42" i="1059"/>
  <c r="U42" i="1059"/>
  <c r="T42" i="1059"/>
  <c r="S42" i="1059"/>
  <c r="R42" i="1059"/>
  <c r="Q42" i="1059"/>
  <c r="P42" i="1059"/>
  <c r="O42" i="1059"/>
  <c r="N42" i="1059"/>
  <c r="M42" i="1059"/>
  <c r="L42" i="1059"/>
  <c r="K42" i="1059"/>
  <c r="F42" i="1059"/>
  <c r="AJ41" i="1059"/>
  <c r="AI41" i="1059"/>
  <c r="AH41" i="1059"/>
  <c r="AG41" i="1059"/>
  <c r="AF41" i="1059"/>
  <c r="AE41" i="1059"/>
  <c r="AD41" i="1059"/>
  <c r="AC41" i="1059"/>
  <c r="AB41" i="1059"/>
  <c r="AA41" i="1059"/>
  <c r="Z41" i="1059"/>
  <c r="Y41" i="1059"/>
  <c r="X41" i="1059"/>
  <c r="W41" i="1059"/>
  <c r="V41" i="1059"/>
  <c r="U41" i="1059"/>
  <c r="T41" i="1059"/>
  <c r="S41" i="1059"/>
  <c r="R41" i="1059"/>
  <c r="Q41" i="1059"/>
  <c r="P41" i="1059"/>
  <c r="O41" i="1059"/>
  <c r="N41" i="1059"/>
  <c r="M41" i="1059"/>
  <c r="L41" i="1059"/>
  <c r="K41" i="1059"/>
  <c r="F41" i="1059"/>
  <c r="AJ40" i="1059"/>
  <c r="AI40" i="1059"/>
  <c r="AH40" i="1059"/>
  <c r="AG40" i="1059"/>
  <c r="AF40" i="1059"/>
  <c r="AE40" i="1059"/>
  <c r="AD40" i="1059"/>
  <c r="AC40" i="1059"/>
  <c r="AB40" i="1059"/>
  <c r="AA40" i="1059"/>
  <c r="Z40" i="1059"/>
  <c r="Y40" i="1059"/>
  <c r="X40" i="1059"/>
  <c r="W40" i="1059"/>
  <c r="V40" i="1059"/>
  <c r="U40" i="1059"/>
  <c r="T40" i="1059"/>
  <c r="S40" i="1059"/>
  <c r="R40" i="1059"/>
  <c r="Q40" i="1059"/>
  <c r="P40" i="1059"/>
  <c r="O40" i="1059"/>
  <c r="N40" i="1059"/>
  <c r="M40" i="1059"/>
  <c r="L40" i="1059"/>
  <c r="K40" i="1059"/>
  <c r="F40" i="1059"/>
  <c r="AJ39" i="1059"/>
  <c r="AI39" i="1059"/>
  <c r="AH39" i="1059"/>
  <c r="AG39" i="1059"/>
  <c r="AF39" i="1059"/>
  <c r="AE39" i="1059"/>
  <c r="AD39" i="1059"/>
  <c r="AC39" i="1059"/>
  <c r="AB39" i="1059"/>
  <c r="AA39" i="1059"/>
  <c r="Z39" i="1059"/>
  <c r="Y39" i="1059"/>
  <c r="X39" i="1059"/>
  <c r="W39" i="1059"/>
  <c r="V39" i="1059"/>
  <c r="U39" i="1059"/>
  <c r="T39" i="1059"/>
  <c r="S39" i="1059"/>
  <c r="R39" i="1059"/>
  <c r="Q39" i="1059"/>
  <c r="P39" i="1059"/>
  <c r="O39" i="1059"/>
  <c r="N39" i="1059"/>
  <c r="M39" i="1059"/>
  <c r="L39" i="1059"/>
  <c r="K39" i="1059"/>
  <c r="F39" i="1059"/>
  <c r="AJ38" i="1059"/>
  <c r="AI38" i="1059"/>
  <c r="AH38" i="1059"/>
  <c r="AG38" i="1059"/>
  <c r="AF38" i="1059"/>
  <c r="AE38" i="1059"/>
  <c r="AD38" i="1059"/>
  <c r="AC38" i="1059"/>
  <c r="AB38" i="1059"/>
  <c r="AA38" i="1059"/>
  <c r="Z38" i="1059"/>
  <c r="Y38" i="1059"/>
  <c r="X38" i="1059"/>
  <c r="W38" i="1059"/>
  <c r="V38" i="1059"/>
  <c r="U38" i="1059"/>
  <c r="T38" i="1059"/>
  <c r="S38" i="1059"/>
  <c r="R38" i="1059"/>
  <c r="Q38" i="1059"/>
  <c r="P38" i="1059"/>
  <c r="O38" i="1059"/>
  <c r="N38" i="1059"/>
  <c r="M38" i="1059"/>
  <c r="L38" i="1059"/>
  <c r="K38" i="1059"/>
  <c r="F38" i="1059"/>
  <c r="AJ37" i="1059"/>
  <c r="AI37" i="1059"/>
  <c r="AH37" i="1059"/>
  <c r="AG37" i="1059"/>
  <c r="AF37" i="1059"/>
  <c r="AE37" i="1059"/>
  <c r="AD37" i="1059"/>
  <c r="AC37" i="1059"/>
  <c r="AB37" i="1059"/>
  <c r="AA37" i="1059"/>
  <c r="Z37" i="1059"/>
  <c r="Y37" i="1059"/>
  <c r="X37" i="1059"/>
  <c r="W37" i="1059"/>
  <c r="V37" i="1059"/>
  <c r="U37" i="1059"/>
  <c r="T37" i="1059"/>
  <c r="S37" i="1059"/>
  <c r="R37" i="1059"/>
  <c r="Q37" i="1059"/>
  <c r="P37" i="1059"/>
  <c r="O37" i="1059"/>
  <c r="N37" i="1059"/>
  <c r="M37" i="1059"/>
  <c r="L37" i="1059"/>
  <c r="K37" i="1059"/>
  <c r="F37" i="1059"/>
  <c r="AJ36" i="1059"/>
  <c r="AI36" i="1059"/>
  <c r="AH36" i="1059"/>
  <c r="AG36" i="1059"/>
  <c r="AF36" i="1059"/>
  <c r="AE36" i="1059"/>
  <c r="AD36" i="1059"/>
  <c r="AC36" i="1059"/>
  <c r="AB36" i="1059"/>
  <c r="AA36" i="1059"/>
  <c r="Z36" i="1059"/>
  <c r="Y36" i="1059"/>
  <c r="X36" i="1059"/>
  <c r="W36" i="1059"/>
  <c r="V36" i="1059"/>
  <c r="U36" i="1059"/>
  <c r="T36" i="1059"/>
  <c r="S36" i="1059"/>
  <c r="R36" i="1059"/>
  <c r="Q36" i="1059"/>
  <c r="P36" i="1059"/>
  <c r="O36" i="1059"/>
  <c r="N36" i="1059"/>
  <c r="M36" i="1059"/>
  <c r="L36" i="1059"/>
  <c r="K36" i="1059"/>
  <c r="F36" i="1059"/>
  <c r="AJ35" i="1059"/>
  <c r="AI35" i="1059"/>
  <c r="AH35" i="1059"/>
  <c r="AG35" i="1059"/>
  <c r="AF35" i="1059"/>
  <c r="AE35" i="1059"/>
  <c r="AD35" i="1059"/>
  <c r="AC35" i="1059"/>
  <c r="AB35" i="1059"/>
  <c r="AA35" i="1059"/>
  <c r="Z35" i="1059"/>
  <c r="Y35" i="1059"/>
  <c r="X35" i="1059"/>
  <c r="W35" i="1059"/>
  <c r="V35" i="1059"/>
  <c r="U35" i="1059"/>
  <c r="T35" i="1059"/>
  <c r="S35" i="1059"/>
  <c r="R35" i="1059"/>
  <c r="Q35" i="1059"/>
  <c r="P35" i="1059"/>
  <c r="O35" i="1059"/>
  <c r="N35" i="1059"/>
  <c r="M35" i="1059"/>
  <c r="L35" i="1059"/>
  <c r="K35" i="1059"/>
  <c r="F35" i="1059"/>
  <c r="AJ34" i="1059"/>
  <c r="AI34" i="1059"/>
  <c r="AH34" i="1059"/>
  <c r="AG34" i="1059"/>
  <c r="AF34" i="1059"/>
  <c r="AE34" i="1059"/>
  <c r="AD34" i="1059"/>
  <c r="AC34" i="1059"/>
  <c r="AB34" i="1059"/>
  <c r="AA34" i="1059"/>
  <c r="Z34" i="1059"/>
  <c r="Y34" i="1059"/>
  <c r="X34" i="1059"/>
  <c r="W34" i="1059"/>
  <c r="V34" i="1059"/>
  <c r="U34" i="1059"/>
  <c r="T34" i="1059"/>
  <c r="S34" i="1059"/>
  <c r="R34" i="1059"/>
  <c r="Q34" i="1059"/>
  <c r="P34" i="1059"/>
  <c r="O34" i="1059"/>
  <c r="N34" i="1059"/>
  <c r="M34" i="1059"/>
  <c r="L34" i="1059"/>
  <c r="K34" i="1059"/>
  <c r="F34" i="1059"/>
  <c r="AJ33" i="1059"/>
  <c r="AI33" i="1059"/>
  <c r="AH33" i="1059"/>
  <c r="AG33" i="1059"/>
  <c r="AF33" i="1059"/>
  <c r="AE33" i="1059"/>
  <c r="AD33" i="1059"/>
  <c r="AC33" i="1059"/>
  <c r="AB33" i="1059"/>
  <c r="AA33" i="1059"/>
  <c r="Z33" i="1059"/>
  <c r="Y33" i="1059"/>
  <c r="X33" i="1059"/>
  <c r="W33" i="1059"/>
  <c r="V33" i="1059"/>
  <c r="U33" i="1059"/>
  <c r="T33" i="1059"/>
  <c r="S33" i="1059"/>
  <c r="R33" i="1059"/>
  <c r="Q33" i="1059"/>
  <c r="P33" i="1059"/>
  <c r="O33" i="1059"/>
  <c r="N33" i="1059"/>
  <c r="M33" i="1059"/>
  <c r="L33" i="1059"/>
  <c r="K33" i="1059"/>
  <c r="F33" i="1059"/>
  <c r="AJ32" i="1059"/>
  <c r="AI32" i="1059"/>
  <c r="AH32" i="1059"/>
  <c r="AG32" i="1059"/>
  <c r="AF32" i="1059"/>
  <c r="AE32" i="1059"/>
  <c r="AD32" i="1059"/>
  <c r="AC32" i="1059"/>
  <c r="AB32" i="1059"/>
  <c r="AA32" i="1059"/>
  <c r="Z32" i="1059"/>
  <c r="Y32" i="1059"/>
  <c r="X32" i="1059"/>
  <c r="W32" i="1059"/>
  <c r="V32" i="1059"/>
  <c r="U32" i="1059"/>
  <c r="T32" i="1059"/>
  <c r="S32" i="1059"/>
  <c r="R32" i="1059"/>
  <c r="Q32" i="1059"/>
  <c r="P32" i="1059"/>
  <c r="O32" i="1059"/>
  <c r="N32" i="1059"/>
  <c r="M32" i="1059"/>
  <c r="L32" i="1059"/>
  <c r="K32" i="1059"/>
  <c r="F32" i="1059"/>
  <c r="AJ31" i="1059"/>
  <c r="AI31" i="1059"/>
  <c r="AH31" i="1059"/>
  <c r="AG31" i="1059"/>
  <c r="AF31" i="1059"/>
  <c r="AE31" i="1059"/>
  <c r="AD31" i="1059"/>
  <c r="AC31" i="1059"/>
  <c r="AB31" i="1059"/>
  <c r="AA31" i="1059"/>
  <c r="Z31" i="1059"/>
  <c r="Y31" i="1059"/>
  <c r="X31" i="1059"/>
  <c r="W31" i="1059"/>
  <c r="V31" i="1059"/>
  <c r="U31" i="1059"/>
  <c r="T31" i="1059"/>
  <c r="S31" i="1059"/>
  <c r="R31" i="1059"/>
  <c r="Q31" i="1059"/>
  <c r="P31" i="1059"/>
  <c r="O31" i="1059"/>
  <c r="N31" i="1059"/>
  <c r="M31" i="1059"/>
  <c r="L31" i="1059"/>
  <c r="K31" i="1059"/>
  <c r="F31" i="1059"/>
  <c r="AJ30" i="1059"/>
  <c r="AI30" i="1059"/>
  <c r="AH30" i="1059"/>
  <c r="AG30" i="1059"/>
  <c r="AF30" i="1059"/>
  <c r="AE30" i="1059"/>
  <c r="AD30" i="1059"/>
  <c r="AC30" i="1059"/>
  <c r="AB30" i="1059"/>
  <c r="AA30" i="1059"/>
  <c r="Z30" i="1059"/>
  <c r="Y30" i="1059"/>
  <c r="X30" i="1059"/>
  <c r="W30" i="1059"/>
  <c r="V30" i="1059"/>
  <c r="U30" i="1059"/>
  <c r="T30" i="1059"/>
  <c r="S30" i="1059"/>
  <c r="R30" i="1059"/>
  <c r="Q30" i="1059"/>
  <c r="P30" i="1059"/>
  <c r="O30" i="1059"/>
  <c r="N30" i="1059"/>
  <c r="M30" i="1059"/>
  <c r="L30" i="1059"/>
  <c r="K30" i="1059"/>
  <c r="F30" i="1059"/>
  <c r="AJ29" i="1059"/>
  <c r="AI29" i="1059"/>
  <c r="AH29" i="1059"/>
  <c r="AG29" i="1059"/>
  <c r="AF29" i="1059"/>
  <c r="AE29" i="1059"/>
  <c r="AD29" i="1059"/>
  <c r="AC29" i="1059"/>
  <c r="AB29" i="1059"/>
  <c r="AA29" i="1059"/>
  <c r="Z29" i="1059"/>
  <c r="Y29" i="1059"/>
  <c r="X29" i="1059"/>
  <c r="W29" i="1059"/>
  <c r="V29" i="1059"/>
  <c r="U29" i="1059"/>
  <c r="T29" i="1059"/>
  <c r="S29" i="1059"/>
  <c r="R29" i="1059"/>
  <c r="Q29" i="1059"/>
  <c r="P29" i="1059"/>
  <c r="O29" i="1059"/>
  <c r="N29" i="1059"/>
  <c r="M29" i="1059"/>
  <c r="L29" i="1059"/>
  <c r="K29" i="1059"/>
  <c r="F29" i="1059"/>
  <c r="AJ28" i="1059"/>
  <c r="AI28" i="1059"/>
  <c r="AH28" i="1059"/>
  <c r="AG28" i="1059"/>
  <c r="AF28" i="1059"/>
  <c r="AE28" i="1059"/>
  <c r="AD28" i="1059"/>
  <c r="AC28" i="1059"/>
  <c r="AB28" i="1059"/>
  <c r="AA28" i="1059"/>
  <c r="Z28" i="1059"/>
  <c r="Y28" i="1059"/>
  <c r="X28" i="1059"/>
  <c r="W28" i="1059"/>
  <c r="V28" i="1059"/>
  <c r="U28" i="1059"/>
  <c r="T28" i="1059"/>
  <c r="S28" i="1059"/>
  <c r="R28" i="1059"/>
  <c r="Q28" i="1059"/>
  <c r="P28" i="1059"/>
  <c r="O28" i="1059"/>
  <c r="N28" i="1059"/>
  <c r="M28" i="1059"/>
  <c r="L28" i="1059"/>
  <c r="K28" i="1059"/>
  <c r="F28" i="1059"/>
  <c r="AJ27" i="1059"/>
  <c r="AI27" i="1059"/>
  <c r="AH27" i="1059"/>
  <c r="AG27" i="1059"/>
  <c r="AF27" i="1059"/>
  <c r="AE27" i="1059"/>
  <c r="AD27" i="1059"/>
  <c r="AC27" i="1059"/>
  <c r="AB27" i="1059"/>
  <c r="AA27" i="1059"/>
  <c r="Z27" i="1059"/>
  <c r="Y27" i="1059"/>
  <c r="X27" i="1059"/>
  <c r="W27" i="1059"/>
  <c r="V27" i="1059"/>
  <c r="U27" i="1059"/>
  <c r="T27" i="1059"/>
  <c r="S27" i="1059"/>
  <c r="R27" i="1059"/>
  <c r="Q27" i="1059"/>
  <c r="P27" i="1059"/>
  <c r="O27" i="1059"/>
  <c r="N27" i="1059"/>
  <c r="M27" i="1059"/>
  <c r="L27" i="1059"/>
  <c r="K27" i="1059"/>
  <c r="F27" i="1059"/>
  <c r="AJ26" i="1059"/>
  <c r="AI26" i="1059"/>
  <c r="AH26" i="1059"/>
  <c r="AG26" i="1059"/>
  <c r="AF26" i="1059"/>
  <c r="AE26" i="1059"/>
  <c r="AD26" i="1059"/>
  <c r="AC26" i="1059"/>
  <c r="AB26" i="1059"/>
  <c r="AA26" i="1059"/>
  <c r="Z26" i="1059"/>
  <c r="Y26" i="1059"/>
  <c r="X26" i="1059"/>
  <c r="W26" i="1059"/>
  <c r="V26" i="1059"/>
  <c r="U26" i="1059"/>
  <c r="T26" i="1059"/>
  <c r="S26" i="1059"/>
  <c r="R26" i="1059"/>
  <c r="Q26" i="1059"/>
  <c r="P26" i="1059"/>
  <c r="O26" i="1059"/>
  <c r="N26" i="1059"/>
  <c r="M26" i="1059"/>
  <c r="L26" i="1059"/>
  <c r="K26" i="1059"/>
  <c r="F26" i="1059"/>
  <c r="AJ25" i="1059"/>
  <c r="AI25" i="1059"/>
  <c r="AH25" i="1059"/>
  <c r="AG25" i="1059"/>
  <c r="AF25" i="1059"/>
  <c r="AE25" i="1059"/>
  <c r="AD25" i="1059"/>
  <c r="AC25" i="1059"/>
  <c r="AB25" i="1059"/>
  <c r="AA25" i="1059"/>
  <c r="Z25" i="1059"/>
  <c r="Y25" i="1059"/>
  <c r="X25" i="1059"/>
  <c r="W25" i="1059"/>
  <c r="V25" i="1059"/>
  <c r="U25" i="1059"/>
  <c r="T25" i="1059"/>
  <c r="S25" i="1059"/>
  <c r="R25" i="1059"/>
  <c r="Q25" i="1059"/>
  <c r="P25" i="1059"/>
  <c r="O25" i="1059"/>
  <c r="N25" i="1059"/>
  <c r="M25" i="1059"/>
  <c r="L25" i="1059"/>
  <c r="K25" i="1059"/>
  <c r="F25" i="1059"/>
  <c r="AJ24" i="1059"/>
  <c r="AI24" i="1059"/>
  <c r="AH24" i="1059"/>
  <c r="AG24" i="1059"/>
  <c r="AF24" i="1059"/>
  <c r="AE24" i="1059"/>
  <c r="AD24" i="1059"/>
  <c r="AC24" i="1059"/>
  <c r="AB24" i="1059"/>
  <c r="AA24" i="1059"/>
  <c r="Z24" i="1059"/>
  <c r="Y24" i="1059"/>
  <c r="X24" i="1059"/>
  <c r="W24" i="1059"/>
  <c r="V24" i="1059"/>
  <c r="U24" i="1059"/>
  <c r="T24" i="1059"/>
  <c r="S24" i="1059"/>
  <c r="R24" i="1059"/>
  <c r="Q24" i="1059"/>
  <c r="P24" i="1059"/>
  <c r="O24" i="1059"/>
  <c r="N24" i="1059"/>
  <c r="M24" i="1059"/>
  <c r="L24" i="1059"/>
  <c r="K24" i="1059"/>
  <c r="F24" i="1059"/>
  <c r="AI23" i="1059"/>
  <c r="AH23" i="1059"/>
  <c r="AG23" i="1059"/>
  <c r="AJ23" i="1059" s="1"/>
  <c r="AE23" i="1059"/>
  <c r="AD23" i="1059"/>
  <c r="AC23" i="1059"/>
  <c r="AB23" i="1059"/>
  <c r="AA23" i="1059"/>
  <c r="AF23" i="1059" s="1"/>
  <c r="Z23" i="1059"/>
  <c r="Y23" i="1059"/>
  <c r="X23" i="1059"/>
  <c r="W23" i="1059"/>
  <c r="V23" i="1059"/>
  <c r="T23" i="1059"/>
  <c r="S23" i="1059"/>
  <c r="R23" i="1059"/>
  <c r="Q23" i="1059"/>
  <c r="U23" i="1059" s="1"/>
  <c r="O23" i="1059"/>
  <c r="N23" i="1059"/>
  <c r="M23" i="1059"/>
  <c r="L23" i="1059"/>
  <c r="K23" i="1059"/>
  <c r="P23" i="1059" s="1"/>
  <c r="AI22" i="1059"/>
  <c r="AH22" i="1059"/>
  <c r="AG22" i="1059"/>
  <c r="AJ22" i="1059" s="1"/>
  <c r="F22" i="1059" s="1"/>
  <c r="AE22" i="1059"/>
  <c r="AD22" i="1059"/>
  <c r="AC22" i="1059"/>
  <c r="AB22" i="1059"/>
  <c r="AA22" i="1059"/>
  <c r="AF22" i="1059" s="1"/>
  <c r="Y22" i="1059"/>
  <c r="X22" i="1059"/>
  <c r="W22" i="1059"/>
  <c r="V22" i="1059"/>
  <c r="Z22" i="1059" s="1"/>
  <c r="T22" i="1059"/>
  <c r="S22" i="1059"/>
  <c r="R22" i="1059"/>
  <c r="Q22" i="1059"/>
  <c r="U22" i="1059" s="1"/>
  <c r="P22" i="1059"/>
  <c r="O22" i="1059"/>
  <c r="N22" i="1059"/>
  <c r="M22" i="1059"/>
  <c r="L22" i="1059"/>
  <c r="K22" i="1059"/>
  <c r="AI21" i="1059"/>
  <c r="AH21" i="1059"/>
  <c r="AG21" i="1059"/>
  <c r="AJ21" i="1059" s="1"/>
  <c r="F21" i="1059" s="1"/>
  <c r="AE21" i="1059"/>
  <c r="AD21" i="1059"/>
  <c r="AC21" i="1059"/>
  <c r="AB21" i="1059"/>
  <c r="AA21" i="1059"/>
  <c r="AF21" i="1059" s="1"/>
  <c r="Y21" i="1059"/>
  <c r="X21" i="1059"/>
  <c r="W21" i="1059"/>
  <c r="V21" i="1059"/>
  <c r="Z21" i="1059" s="1"/>
  <c r="T21" i="1059"/>
  <c r="S21" i="1059"/>
  <c r="R21" i="1059"/>
  <c r="Q21" i="1059"/>
  <c r="U21" i="1059" s="1"/>
  <c r="O21" i="1059"/>
  <c r="N21" i="1059"/>
  <c r="M21" i="1059"/>
  <c r="L21" i="1059"/>
  <c r="K21" i="1059"/>
  <c r="P21" i="1059" s="1"/>
  <c r="AI20" i="1059"/>
  <c r="AH20" i="1059"/>
  <c r="AJ20" i="1059" s="1"/>
  <c r="F20" i="1059" s="1"/>
  <c r="AG20" i="1059"/>
  <c r="AE20" i="1059"/>
  <c r="AD20" i="1059"/>
  <c r="AC20" i="1059"/>
  <c r="AB20" i="1059"/>
  <c r="AF20" i="1059" s="1"/>
  <c r="AA20" i="1059"/>
  <c r="Y20" i="1059"/>
  <c r="X20" i="1059"/>
  <c r="W20" i="1059"/>
  <c r="Z20" i="1059" s="1"/>
  <c r="V20" i="1059"/>
  <c r="T20" i="1059"/>
  <c r="S20" i="1059"/>
  <c r="R20" i="1059"/>
  <c r="U20" i="1059" s="1"/>
  <c r="Q20" i="1059"/>
  <c r="O20" i="1059"/>
  <c r="N20" i="1059"/>
  <c r="M20" i="1059"/>
  <c r="L20" i="1059"/>
  <c r="P20" i="1059" s="1"/>
  <c r="K20" i="1059"/>
  <c r="AI19" i="1059"/>
  <c r="AH19" i="1059"/>
  <c r="AG19" i="1059"/>
  <c r="AJ19" i="1059" s="1"/>
  <c r="F19" i="1059" s="1"/>
  <c r="AE19" i="1059"/>
  <c r="AD19" i="1059"/>
  <c r="AC19" i="1059"/>
  <c r="AB19" i="1059"/>
  <c r="AA19" i="1059"/>
  <c r="AF19" i="1059" s="1"/>
  <c r="Y19" i="1059"/>
  <c r="X19" i="1059"/>
  <c r="W19" i="1059"/>
  <c r="V19" i="1059"/>
  <c r="Z19" i="1059" s="1"/>
  <c r="T19" i="1059"/>
  <c r="S19" i="1059"/>
  <c r="R19" i="1059"/>
  <c r="Q19" i="1059"/>
  <c r="U19" i="1059" s="1"/>
  <c r="O19" i="1059"/>
  <c r="N19" i="1059"/>
  <c r="M19" i="1059"/>
  <c r="L19" i="1059"/>
  <c r="K19" i="1059"/>
  <c r="P19" i="1059" s="1"/>
  <c r="AI18" i="1059"/>
  <c r="AH18" i="1059"/>
  <c r="AJ18" i="1059" s="1"/>
  <c r="F18" i="1059" s="1"/>
  <c r="AG18" i="1059"/>
  <c r="AF18" i="1059"/>
  <c r="AE18" i="1059"/>
  <c r="AD18" i="1059"/>
  <c r="AC18" i="1059"/>
  <c r="AB18" i="1059"/>
  <c r="AA18" i="1059"/>
  <c r="Z18" i="1059"/>
  <c r="Y18" i="1059"/>
  <c r="X18" i="1059"/>
  <c r="W18" i="1059"/>
  <c r="V18" i="1059"/>
  <c r="T18" i="1059"/>
  <c r="S18" i="1059"/>
  <c r="U18" i="1059" s="1"/>
  <c r="R18" i="1059"/>
  <c r="Q18" i="1059"/>
  <c r="O18" i="1059"/>
  <c r="N18" i="1059"/>
  <c r="M18" i="1059"/>
  <c r="P18" i="1059" s="1"/>
  <c r="L18" i="1059"/>
  <c r="K18" i="1059"/>
  <c r="AJ17" i="1059"/>
  <c r="F17" i="1059" s="1"/>
  <c r="AI17" i="1059"/>
  <c r="AH17" i="1059"/>
  <c r="AG17" i="1059"/>
  <c r="AE17" i="1059"/>
  <c r="AD17" i="1059"/>
  <c r="AC17" i="1059"/>
  <c r="AB17" i="1059"/>
  <c r="AF17" i="1059" s="1"/>
  <c r="AA17" i="1059"/>
  <c r="Y17" i="1059"/>
  <c r="X17" i="1059"/>
  <c r="W17" i="1059"/>
  <c r="Z17" i="1059" s="1"/>
  <c r="V17" i="1059"/>
  <c r="T17" i="1059"/>
  <c r="S17" i="1059"/>
  <c r="R17" i="1059"/>
  <c r="U17" i="1059" s="1"/>
  <c r="Q17" i="1059"/>
  <c r="O17" i="1059"/>
  <c r="N17" i="1059"/>
  <c r="M17" i="1059"/>
  <c r="L17" i="1059"/>
  <c r="P17" i="1059" s="1"/>
  <c r="K17" i="1059"/>
  <c r="AI16" i="1059"/>
  <c r="AH16" i="1059"/>
  <c r="AG16" i="1059"/>
  <c r="AJ16" i="1059" s="1"/>
  <c r="AF16" i="1059"/>
  <c r="AE16" i="1059"/>
  <c r="AD16" i="1059"/>
  <c r="AC16" i="1059"/>
  <c r="AB16" i="1059"/>
  <c r="AA16" i="1059"/>
  <c r="Y16" i="1059"/>
  <c r="X16" i="1059"/>
  <c r="W16" i="1059"/>
  <c r="V16" i="1059"/>
  <c r="Z16" i="1059" s="1"/>
  <c r="U16" i="1059"/>
  <c r="T16" i="1059"/>
  <c r="S16" i="1059"/>
  <c r="R16" i="1059"/>
  <c r="Q16" i="1059"/>
  <c r="O16" i="1059"/>
  <c r="N16" i="1059"/>
  <c r="M16" i="1059"/>
  <c r="L16" i="1059"/>
  <c r="K16" i="1059"/>
  <c r="P16" i="1059" s="1"/>
  <c r="AI15" i="1059"/>
  <c r="AH15" i="1059"/>
  <c r="AG15" i="1059"/>
  <c r="AJ15" i="1059" s="1"/>
  <c r="F15" i="1059" s="1"/>
  <c r="AE15" i="1059"/>
  <c r="AD15" i="1059"/>
  <c r="AC15" i="1059"/>
  <c r="AB15" i="1059"/>
  <c r="AA15" i="1059"/>
  <c r="AF15" i="1059" s="1"/>
  <c r="Z15" i="1059"/>
  <c r="Y15" i="1059"/>
  <c r="X15" i="1059"/>
  <c r="W15" i="1059"/>
  <c r="V15" i="1059"/>
  <c r="T15" i="1059"/>
  <c r="S15" i="1059"/>
  <c r="R15" i="1059"/>
  <c r="Q15" i="1059"/>
  <c r="U15" i="1059" s="1"/>
  <c r="O15" i="1059"/>
  <c r="N15" i="1059"/>
  <c r="M15" i="1059"/>
  <c r="L15" i="1059"/>
  <c r="K15" i="1059"/>
  <c r="P15" i="1059" s="1"/>
  <c r="AI14" i="1059"/>
  <c r="AH14" i="1059"/>
  <c r="AJ14" i="1059" s="1"/>
  <c r="F14" i="1059" s="1"/>
  <c r="AG14" i="1059"/>
  <c r="AE14" i="1059"/>
  <c r="AD14" i="1059"/>
  <c r="AC14" i="1059"/>
  <c r="AB14" i="1059"/>
  <c r="AF14" i="1059" s="1"/>
  <c r="AA14" i="1059"/>
  <c r="Y14" i="1059"/>
  <c r="X14" i="1059"/>
  <c r="W14" i="1059"/>
  <c r="Z14" i="1059" s="1"/>
  <c r="V14" i="1059"/>
  <c r="T14" i="1059"/>
  <c r="S14" i="1059"/>
  <c r="R14" i="1059"/>
  <c r="U14" i="1059" s="1"/>
  <c r="Q14" i="1059"/>
  <c r="O14" i="1059"/>
  <c r="N14" i="1059"/>
  <c r="M14" i="1059"/>
  <c r="L14" i="1059"/>
  <c r="P14" i="1059" s="1"/>
  <c r="K14" i="1059"/>
  <c r="AI13" i="1059"/>
  <c r="AH13" i="1059"/>
  <c r="AJ13" i="1059" s="1"/>
  <c r="F13" i="1059" s="1"/>
  <c r="AG13" i="1059"/>
  <c r="AE13" i="1059"/>
  <c r="AD13" i="1059"/>
  <c r="AC13" i="1059"/>
  <c r="AB13" i="1059"/>
  <c r="AF13" i="1059" s="1"/>
  <c r="AA13" i="1059"/>
  <c r="Y13" i="1059"/>
  <c r="X13" i="1059"/>
  <c r="W13" i="1059"/>
  <c r="Z13" i="1059" s="1"/>
  <c r="V13" i="1059"/>
  <c r="T13" i="1059"/>
  <c r="S13" i="1059"/>
  <c r="R13" i="1059"/>
  <c r="U13" i="1059" s="1"/>
  <c r="Q13" i="1059"/>
  <c r="O13" i="1059"/>
  <c r="N13" i="1059"/>
  <c r="M13" i="1059"/>
  <c r="L13" i="1059"/>
  <c r="P13" i="1059" s="1"/>
  <c r="K13" i="1059"/>
  <c r="AI12" i="1059"/>
  <c r="AH12" i="1059"/>
  <c r="AG12" i="1059"/>
  <c r="AJ12" i="1059" s="1"/>
  <c r="AE12" i="1059"/>
  <c r="AD12" i="1059"/>
  <c r="AC12" i="1059"/>
  <c r="AB12" i="1059"/>
  <c r="AA12" i="1059"/>
  <c r="AF12" i="1059" s="1"/>
  <c r="Z12" i="1059"/>
  <c r="Y12" i="1059"/>
  <c r="X12" i="1059"/>
  <c r="W12" i="1059"/>
  <c r="V12" i="1059"/>
  <c r="T12" i="1059"/>
  <c r="S12" i="1059"/>
  <c r="R12" i="1059"/>
  <c r="Q12" i="1059"/>
  <c r="U12" i="1059" s="1"/>
  <c r="O12" i="1059"/>
  <c r="N12" i="1059"/>
  <c r="M12" i="1059"/>
  <c r="L12" i="1059"/>
  <c r="K12" i="1059"/>
  <c r="P12" i="1059" s="1"/>
  <c r="AI11" i="1059"/>
  <c r="AH11" i="1059"/>
  <c r="AG11" i="1059"/>
  <c r="AJ11" i="1059" s="1"/>
  <c r="AF11" i="1059"/>
  <c r="AE11" i="1059"/>
  <c r="AD11" i="1059"/>
  <c r="AC11" i="1059"/>
  <c r="AB11" i="1059"/>
  <c r="AA11" i="1059"/>
  <c r="Y11" i="1059"/>
  <c r="X11" i="1059"/>
  <c r="W11" i="1059"/>
  <c r="V11" i="1059"/>
  <c r="Z11" i="1059" s="1"/>
  <c r="T11" i="1059"/>
  <c r="S11" i="1059"/>
  <c r="R11" i="1059"/>
  <c r="Q11" i="1059"/>
  <c r="U11" i="1059" s="1"/>
  <c r="O11" i="1059"/>
  <c r="N11" i="1059"/>
  <c r="M11" i="1059"/>
  <c r="L11" i="1059"/>
  <c r="K11" i="1059"/>
  <c r="P11" i="1059" s="1"/>
  <c r="AI10" i="1059"/>
  <c r="AH10" i="1059"/>
  <c r="AJ10" i="1059" s="1"/>
  <c r="F10" i="1059" s="1"/>
  <c r="AG10" i="1059"/>
  <c r="AE10" i="1059"/>
  <c r="AD10" i="1059"/>
  <c r="AC10" i="1059"/>
  <c r="AB10" i="1059"/>
  <c r="AF10" i="1059" s="1"/>
  <c r="AA10" i="1059"/>
  <c r="Z10" i="1059"/>
  <c r="Y10" i="1059"/>
  <c r="X10" i="1059"/>
  <c r="W10" i="1059"/>
  <c r="V10" i="1059"/>
  <c r="T10" i="1059"/>
  <c r="S10" i="1059"/>
  <c r="R10" i="1059"/>
  <c r="U10" i="1059" s="1"/>
  <c r="Q10" i="1059"/>
  <c r="P10" i="1059"/>
  <c r="O10" i="1059"/>
  <c r="N10" i="1059"/>
  <c r="M10" i="1059"/>
  <c r="L10" i="1059"/>
  <c r="K10" i="1059"/>
  <c r="AI9" i="1059"/>
  <c r="AH9" i="1059"/>
  <c r="AJ9" i="1059" s="1"/>
  <c r="F9" i="1059" s="1"/>
  <c r="AG9" i="1059"/>
  <c r="AE9" i="1059"/>
  <c r="AD9" i="1059"/>
  <c r="AC9" i="1059"/>
  <c r="AF9" i="1059" s="1"/>
  <c r="AB9" i="1059"/>
  <c r="AA9" i="1059"/>
  <c r="Y9" i="1059"/>
  <c r="X9" i="1059"/>
  <c r="Z9" i="1059" s="1"/>
  <c r="W9" i="1059"/>
  <c r="V9" i="1059"/>
  <c r="T9" i="1059"/>
  <c r="S9" i="1059"/>
  <c r="U9" i="1059" s="1"/>
  <c r="R9" i="1059"/>
  <c r="Q9" i="1059"/>
  <c r="O9" i="1059"/>
  <c r="N9" i="1059"/>
  <c r="M9" i="1059"/>
  <c r="P9" i="1059" s="1"/>
  <c r="L9" i="1059"/>
  <c r="K9" i="1059"/>
  <c r="AJ8" i="1059"/>
  <c r="F8" i="1059" s="1"/>
  <c r="AI8" i="1059"/>
  <c r="AH8" i="1059"/>
  <c r="AG8" i="1059"/>
  <c r="AE8" i="1059"/>
  <c r="AD8" i="1059"/>
  <c r="AC8" i="1059"/>
  <c r="AB8" i="1059"/>
  <c r="AA8" i="1059"/>
  <c r="AF8" i="1059" s="1"/>
  <c r="Y8" i="1059"/>
  <c r="X8" i="1059"/>
  <c r="W8" i="1059"/>
  <c r="V8" i="1059"/>
  <c r="Z8" i="1059" s="1"/>
  <c r="T8" i="1059"/>
  <c r="S8" i="1059"/>
  <c r="R8" i="1059"/>
  <c r="Q8" i="1059"/>
  <c r="U8" i="1059" s="1"/>
  <c r="P8" i="1059"/>
  <c r="O8" i="1059"/>
  <c r="N8" i="1059"/>
  <c r="M8" i="1059"/>
  <c r="L8" i="1059"/>
  <c r="K8" i="1059"/>
  <c r="AI7" i="1059"/>
  <c r="AH7" i="1059"/>
  <c r="AJ7" i="1059" s="1"/>
  <c r="F7" i="1059" s="1"/>
  <c r="AG7" i="1059"/>
  <c r="AE7" i="1059"/>
  <c r="AD7" i="1059"/>
  <c r="AC7" i="1059"/>
  <c r="AB7" i="1059"/>
  <c r="AF7" i="1059" s="1"/>
  <c r="AA7" i="1059"/>
  <c r="Y7" i="1059"/>
  <c r="X7" i="1059"/>
  <c r="W7" i="1059"/>
  <c r="Z7" i="1059" s="1"/>
  <c r="V7" i="1059"/>
  <c r="T7" i="1059"/>
  <c r="S7" i="1059"/>
  <c r="R7" i="1059"/>
  <c r="U7" i="1059" s="1"/>
  <c r="Q7" i="1059"/>
  <c r="O7" i="1059"/>
  <c r="N7" i="1059"/>
  <c r="M7" i="1059"/>
  <c r="L7" i="1059"/>
  <c r="P7" i="1059" s="1"/>
  <c r="K7" i="1059"/>
  <c r="AJ6" i="1059"/>
  <c r="F6" i="1059" s="1"/>
  <c r="AI6" i="1059"/>
  <c r="AH6" i="1059"/>
  <c r="AG6" i="1059"/>
  <c r="AE6" i="1059"/>
  <c r="AD6" i="1059"/>
  <c r="AC6" i="1059"/>
  <c r="AB6" i="1059"/>
  <c r="AF6" i="1059" s="1"/>
  <c r="AA6" i="1059"/>
  <c r="Y6" i="1059"/>
  <c r="X6" i="1059"/>
  <c r="W6" i="1059"/>
  <c r="Z6" i="1059" s="1"/>
  <c r="V6" i="1059"/>
  <c r="T6" i="1059"/>
  <c r="S6" i="1059"/>
  <c r="R6" i="1059"/>
  <c r="U6" i="1059" s="1"/>
  <c r="Q6" i="1059"/>
  <c r="O6" i="1059"/>
  <c r="N6" i="1059"/>
  <c r="M6" i="1059"/>
  <c r="L6" i="1059"/>
  <c r="P6" i="1059" s="1"/>
  <c r="K6" i="1059"/>
  <c r="AJ5" i="1059"/>
  <c r="AI5" i="1059"/>
  <c r="AH5" i="1059"/>
  <c r="AG5" i="1059"/>
  <c r="AE5" i="1059"/>
  <c r="AD5" i="1059"/>
  <c r="AC5" i="1059"/>
  <c r="AB5" i="1059"/>
  <c r="AF5" i="1059" s="1"/>
  <c r="AA5" i="1059"/>
  <c r="Y5" i="1059"/>
  <c r="X5" i="1059"/>
  <c r="W5" i="1059"/>
  <c r="Z5" i="1059" s="1"/>
  <c r="V5" i="1059"/>
  <c r="U5" i="1059"/>
  <c r="T5" i="1059"/>
  <c r="S5" i="1059"/>
  <c r="R5" i="1059"/>
  <c r="Q5" i="1059"/>
  <c r="O5" i="1059"/>
  <c r="N5" i="1059"/>
  <c r="M5" i="1059"/>
  <c r="L5" i="1059"/>
  <c r="P5" i="1059" s="1"/>
  <c r="K5" i="1059"/>
  <c r="AI4" i="1059"/>
  <c r="AH4" i="1059"/>
  <c r="AJ4" i="1059" s="1"/>
  <c r="F4" i="1059" s="1"/>
  <c r="AG4" i="1059"/>
  <c r="AE4" i="1059"/>
  <c r="AD4" i="1059"/>
  <c r="AC4" i="1059"/>
  <c r="AF4" i="1059" s="1"/>
  <c r="AB4" i="1059"/>
  <c r="AA4" i="1059"/>
  <c r="Y4" i="1059"/>
  <c r="X4" i="1059"/>
  <c r="Z4" i="1059" s="1"/>
  <c r="W4" i="1059"/>
  <c r="V4" i="1059"/>
  <c r="T4" i="1059"/>
  <c r="S4" i="1059"/>
  <c r="U4" i="1059" s="1"/>
  <c r="R4" i="1059"/>
  <c r="Q4" i="1059"/>
  <c r="O4" i="1059"/>
  <c r="N4" i="1059"/>
  <c r="M4" i="1059"/>
  <c r="P4" i="1059" s="1"/>
  <c r="L4" i="1059"/>
  <c r="K4" i="1059"/>
  <c r="D57" i="1058"/>
  <c r="E54" i="1058"/>
  <c r="E56" i="1058" s="1"/>
  <c r="D54" i="1058"/>
  <c r="D56" i="1058" s="1"/>
  <c r="C54" i="1058"/>
  <c r="C56" i="1058" s="1"/>
  <c r="G56" i="1058" s="1"/>
  <c r="D50" i="1058"/>
  <c r="E47" i="1058"/>
  <c r="E49" i="1058" s="1"/>
  <c r="D47" i="1058"/>
  <c r="AJ43" i="1058"/>
  <c r="AI43" i="1058"/>
  <c r="AH43" i="1058"/>
  <c r="AG43" i="1058"/>
  <c r="AF43" i="1058"/>
  <c r="AE43" i="1058"/>
  <c r="AD43" i="1058"/>
  <c r="AC43" i="1058"/>
  <c r="AB43" i="1058"/>
  <c r="AA43" i="1058"/>
  <c r="Z43" i="1058"/>
  <c r="Y43" i="1058"/>
  <c r="X43" i="1058"/>
  <c r="W43" i="1058"/>
  <c r="V43" i="1058"/>
  <c r="U43" i="1058"/>
  <c r="T43" i="1058"/>
  <c r="S43" i="1058"/>
  <c r="R43" i="1058"/>
  <c r="Q43" i="1058"/>
  <c r="P43" i="1058"/>
  <c r="O43" i="1058"/>
  <c r="N43" i="1058"/>
  <c r="M43" i="1058"/>
  <c r="L43" i="1058"/>
  <c r="K43" i="1058"/>
  <c r="F43" i="1058"/>
  <c r="AJ42" i="1058"/>
  <c r="AI42" i="1058"/>
  <c r="AH42" i="1058"/>
  <c r="AG42" i="1058"/>
  <c r="AF42" i="1058"/>
  <c r="AE42" i="1058"/>
  <c r="AD42" i="1058"/>
  <c r="AC42" i="1058"/>
  <c r="AB42" i="1058"/>
  <c r="AA42" i="1058"/>
  <c r="Z42" i="1058"/>
  <c r="Y42" i="1058"/>
  <c r="X42" i="1058"/>
  <c r="W42" i="1058"/>
  <c r="V42" i="1058"/>
  <c r="U42" i="1058"/>
  <c r="T42" i="1058"/>
  <c r="S42" i="1058"/>
  <c r="R42" i="1058"/>
  <c r="Q42" i="1058"/>
  <c r="P42" i="1058"/>
  <c r="O42" i="1058"/>
  <c r="N42" i="1058"/>
  <c r="M42" i="1058"/>
  <c r="L42" i="1058"/>
  <c r="K42" i="1058"/>
  <c r="F42" i="1058"/>
  <c r="AJ41" i="1058"/>
  <c r="AI41" i="1058"/>
  <c r="AH41" i="1058"/>
  <c r="AG41" i="1058"/>
  <c r="AF41" i="1058"/>
  <c r="AE41" i="1058"/>
  <c r="AD41" i="1058"/>
  <c r="AC41" i="1058"/>
  <c r="AB41" i="1058"/>
  <c r="AA41" i="1058"/>
  <c r="Z41" i="1058"/>
  <c r="Y41" i="1058"/>
  <c r="X41" i="1058"/>
  <c r="W41" i="1058"/>
  <c r="V41" i="1058"/>
  <c r="U41" i="1058"/>
  <c r="T41" i="1058"/>
  <c r="S41" i="1058"/>
  <c r="R41" i="1058"/>
  <c r="Q41" i="1058"/>
  <c r="P41" i="1058"/>
  <c r="O41" i="1058"/>
  <c r="N41" i="1058"/>
  <c r="M41" i="1058"/>
  <c r="L41" i="1058"/>
  <c r="K41" i="1058"/>
  <c r="F41" i="1058"/>
  <c r="AJ40" i="1058"/>
  <c r="AI40" i="1058"/>
  <c r="AH40" i="1058"/>
  <c r="AG40" i="1058"/>
  <c r="AF40" i="1058"/>
  <c r="AE40" i="1058"/>
  <c r="AD40" i="1058"/>
  <c r="AC40" i="1058"/>
  <c r="AB40" i="1058"/>
  <c r="AA40" i="1058"/>
  <c r="Z40" i="1058"/>
  <c r="Y40" i="1058"/>
  <c r="X40" i="1058"/>
  <c r="W40" i="1058"/>
  <c r="V40" i="1058"/>
  <c r="U40" i="1058"/>
  <c r="T40" i="1058"/>
  <c r="S40" i="1058"/>
  <c r="R40" i="1058"/>
  <c r="Q40" i="1058"/>
  <c r="P40" i="1058"/>
  <c r="O40" i="1058"/>
  <c r="N40" i="1058"/>
  <c r="M40" i="1058"/>
  <c r="L40" i="1058"/>
  <c r="K40" i="1058"/>
  <c r="F40" i="1058"/>
  <c r="AJ39" i="1058"/>
  <c r="AI39" i="1058"/>
  <c r="AH39" i="1058"/>
  <c r="AG39" i="1058"/>
  <c r="AF39" i="1058"/>
  <c r="AE39" i="1058"/>
  <c r="AD39" i="1058"/>
  <c r="AC39" i="1058"/>
  <c r="AB39" i="1058"/>
  <c r="AA39" i="1058"/>
  <c r="Z39" i="1058"/>
  <c r="Y39" i="1058"/>
  <c r="X39" i="1058"/>
  <c r="W39" i="1058"/>
  <c r="V39" i="1058"/>
  <c r="U39" i="1058"/>
  <c r="T39" i="1058"/>
  <c r="S39" i="1058"/>
  <c r="R39" i="1058"/>
  <c r="Q39" i="1058"/>
  <c r="P39" i="1058"/>
  <c r="O39" i="1058"/>
  <c r="N39" i="1058"/>
  <c r="M39" i="1058"/>
  <c r="L39" i="1058"/>
  <c r="K39" i="1058"/>
  <c r="F39" i="1058"/>
  <c r="AJ38" i="1058"/>
  <c r="AI38" i="1058"/>
  <c r="AH38" i="1058"/>
  <c r="AG38" i="1058"/>
  <c r="AF38" i="1058"/>
  <c r="AE38" i="1058"/>
  <c r="AD38" i="1058"/>
  <c r="AC38" i="1058"/>
  <c r="AB38" i="1058"/>
  <c r="AA38" i="1058"/>
  <c r="Z38" i="1058"/>
  <c r="Y38" i="1058"/>
  <c r="X38" i="1058"/>
  <c r="W38" i="1058"/>
  <c r="V38" i="1058"/>
  <c r="U38" i="1058"/>
  <c r="T38" i="1058"/>
  <c r="S38" i="1058"/>
  <c r="R38" i="1058"/>
  <c r="Q38" i="1058"/>
  <c r="P38" i="1058"/>
  <c r="O38" i="1058"/>
  <c r="N38" i="1058"/>
  <c r="M38" i="1058"/>
  <c r="L38" i="1058"/>
  <c r="K38" i="1058"/>
  <c r="F38" i="1058"/>
  <c r="AJ37" i="1058"/>
  <c r="AI37" i="1058"/>
  <c r="AH37" i="1058"/>
  <c r="AG37" i="1058"/>
  <c r="AF37" i="1058"/>
  <c r="AE37" i="1058"/>
  <c r="AD37" i="1058"/>
  <c r="AC37" i="1058"/>
  <c r="AB37" i="1058"/>
  <c r="AA37" i="1058"/>
  <c r="Z37" i="1058"/>
  <c r="Y37" i="1058"/>
  <c r="X37" i="1058"/>
  <c r="W37" i="1058"/>
  <c r="V37" i="1058"/>
  <c r="U37" i="1058"/>
  <c r="T37" i="1058"/>
  <c r="S37" i="1058"/>
  <c r="R37" i="1058"/>
  <c r="Q37" i="1058"/>
  <c r="P37" i="1058"/>
  <c r="O37" i="1058"/>
  <c r="N37" i="1058"/>
  <c r="M37" i="1058"/>
  <c r="L37" i="1058"/>
  <c r="K37" i="1058"/>
  <c r="F37" i="1058"/>
  <c r="AJ36" i="1058"/>
  <c r="AI36" i="1058"/>
  <c r="AH36" i="1058"/>
  <c r="AG36" i="1058"/>
  <c r="AF36" i="1058"/>
  <c r="AE36" i="1058"/>
  <c r="AD36" i="1058"/>
  <c r="AC36" i="1058"/>
  <c r="AB36" i="1058"/>
  <c r="AA36" i="1058"/>
  <c r="Z36" i="1058"/>
  <c r="Y36" i="1058"/>
  <c r="X36" i="1058"/>
  <c r="W36" i="1058"/>
  <c r="V36" i="1058"/>
  <c r="U36" i="1058"/>
  <c r="T36" i="1058"/>
  <c r="S36" i="1058"/>
  <c r="R36" i="1058"/>
  <c r="Q36" i="1058"/>
  <c r="P36" i="1058"/>
  <c r="O36" i="1058"/>
  <c r="N36" i="1058"/>
  <c r="M36" i="1058"/>
  <c r="L36" i="1058"/>
  <c r="K36" i="1058"/>
  <c r="F36" i="1058"/>
  <c r="AJ35" i="1058"/>
  <c r="AI35" i="1058"/>
  <c r="AH35" i="1058"/>
  <c r="AG35" i="1058"/>
  <c r="AF35" i="1058"/>
  <c r="AE35" i="1058"/>
  <c r="AD35" i="1058"/>
  <c r="AC35" i="1058"/>
  <c r="AB35" i="1058"/>
  <c r="AA35" i="1058"/>
  <c r="Z35" i="1058"/>
  <c r="Y35" i="1058"/>
  <c r="X35" i="1058"/>
  <c r="W35" i="1058"/>
  <c r="V35" i="1058"/>
  <c r="U35" i="1058"/>
  <c r="T35" i="1058"/>
  <c r="S35" i="1058"/>
  <c r="R35" i="1058"/>
  <c r="Q35" i="1058"/>
  <c r="P35" i="1058"/>
  <c r="O35" i="1058"/>
  <c r="N35" i="1058"/>
  <c r="M35" i="1058"/>
  <c r="L35" i="1058"/>
  <c r="K35" i="1058"/>
  <c r="F35" i="1058"/>
  <c r="AJ34" i="1058"/>
  <c r="AI34" i="1058"/>
  <c r="AH34" i="1058"/>
  <c r="AG34" i="1058"/>
  <c r="AF34" i="1058"/>
  <c r="AE34" i="1058"/>
  <c r="AD34" i="1058"/>
  <c r="AC34" i="1058"/>
  <c r="AB34" i="1058"/>
  <c r="AA34" i="1058"/>
  <c r="Z34" i="1058"/>
  <c r="Y34" i="1058"/>
  <c r="X34" i="1058"/>
  <c r="W34" i="1058"/>
  <c r="V34" i="1058"/>
  <c r="U34" i="1058"/>
  <c r="T34" i="1058"/>
  <c r="S34" i="1058"/>
  <c r="R34" i="1058"/>
  <c r="Q34" i="1058"/>
  <c r="P34" i="1058"/>
  <c r="O34" i="1058"/>
  <c r="N34" i="1058"/>
  <c r="M34" i="1058"/>
  <c r="L34" i="1058"/>
  <c r="K34" i="1058"/>
  <c r="F34" i="1058"/>
  <c r="AJ33" i="1058"/>
  <c r="AI33" i="1058"/>
  <c r="AH33" i="1058"/>
  <c r="AG33" i="1058"/>
  <c r="AF33" i="1058"/>
  <c r="AE33" i="1058"/>
  <c r="AD33" i="1058"/>
  <c r="AC33" i="1058"/>
  <c r="AB33" i="1058"/>
  <c r="AA33" i="1058"/>
  <c r="Z33" i="1058"/>
  <c r="Y33" i="1058"/>
  <c r="X33" i="1058"/>
  <c r="W33" i="1058"/>
  <c r="V33" i="1058"/>
  <c r="U33" i="1058"/>
  <c r="T33" i="1058"/>
  <c r="S33" i="1058"/>
  <c r="R33" i="1058"/>
  <c r="Q33" i="1058"/>
  <c r="P33" i="1058"/>
  <c r="O33" i="1058"/>
  <c r="N33" i="1058"/>
  <c r="M33" i="1058"/>
  <c r="L33" i="1058"/>
  <c r="K33" i="1058"/>
  <c r="F33" i="1058"/>
  <c r="AJ32" i="1058"/>
  <c r="AI32" i="1058"/>
  <c r="AH32" i="1058"/>
  <c r="AG32" i="1058"/>
  <c r="AF32" i="1058"/>
  <c r="AE32" i="1058"/>
  <c r="AD32" i="1058"/>
  <c r="AC32" i="1058"/>
  <c r="AB32" i="1058"/>
  <c r="AA32" i="1058"/>
  <c r="Z32" i="1058"/>
  <c r="Y32" i="1058"/>
  <c r="X32" i="1058"/>
  <c r="W32" i="1058"/>
  <c r="V32" i="1058"/>
  <c r="U32" i="1058"/>
  <c r="T32" i="1058"/>
  <c r="S32" i="1058"/>
  <c r="R32" i="1058"/>
  <c r="Q32" i="1058"/>
  <c r="P32" i="1058"/>
  <c r="O32" i="1058"/>
  <c r="N32" i="1058"/>
  <c r="M32" i="1058"/>
  <c r="L32" i="1058"/>
  <c r="K32" i="1058"/>
  <c r="F32" i="1058"/>
  <c r="AJ31" i="1058"/>
  <c r="AI31" i="1058"/>
  <c r="AH31" i="1058"/>
  <c r="AG31" i="1058"/>
  <c r="AF31" i="1058"/>
  <c r="AE31" i="1058"/>
  <c r="AD31" i="1058"/>
  <c r="AC31" i="1058"/>
  <c r="AB31" i="1058"/>
  <c r="AA31" i="1058"/>
  <c r="Z31" i="1058"/>
  <c r="Y31" i="1058"/>
  <c r="X31" i="1058"/>
  <c r="W31" i="1058"/>
  <c r="V31" i="1058"/>
  <c r="U31" i="1058"/>
  <c r="T31" i="1058"/>
  <c r="S31" i="1058"/>
  <c r="R31" i="1058"/>
  <c r="Q31" i="1058"/>
  <c r="P31" i="1058"/>
  <c r="O31" i="1058"/>
  <c r="N31" i="1058"/>
  <c r="M31" i="1058"/>
  <c r="L31" i="1058"/>
  <c r="K31" i="1058"/>
  <c r="F31" i="1058"/>
  <c r="AJ30" i="1058"/>
  <c r="AI30" i="1058"/>
  <c r="AH30" i="1058"/>
  <c r="AG30" i="1058"/>
  <c r="AF30" i="1058"/>
  <c r="AE30" i="1058"/>
  <c r="AD30" i="1058"/>
  <c r="AC30" i="1058"/>
  <c r="AB30" i="1058"/>
  <c r="AA30" i="1058"/>
  <c r="Z30" i="1058"/>
  <c r="Y30" i="1058"/>
  <c r="X30" i="1058"/>
  <c r="W30" i="1058"/>
  <c r="V30" i="1058"/>
  <c r="U30" i="1058"/>
  <c r="T30" i="1058"/>
  <c r="S30" i="1058"/>
  <c r="R30" i="1058"/>
  <c r="Q30" i="1058"/>
  <c r="P30" i="1058"/>
  <c r="O30" i="1058"/>
  <c r="N30" i="1058"/>
  <c r="M30" i="1058"/>
  <c r="L30" i="1058"/>
  <c r="K30" i="1058"/>
  <c r="F30" i="1058"/>
  <c r="AJ29" i="1058"/>
  <c r="AI29" i="1058"/>
  <c r="AH29" i="1058"/>
  <c r="AG29" i="1058"/>
  <c r="AF29" i="1058"/>
  <c r="AE29" i="1058"/>
  <c r="AD29" i="1058"/>
  <c r="AC29" i="1058"/>
  <c r="AB29" i="1058"/>
  <c r="AA29" i="1058"/>
  <c r="Z29" i="1058"/>
  <c r="Y29" i="1058"/>
  <c r="X29" i="1058"/>
  <c r="W29" i="1058"/>
  <c r="V29" i="1058"/>
  <c r="U29" i="1058"/>
  <c r="T29" i="1058"/>
  <c r="S29" i="1058"/>
  <c r="R29" i="1058"/>
  <c r="Q29" i="1058"/>
  <c r="P29" i="1058"/>
  <c r="O29" i="1058"/>
  <c r="N29" i="1058"/>
  <c r="M29" i="1058"/>
  <c r="L29" i="1058"/>
  <c r="K29" i="1058"/>
  <c r="F29" i="1058"/>
  <c r="AJ28" i="1058"/>
  <c r="AI28" i="1058"/>
  <c r="AH28" i="1058"/>
  <c r="AG28" i="1058"/>
  <c r="AF28" i="1058"/>
  <c r="AE28" i="1058"/>
  <c r="AD28" i="1058"/>
  <c r="AC28" i="1058"/>
  <c r="AB28" i="1058"/>
  <c r="AA28" i="1058"/>
  <c r="Z28" i="1058"/>
  <c r="Y28" i="1058"/>
  <c r="X28" i="1058"/>
  <c r="W28" i="1058"/>
  <c r="V28" i="1058"/>
  <c r="U28" i="1058"/>
  <c r="T28" i="1058"/>
  <c r="S28" i="1058"/>
  <c r="R28" i="1058"/>
  <c r="Q28" i="1058"/>
  <c r="P28" i="1058"/>
  <c r="O28" i="1058"/>
  <c r="N28" i="1058"/>
  <c r="M28" i="1058"/>
  <c r="L28" i="1058"/>
  <c r="K28" i="1058"/>
  <c r="F28" i="1058"/>
  <c r="AJ27" i="1058"/>
  <c r="AI27" i="1058"/>
  <c r="AH27" i="1058"/>
  <c r="AG27" i="1058"/>
  <c r="AF27" i="1058"/>
  <c r="AE27" i="1058"/>
  <c r="AD27" i="1058"/>
  <c r="AC27" i="1058"/>
  <c r="AB27" i="1058"/>
  <c r="AA27" i="1058"/>
  <c r="Z27" i="1058"/>
  <c r="Y27" i="1058"/>
  <c r="X27" i="1058"/>
  <c r="W27" i="1058"/>
  <c r="V27" i="1058"/>
  <c r="U27" i="1058"/>
  <c r="T27" i="1058"/>
  <c r="S27" i="1058"/>
  <c r="R27" i="1058"/>
  <c r="Q27" i="1058"/>
  <c r="P27" i="1058"/>
  <c r="O27" i="1058"/>
  <c r="N27" i="1058"/>
  <c r="M27" i="1058"/>
  <c r="L27" i="1058"/>
  <c r="K27" i="1058"/>
  <c r="F27" i="1058"/>
  <c r="AJ26" i="1058"/>
  <c r="AI26" i="1058"/>
  <c r="AH26" i="1058"/>
  <c r="AG26" i="1058"/>
  <c r="AF26" i="1058"/>
  <c r="AE26" i="1058"/>
  <c r="AD26" i="1058"/>
  <c r="AC26" i="1058"/>
  <c r="AB26" i="1058"/>
  <c r="AA26" i="1058"/>
  <c r="Z26" i="1058"/>
  <c r="Y26" i="1058"/>
  <c r="X26" i="1058"/>
  <c r="W26" i="1058"/>
  <c r="V26" i="1058"/>
  <c r="U26" i="1058"/>
  <c r="T26" i="1058"/>
  <c r="S26" i="1058"/>
  <c r="R26" i="1058"/>
  <c r="Q26" i="1058"/>
  <c r="P26" i="1058"/>
  <c r="O26" i="1058"/>
  <c r="N26" i="1058"/>
  <c r="M26" i="1058"/>
  <c r="L26" i="1058"/>
  <c r="K26" i="1058"/>
  <c r="F26" i="1058"/>
  <c r="AJ25" i="1058"/>
  <c r="AI25" i="1058"/>
  <c r="AH25" i="1058"/>
  <c r="AG25" i="1058"/>
  <c r="AF25" i="1058"/>
  <c r="AE25" i="1058"/>
  <c r="AD25" i="1058"/>
  <c r="AC25" i="1058"/>
  <c r="AB25" i="1058"/>
  <c r="AA25" i="1058"/>
  <c r="Z25" i="1058"/>
  <c r="Y25" i="1058"/>
  <c r="X25" i="1058"/>
  <c r="W25" i="1058"/>
  <c r="V25" i="1058"/>
  <c r="U25" i="1058"/>
  <c r="T25" i="1058"/>
  <c r="S25" i="1058"/>
  <c r="R25" i="1058"/>
  <c r="Q25" i="1058"/>
  <c r="P25" i="1058"/>
  <c r="O25" i="1058"/>
  <c r="N25" i="1058"/>
  <c r="M25" i="1058"/>
  <c r="L25" i="1058"/>
  <c r="K25" i="1058"/>
  <c r="F25" i="1058"/>
  <c r="AJ24" i="1058"/>
  <c r="AI24" i="1058"/>
  <c r="AH24" i="1058"/>
  <c r="AG24" i="1058"/>
  <c r="AF24" i="1058"/>
  <c r="AE24" i="1058"/>
  <c r="AD24" i="1058"/>
  <c r="AC24" i="1058"/>
  <c r="AB24" i="1058"/>
  <c r="AA24" i="1058"/>
  <c r="Z24" i="1058"/>
  <c r="Y24" i="1058"/>
  <c r="X24" i="1058"/>
  <c r="W24" i="1058"/>
  <c r="V24" i="1058"/>
  <c r="U24" i="1058"/>
  <c r="T24" i="1058"/>
  <c r="S24" i="1058"/>
  <c r="R24" i="1058"/>
  <c r="Q24" i="1058"/>
  <c r="P24" i="1058"/>
  <c r="O24" i="1058"/>
  <c r="N24" i="1058"/>
  <c r="M24" i="1058"/>
  <c r="L24" i="1058"/>
  <c r="K24" i="1058"/>
  <c r="F24" i="1058"/>
  <c r="AJ23" i="1058"/>
  <c r="AI23" i="1058"/>
  <c r="AH23" i="1058"/>
  <c r="AG23" i="1058"/>
  <c r="AF23" i="1058"/>
  <c r="AE23" i="1058"/>
  <c r="AD23" i="1058"/>
  <c r="AC23" i="1058"/>
  <c r="AB23" i="1058"/>
  <c r="AA23" i="1058"/>
  <c r="Z23" i="1058"/>
  <c r="Y23" i="1058"/>
  <c r="X23" i="1058"/>
  <c r="W23" i="1058"/>
  <c r="V23" i="1058"/>
  <c r="U23" i="1058"/>
  <c r="T23" i="1058"/>
  <c r="S23" i="1058"/>
  <c r="R23" i="1058"/>
  <c r="Q23" i="1058"/>
  <c r="P23" i="1058"/>
  <c r="O23" i="1058"/>
  <c r="N23" i="1058"/>
  <c r="M23" i="1058"/>
  <c r="L23" i="1058"/>
  <c r="K23" i="1058"/>
  <c r="F23" i="1058"/>
  <c r="AJ22" i="1058"/>
  <c r="AI22" i="1058"/>
  <c r="AH22" i="1058"/>
  <c r="AG22" i="1058"/>
  <c r="AF22" i="1058"/>
  <c r="AE22" i="1058"/>
  <c r="AD22" i="1058"/>
  <c r="AC22" i="1058"/>
  <c r="AB22" i="1058"/>
  <c r="AA22" i="1058"/>
  <c r="Z22" i="1058"/>
  <c r="Y22" i="1058"/>
  <c r="X22" i="1058"/>
  <c r="W22" i="1058"/>
  <c r="V22" i="1058"/>
  <c r="U22" i="1058"/>
  <c r="T22" i="1058"/>
  <c r="S22" i="1058"/>
  <c r="R22" i="1058"/>
  <c r="Q22" i="1058"/>
  <c r="P22" i="1058"/>
  <c r="O22" i="1058"/>
  <c r="N22" i="1058"/>
  <c r="M22" i="1058"/>
  <c r="L22" i="1058"/>
  <c r="K22" i="1058"/>
  <c r="F22" i="1058"/>
  <c r="AJ21" i="1058"/>
  <c r="AI21" i="1058"/>
  <c r="AH21" i="1058"/>
  <c r="AG21" i="1058"/>
  <c r="AF21" i="1058"/>
  <c r="AE21" i="1058"/>
  <c r="AD21" i="1058"/>
  <c r="AC21" i="1058"/>
  <c r="AB21" i="1058"/>
  <c r="AA21" i="1058"/>
  <c r="Z21" i="1058"/>
  <c r="Y21" i="1058"/>
  <c r="X21" i="1058"/>
  <c r="W21" i="1058"/>
  <c r="V21" i="1058"/>
  <c r="U21" i="1058"/>
  <c r="T21" i="1058"/>
  <c r="S21" i="1058"/>
  <c r="R21" i="1058"/>
  <c r="Q21" i="1058"/>
  <c r="P21" i="1058"/>
  <c r="O21" i="1058"/>
  <c r="N21" i="1058"/>
  <c r="M21" i="1058"/>
  <c r="L21" i="1058"/>
  <c r="K21" i="1058"/>
  <c r="F21" i="1058"/>
  <c r="AJ20" i="1058"/>
  <c r="AI20" i="1058"/>
  <c r="AH20" i="1058"/>
  <c r="AG20" i="1058"/>
  <c r="AF20" i="1058"/>
  <c r="AE20" i="1058"/>
  <c r="AD20" i="1058"/>
  <c r="AC20" i="1058"/>
  <c r="AB20" i="1058"/>
  <c r="AA20" i="1058"/>
  <c r="Z20" i="1058"/>
  <c r="Y20" i="1058"/>
  <c r="X20" i="1058"/>
  <c r="W20" i="1058"/>
  <c r="V20" i="1058"/>
  <c r="U20" i="1058"/>
  <c r="T20" i="1058"/>
  <c r="S20" i="1058"/>
  <c r="R20" i="1058"/>
  <c r="Q20" i="1058"/>
  <c r="P20" i="1058"/>
  <c r="O20" i="1058"/>
  <c r="N20" i="1058"/>
  <c r="M20" i="1058"/>
  <c r="L20" i="1058"/>
  <c r="K20" i="1058"/>
  <c r="F20" i="1058"/>
  <c r="AI19" i="1058"/>
  <c r="AH19" i="1058"/>
  <c r="AJ19" i="1058" s="1"/>
  <c r="AG19" i="1058"/>
  <c r="AE19" i="1058"/>
  <c r="AD19" i="1058"/>
  <c r="AC19" i="1058"/>
  <c r="AF19" i="1058" s="1"/>
  <c r="AB19" i="1058"/>
  <c r="AA19" i="1058"/>
  <c r="Y19" i="1058"/>
  <c r="X19" i="1058"/>
  <c r="Z19" i="1058" s="1"/>
  <c r="W19" i="1058"/>
  <c r="V19" i="1058"/>
  <c r="T19" i="1058"/>
  <c r="S19" i="1058"/>
  <c r="U19" i="1058" s="1"/>
  <c r="R19" i="1058"/>
  <c r="Q19" i="1058"/>
  <c r="O19" i="1058"/>
  <c r="N19" i="1058"/>
  <c r="M19" i="1058"/>
  <c r="P19" i="1058" s="1"/>
  <c r="F19" i="1058" s="1"/>
  <c r="L19" i="1058"/>
  <c r="K19" i="1058"/>
  <c r="AI18" i="1058"/>
  <c r="AH18" i="1058"/>
  <c r="AJ18" i="1058" s="1"/>
  <c r="AG18" i="1058"/>
  <c r="AE18" i="1058"/>
  <c r="AD18" i="1058"/>
  <c r="AC18" i="1058"/>
  <c r="AB18" i="1058"/>
  <c r="AF18" i="1058" s="1"/>
  <c r="AA18" i="1058"/>
  <c r="Y18" i="1058"/>
  <c r="X18" i="1058"/>
  <c r="W18" i="1058"/>
  <c r="Z18" i="1058" s="1"/>
  <c r="V18" i="1058"/>
  <c r="T18" i="1058"/>
  <c r="S18" i="1058"/>
  <c r="R18" i="1058"/>
  <c r="U18" i="1058" s="1"/>
  <c r="Q18" i="1058"/>
  <c r="O18" i="1058"/>
  <c r="N18" i="1058"/>
  <c r="M18" i="1058"/>
  <c r="L18" i="1058"/>
  <c r="P18" i="1058" s="1"/>
  <c r="F18" i="1058" s="1"/>
  <c r="K18" i="1058"/>
  <c r="AI17" i="1058"/>
  <c r="AH17" i="1058"/>
  <c r="AJ17" i="1058" s="1"/>
  <c r="AG17" i="1058"/>
  <c r="AE17" i="1058"/>
  <c r="AD17" i="1058"/>
  <c r="AC17" i="1058"/>
  <c r="AB17" i="1058"/>
  <c r="AF17" i="1058" s="1"/>
  <c r="AA17" i="1058"/>
  <c r="Y17" i="1058"/>
  <c r="X17" i="1058"/>
  <c r="W17" i="1058"/>
  <c r="Z17" i="1058" s="1"/>
  <c r="V17" i="1058"/>
  <c r="T17" i="1058"/>
  <c r="S17" i="1058"/>
  <c r="R17" i="1058"/>
  <c r="U17" i="1058" s="1"/>
  <c r="Q17" i="1058"/>
  <c r="O17" i="1058"/>
  <c r="N17" i="1058"/>
  <c r="M17" i="1058"/>
  <c r="L17" i="1058"/>
  <c r="P17" i="1058" s="1"/>
  <c r="F17" i="1058" s="1"/>
  <c r="K17" i="1058"/>
  <c r="AI16" i="1058"/>
  <c r="AH16" i="1058"/>
  <c r="AJ16" i="1058" s="1"/>
  <c r="AG16" i="1058"/>
  <c r="AE16" i="1058"/>
  <c r="AD16" i="1058"/>
  <c r="AC16" i="1058"/>
  <c r="AB16" i="1058"/>
  <c r="AF16" i="1058" s="1"/>
  <c r="AA16" i="1058"/>
  <c r="Y16" i="1058"/>
  <c r="X16" i="1058"/>
  <c r="W16" i="1058"/>
  <c r="Z16" i="1058" s="1"/>
  <c r="V16" i="1058"/>
  <c r="T16" i="1058"/>
  <c r="S16" i="1058"/>
  <c r="R16" i="1058"/>
  <c r="U16" i="1058" s="1"/>
  <c r="Q16" i="1058"/>
  <c r="P16" i="1058"/>
  <c r="F16" i="1058" s="1"/>
  <c r="O16" i="1058"/>
  <c r="N16" i="1058"/>
  <c r="M16" i="1058"/>
  <c r="L16" i="1058"/>
  <c r="K16" i="1058"/>
  <c r="AI15" i="1058"/>
  <c r="AH15" i="1058"/>
  <c r="AJ15" i="1058" s="1"/>
  <c r="AG15" i="1058"/>
  <c r="AE15" i="1058"/>
  <c r="AD15" i="1058"/>
  <c r="AC15" i="1058"/>
  <c r="AF15" i="1058" s="1"/>
  <c r="AB15" i="1058"/>
  <c r="AA15" i="1058"/>
  <c r="Y15" i="1058"/>
  <c r="X15" i="1058"/>
  <c r="Z15" i="1058" s="1"/>
  <c r="W15" i="1058"/>
  <c r="V15" i="1058"/>
  <c r="T15" i="1058"/>
  <c r="S15" i="1058"/>
  <c r="U15" i="1058" s="1"/>
  <c r="R15" i="1058"/>
  <c r="Q15" i="1058"/>
  <c r="O15" i="1058"/>
  <c r="N15" i="1058"/>
  <c r="M15" i="1058"/>
  <c r="P15" i="1058" s="1"/>
  <c r="F15" i="1058" s="1"/>
  <c r="L15" i="1058"/>
  <c r="K15" i="1058"/>
  <c r="AI14" i="1058"/>
  <c r="AH14" i="1058"/>
  <c r="AJ14" i="1058" s="1"/>
  <c r="AG14" i="1058"/>
  <c r="AE14" i="1058"/>
  <c r="AD14" i="1058"/>
  <c r="AF14" i="1058" s="1"/>
  <c r="AC14" i="1058"/>
  <c r="AB14" i="1058"/>
  <c r="AA14" i="1058"/>
  <c r="Y14" i="1058"/>
  <c r="X14" i="1058"/>
  <c r="Z14" i="1058" s="1"/>
  <c r="W14" i="1058"/>
  <c r="V14" i="1058"/>
  <c r="T14" i="1058"/>
  <c r="U14" i="1058" s="1"/>
  <c r="S14" i="1058"/>
  <c r="R14" i="1058"/>
  <c r="Q14" i="1058"/>
  <c r="O14" i="1058"/>
  <c r="N14" i="1058"/>
  <c r="P14" i="1058" s="1"/>
  <c r="F14" i="1058" s="1"/>
  <c r="M14" i="1058"/>
  <c r="L14" i="1058"/>
  <c r="K14" i="1058"/>
  <c r="AI13" i="1058"/>
  <c r="AH13" i="1058"/>
  <c r="AJ13" i="1058" s="1"/>
  <c r="AG13" i="1058"/>
  <c r="AE13" i="1058"/>
  <c r="AD13" i="1058"/>
  <c r="AC13" i="1058"/>
  <c r="AB13" i="1058"/>
  <c r="AF13" i="1058" s="1"/>
  <c r="AA13" i="1058"/>
  <c r="Y13" i="1058"/>
  <c r="X13" i="1058"/>
  <c r="W13" i="1058"/>
  <c r="Z13" i="1058" s="1"/>
  <c r="V13" i="1058"/>
  <c r="T13" i="1058"/>
  <c r="S13" i="1058"/>
  <c r="R13" i="1058"/>
  <c r="U13" i="1058" s="1"/>
  <c r="Q13" i="1058"/>
  <c r="O13" i="1058"/>
  <c r="N13" i="1058"/>
  <c r="M13" i="1058"/>
  <c r="L13" i="1058"/>
  <c r="P13" i="1058" s="1"/>
  <c r="F13" i="1058" s="1"/>
  <c r="K13" i="1058"/>
  <c r="AI12" i="1058"/>
  <c r="AH12" i="1058"/>
  <c r="AJ12" i="1058" s="1"/>
  <c r="AG12" i="1058"/>
  <c r="AE12" i="1058"/>
  <c r="AD12" i="1058"/>
  <c r="AC12" i="1058"/>
  <c r="AB12" i="1058"/>
  <c r="AF12" i="1058" s="1"/>
  <c r="AA12" i="1058"/>
  <c r="Y12" i="1058"/>
  <c r="X12" i="1058"/>
  <c r="W12" i="1058"/>
  <c r="Z12" i="1058" s="1"/>
  <c r="V12" i="1058"/>
  <c r="T12" i="1058"/>
  <c r="S12" i="1058"/>
  <c r="R12" i="1058"/>
  <c r="U12" i="1058" s="1"/>
  <c r="Q12" i="1058"/>
  <c r="O12" i="1058"/>
  <c r="N12" i="1058"/>
  <c r="M12" i="1058"/>
  <c r="L12" i="1058"/>
  <c r="P12" i="1058" s="1"/>
  <c r="F12" i="1058" s="1"/>
  <c r="K12" i="1058"/>
  <c r="AI11" i="1058"/>
  <c r="AJ11" i="1058" s="1"/>
  <c r="AH11" i="1058"/>
  <c r="AG11" i="1058"/>
  <c r="AE11" i="1058"/>
  <c r="AF11" i="1058" s="1"/>
  <c r="AD11" i="1058"/>
  <c r="AC11" i="1058"/>
  <c r="AB11" i="1058"/>
  <c r="AA11" i="1058"/>
  <c r="Y11" i="1058"/>
  <c r="Z11" i="1058" s="1"/>
  <c r="X11" i="1058"/>
  <c r="W11" i="1058"/>
  <c r="V11" i="1058"/>
  <c r="T11" i="1058"/>
  <c r="U11" i="1058" s="1"/>
  <c r="S11" i="1058"/>
  <c r="R11" i="1058"/>
  <c r="Q11" i="1058"/>
  <c r="O11" i="1058"/>
  <c r="P11" i="1058" s="1"/>
  <c r="F11" i="1058" s="1"/>
  <c r="N11" i="1058"/>
  <c r="M11" i="1058"/>
  <c r="L11" i="1058"/>
  <c r="K11" i="1058"/>
  <c r="AI10" i="1058"/>
  <c r="AH10" i="1058"/>
  <c r="AJ10" i="1058" s="1"/>
  <c r="AG10" i="1058"/>
  <c r="AE10" i="1058"/>
  <c r="AD10" i="1058"/>
  <c r="AC10" i="1058"/>
  <c r="AB10" i="1058"/>
  <c r="AF10" i="1058" s="1"/>
  <c r="AA10" i="1058"/>
  <c r="Y10" i="1058"/>
  <c r="X10" i="1058"/>
  <c r="W10" i="1058"/>
  <c r="Z10" i="1058" s="1"/>
  <c r="V10" i="1058"/>
  <c r="T10" i="1058"/>
  <c r="S10" i="1058"/>
  <c r="R10" i="1058"/>
  <c r="U10" i="1058" s="1"/>
  <c r="Q10" i="1058"/>
  <c r="O10" i="1058"/>
  <c r="N10" i="1058"/>
  <c r="M10" i="1058"/>
  <c r="L10" i="1058"/>
  <c r="P10" i="1058" s="1"/>
  <c r="F10" i="1058" s="1"/>
  <c r="K10" i="1058"/>
  <c r="AI9" i="1058"/>
  <c r="AH9" i="1058"/>
  <c r="AJ9" i="1058" s="1"/>
  <c r="AG9" i="1058"/>
  <c r="AE9" i="1058"/>
  <c r="AD9" i="1058"/>
  <c r="AC9" i="1058"/>
  <c r="AB9" i="1058"/>
  <c r="AF9" i="1058" s="1"/>
  <c r="AA9" i="1058"/>
  <c r="Y9" i="1058"/>
  <c r="X9" i="1058"/>
  <c r="W9" i="1058"/>
  <c r="Z9" i="1058" s="1"/>
  <c r="V9" i="1058"/>
  <c r="T9" i="1058"/>
  <c r="S9" i="1058"/>
  <c r="R9" i="1058"/>
  <c r="U9" i="1058" s="1"/>
  <c r="Q9" i="1058"/>
  <c r="O9" i="1058"/>
  <c r="N9" i="1058"/>
  <c r="M9" i="1058"/>
  <c r="L9" i="1058"/>
  <c r="P9" i="1058" s="1"/>
  <c r="F9" i="1058" s="1"/>
  <c r="K9" i="1058"/>
  <c r="AI8" i="1058"/>
  <c r="AH8" i="1058"/>
  <c r="AJ8" i="1058" s="1"/>
  <c r="AG8" i="1058"/>
  <c r="AE8" i="1058"/>
  <c r="AD8" i="1058"/>
  <c r="AC8" i="1058"/>
  <c r="AB8" i="1058"/>
  <c r="AF8" i="1058" s="1"/>
  <c r="AA8" i="1058"/>
  <c r="Y8" i="1058"/>
  <c r="X8" i="1058"/>
  <c r="W8" i="1058"/>
  <c r="Z8" i="1058" s="1"/>
  <c r="V8" i="1058"/>
  <c r="T8" i="1058"/>
  <c r="S8" i="1058"/>
  <c r="R8" i="1058"/>
  <c r="U8" i="1058" s="1"/>
  <c r="Q8" i="1058"/>
  <c r="O8" i="1058"/>
  <c r="N8" i="1058"/>
  <c r="M8" i="1058"/>
  <c r="L8" i="1058"/>
  <c r="P8" i="1058" s="1"/>
  <c r="F8" i="1058" s="1"/>
  <c r="K8" i="1058"/>
  <c r="AJ7" i="1058"/>
  <c r="AI7" i="1058"/>
  <c r="AH7" i="1058"/>
  <c r="AG7" i="1058"/>
  <c r="AE7" i="1058"/>
  <c r="AD7" i="1058"/>
  <c r="AC7" i="1058"/>
  <c r="AF7" i="1058" s="1"/>
  <c r="AB7" i="1058"/>
  <c r="AA7" i="1058"/>
  <c r="Y7" i="1058"/>
  <c r="X7" i="1058"/>
  <c r="Z7" i="1058" s="1"/>
  <c r="W7" i="1058"/>
  <c r="V7" i="1058"/>
  <c r="T7" i="1058"/>
  <c r="S7" i="1058"/>
  <c r="U7" i="1058" s="1"/>
  <c r="R7" i="1058"/>
  <c r="Q7" i="1058"/>
  <c r="O7" i="1058"/>
  <c r="N7" i="1058"/>
  <c r="M7" i="1058"/>
  <c r="P7" i="1058" s="1"/>
  <c r="F7" i="1058" s="1"/>
  <c r="L7" i="1058"/>
  <c r="K7" i="1058"/>
  <c r="AI6" i="1058"/>
  <c r="AH6" i="1058"/>
  <c r="AJ6" i="1058" s="1"/>
  <c r="AG6" i="1058"/>
  <c r="AE6" i="1058"/>
  <c r="AD6" i="1058"/>
  <c r="AC6" i="1058"/>
  <c r="AB6" i="1058"/>
  <c r="AF6" i="1058" s="1"/>
  <c r="AA6" i="1058"/>
  <c r="Z6" i="1058"/>
  <c r="Y6" i="1058"/>
  <c r="X6" i="1058"/>
  <c r="W6" i="1058"/>
  <c r="V6" i="1058"/>
  <c r="T6" i="1058"/>
  <c r="S6" i="1058"/>
  <c r="R6" i="1058"/>
  <c r="U6" i="1058" s="1"/>
  <c r="Q6" i="1058"/>
  <c r="O6" i="1058"/>
  <c r="N6" i="1058"/>
  <c r="M6" i="1058"/>
  <c r="L6" i="1058"/>
  <c r="P6" i="1058" s="1"/>
  <c r="F6" i="1058" s="1"/>
  <c r="C57" i="1058" s="1"/>
  <c r="G57" i="1058" s="1"/>
  <c r="K6" i="1058"/>
  <c r="AJ5" i="1058"/>
  <c r="AI5" i="1058"/>
  <c r="AH5" i="1058"/>
  <c r="AG5" i="1058"/>
  <c r="AE5" i="1058"/>
  <c r="AD5" i="1058"/>
  <c r="AC5" i="1058"/>
  <c r="AB5" i="1058"/>
  <c r="AF5" i="1058" s="1"/>
  <c r="AA5" i="1058"/>
  <c r="Y5" i="1058"/>
  <c r="X5" i="1058"/>
  <c r="W5" i="1058"/>
  <c r="Z5" i="1058" s="1"/>
  <c r="V5" i="1058"/>
  <c r="T5" i="1058"/>
  <c r="S5" i="1058"/>
  <c r="R5" i="1058"/>
  <c r="U5" i="1058" s="1"/>
  <c r="Q5" i="1058"/>
  <c r="O5" i="1058"/>
  <c r="N5" i="1058"/>
  <c r="M5" i="1058"/>
  <c r="L5" i="1058"/>
  <c r="P5" i="1058" s="1"/>
  <c r="F5" i="1058" s="1"/>
  <c r="K5" i="1058"/>
  <c r="AI4" i="1058"/>
  <c r="AJ4" i="1058" s="1"/>
  <c r="AH4" i="1058"/>
  <c r="AG4" i="1058"/>
  <c r="AE4" i="1058"/>
  <c r="AF4" i="1058" s="1"/>
  <c r="AD4" i="1058"/>
  <c r="AC4" i="1058"/>
  <c r="AB4" i="1058"/>
  <c r="AA4" i="1058"/>
  <c r="Y4" i="1058"/>
  <c r="Z4" i="1058" s="1"/>
  <c r="X4" i="1058"/>
  <c r="W4" i="1058"/>
  <c r="V4" i="1058"/>
  <c r="T4" i="1058"/>
  <c r="U4" i="1058" s="1"/>
  <c r="S4" i="1058"/>
  <c r="R4" i="1058"/>
  <c r="Q4" i="1058"/>
  <c r="O4" i="1058"/>
  <c r="P4" i="1058" s="1"/>
  <c r="F4" i="1058" s="1"/>
  <c r="N4" i="1058"/>
  <c r="M4" i="1058"/>
  <c r="L4" i="1058"/>
  <c r="K4" i="1058"/>
  <c r="E54" i="1056"/>
  <c r="D54" i="1056"/>
  <c r="C54" i="1056"/>
  <c r="E47" i="1056"/>
  <c r="D47" i="1056"/>
  <c r="AJ43" i="1056"/>
  <c r="AI43" i="1056"/>
  <c r="AH43" i="1056"/>
  <c r="AG43" i="1056"/>
  <c r="AF43" i="1056"/>
  <c r="AE43" i="1056"/>
  <c r="AD43" i="1056"/>
  <c r="AC43" i="1056"/>
  <c r="AB43" i="1056"/>
  <c r="AA43" i="1056"/>
  <c r="Z43" i="1056"/>
  <c r="Y43" i="1056"/>
  <c r="X43" i="1056"/>
  <c r="W43" i="1056"/>
  <c r="V43" i="1056"/>
  <c r="U43" i="1056"/>
  <c r="T43" i="1056"/>
  <c r="S43" i="1056"/>
  <c r="R43" i="1056"/>
  <c r="Q43" i="1056"/>
  <c r="P43" i="1056"/>
  <c r="O43" i="1056"/>
  <c r="N43" i="1056"/>
  <c r="M43" i="1056"/>
  <c r="L43" i="1056"/>
  <c r="K43" i="1056"/>
  <c r="F43" i="1056"/>
  <c r="AJ42" i="1056"/>
  <c r="AI42" i="1056"/>
  <c r="AH42" i="1056"/>
  <c r="AG42" i="1056"/>
  <c r="AF42" i="1056"/>
  <c r="AE42" i="1056"/>
  <c r="AD42" i="1056"/>
  <c r="AC42" i="1056"/>
  <c r="AB42" i="1056"/>
  <c r="AA42" i="1056"/>
  <c r="Z42" i="1056"/>
  <c r="Y42" i="1056"/>
  <c r="X42" i="1056"/>
  <c r="W42" i="1056"/>
  <c r="V42" i="1056"/>
  <c r="U42" i="1056"/>
  <c r="T42" i="1056"/>
  <c r="S42" i="1056"/>
  <c r="R42" i="1056"/>
  <c r="Q42" i="1056"/>
  <c r="P42" i="1056"/>
  <c r="O42" i="1056"/>
  <c r="N42" i="1056"/>
  <c r="M42" i="1056"/>
  <c r="L42" i="1056"/>
  <c r="K42" i="1056"/>
  <c r="F42" i="1056"/>
  <c r="AJ41" i="1056"/>
  <c r="AI41" i="1056"/>
  <c r="AH41" i="1056"/>
  <c r="AG41" i="1056"/>
  <c r="AF41" i="1056"/>
  <c r="AE41" i="1056"/>
  <c r="AD41" i="1056"/>
  <c r="AC41" i="1056"/>
  <c r="AB41" i="1056"/>
  <c r="AA41" i="1056"/>
  <c r="Z41" i="1056"/>
  <c r="Y41" i="1056"/>
  <c r="X41" i="1056"/>
  <c r="W41" i="1056"/>
  <c r="V41" i="1056"/>
  <c r="U41" i="1056"/>
  <c r="T41" i="1056"/>
  <c r="S41" i="1056"/>
  <c r="R41" i="1056"/>
  <c r="Q41" i="1056"/>
  <c r="P41" i="1056"/>
  <c r="O41" i="1056"/>
  <c r="N41" i="1056"/>
  <c r="M41" i="1056"/>
  <c r="L41" i="1056"/>
  <c r="K41" i="1056"/>
  <c r="F41" i="1056"/>
  <c r="AJ40" i="1056"/>
  <c r="AI40" i="1056"/>
  <c r="AH40" i="1056"/>
  <c r="AG40" i="1056"/>
  <c r="AF40" i="1056"/>
  <c r="AE40" i="1056"/>
  <c r="AD40" i="1056"/>
  <c r="AC40" i="1056"/>
  <c r="AB40" i="1056"/>
  <c r="AA40" i="1056"/>
  <c r="Z40" i="1056"/>
  <c r="Y40" i="1056"/>
  <c r="X40" i="1056"/>
  <c r="W40" i="1056"/>
  <c r="V40" i="1056"/>
  <c r="U40" i="1056"/>
  <c r="T40" i="1056"/>
  <c r="S40" i="1056"/>
  <c r="R40" i="1056"/>
  <c r="Q40" i="1056"/>
  <c r="P40" i="1056"/>
  <c r="O40" i="1056"/>
  <c r="N40" i="1056"/>
  <c r="M40" i="1056"/>
  <c r="L40" i="1056"/>
  <c r="K40" i="1056"/>
  <c r="F40" i="1056"/>
  <c r="AJ39" i="1056"/>
  <c r="AI39" i="1056"/>
  <c r="AH39" i="1056"/>
  <c r="AG39" i="1056"/>
  <c r="AF39" i="1056"/>
  <c r="AE39" i="1056"/>
  <c r="AD39" i="1056"/>
  <c r="AC39" i="1056"/>
  <c r="AB39" i="1056"/>
  <c r="AA39" i="1056"/>
  <c r="Z39" i="1056"/>
  <c r="Y39" i="1056"/>
  <c r="X39" i="1056"/>
  <c r="W39" i="1056"/>
  <c r="V39" i="1056"/>
  <c r="U39" i="1056"/>
  <c r="T39" i="1056"/>
  <c r="S39" i="1056"/>
  <c r="R39" i="1056"/>
  <c r="Q39" i="1056"/>
  <c r="P39" i="1056"/>
  <c r="O39" i="1056"/>
  <c r="N39" i="1056"/>
  <c r="M39" i="1056"/>
  <c r="L39" i="1056"/>
  <c r="K39" i="1056"/>
  <c r="F39" i="1056"/>
  <c r="AJ38" i="1056"/>
  <c r="AI38" i="1056"/>
  <c r="AH38" i="1056"/>
  <c r="AG38" i="1056"/>
  <c r="AF38" i="1056"/>
  <c r="AE38" i="1056"/>
  <c r="AD38" i="1056"/>
  <c r="AC38" i="1056"/>
  <c r="AB38" i="1056"/>
  <c r="AA38" i="1056"/>
  <c r="Z38" i="1056"/>
  <c r="Y38" i="1056"/>
  <c r="X38" i="1056"/>
  <c r="W38" i="1056"/>
  <c r="V38" i="1056"/>
  <c r="U38" i="1056"/>
  <c r="T38" i="1056"/>
  <c r="S38" i="1056"/>
  <c r="R38" i="1056"/>
  <c r="Q38" i="1056"/>
  <c r="P38" i="1056"/>
  <c r="O38" i="1056"/>
  <c r="N38" i="1056"/>
  <c r="M38" i="1056"/>
  <c r="L38" i="1056"/>
  <c r="K38" i="1056"/>
  <c r="F38" i="1056"/>
  <c r="AJ37" i="1056"/>
  <c r="AI37" i="1056"/>
  <c r="AH37" i="1056"/>
  <c r="AG37" i="1056"/>
  <c r="AF37" i="1056"/>
  <c r="AE37" i="1056"/>
  <c r="AD37" i="1056"/>
  <c r="AC37" i="1056"/>
  <c r="AB37" i="1056"/>
  <c r="AA37" i="1056"/>
  <c r="Z37" i="1056"/>
  <c r="Y37" i="1056"/>
  <c r="X37" i="1056"/>
  <c r="W37" i="1056"/>
  <c r="V37" i="1056"/>
  <c r="U37" i="1056"/>
  <c r="T37" i="1056"/>
  <c r="S37" i="1056"/>
  <c r="R37" i="1056"/>
  <c r="Q37" i="1056"/>
  <c r="P37" i="1056"/>
  <c r="O37" i="1056"/>
  <c r="N37" i="1056"/>
  <c r="M37" i="1056"/>
  <c r="L37" i="1056"/>
  <c r="K37" i="1056"/>
  <c r="F37" i="1056"/>
  <c r="AJ36" i="1056"/>
  <c r="AI36" i="1056"/>
  <c r="AH36" i="1056"/>
  <c r="AG36" i="1056"/>
  <c r="AF36" i="1056"/>
  <c r="AE36" i="1056"/>
  <c r="AD36" i="1056"/>
  <c r="AC36" i="1056"/>
  <c r="AB36" i="1056"/>
  <c r="AA36" i="1056"/>
  <c r="Z36" i="1056"/>
  <c r="Y36" i="1056"/>
  <c r="X36" i="1056"/>
  <c r="W36" i="1056"/>
  <c r="V36" i="1056"/>
  <c r="U36" i="1056"/>
  <c r="T36" i="1056"/>
  <c r="S36" i="1056"/>
  <c r="R36" i="1056"/>
  <c r="Q36" i="1056"/>
  <c r="P36" i="1056"/>
  <c r="O36" i="1056"/>
  <c r="N36" i="1056"/>
  <c r="M36" i="1056"/>
  <c r="L36" i="1056"/>
  <c r="K36" i="1056"/>
  <c r="F36" i="1056"/>
  <c r="AJ35" i="1056"/>
  <c r="AI35" i="1056"/>
  <c r="AH35" i="1056"/>
  <c r="AG35" i="1056"/>
  <c r="AF35" i="1056"/>
  <c r="AE35" i="1056"/>
  <c r="AD35" i="1056"/>
  <c r="AC35" i="1056"/>
  <c r="AB35" i="1056"/>
  <c r="AA35" i="1056"/>
  <c r="Z35" i="1056"/>
  <c r="Y35" i="1056"/>
  <c r="X35" i="1056"/>
  <c r="W35" i="1056"/>
  <c r="V35" i="1056"/>
  <c r="U35" i="1056"/>
  <c r="T35" i="1056"/>
  <c r="S35" i="1056"/>
  <c r="R35" i="1056"/>
  <c r="Q35" i="1056"/>
  <c r="P35" i="1056"/>
  <c r="O35" i="1056"/>
  <c r="N35" i="1056"/>
  <c r="M35" i="1056"/>
  <c r="L35" i="1056"/>
  <c r="K35" i="1056"/>
  <c r="F35" i="1056"/>
  <c r="AJ34" i="1056"/>
  <c r="AI34" i="1056"/>
  <c r="AH34" i="1056"/>
  <c r="AG34" i="1056"/>
  <c r="AF34" i="1056"/>
  <c r="AE34" i="1056"/>
  <c r="AD34" i="1056"/>
  <c r="AC34" i="1056"/>
  <c r="AB34" i="1056"/>
  <c r="AA34" i="1056"/>
  <c r="Z34" i="1056"/>
  <c r="Y34" i="1056"/>
  <c r="X34" i="1056"/>
  <c r="W34" i="1056"/>
  <c r="V34" i="1056"/>
  <c r="U34" i="1056"/>
  <c r="T34" i="1056"/>
  <c r="S34" i="1056"/>
  <c r="R34" i="1056"/>
  <c r="Q34" i="1056"/>
  <c r="P34" i="1056"/>
  <c r="O34" i="1056"/>
  <c r="N34" i="1056"/>
  <c r="M34" i="1056"/>
  <c r="L34" i="1056"/>
  <c r="K34" i="1056"/>
  <c r="F34" i="1056"/>
  <c r="AJ33" i="1056"/>
  <c r="AI33" i="1056"/>
  <c r="AH33" i="1056"/>
  <c r="AG33" i="1056"/>
  <c r="AF33" i="1056"/>
  <c r="AE33" i="1056"/>
  <c r="AD33" i="1056"/>
  <c r="AC33" i="1056"/>
  <c r="AB33" i="1056"/>
  <c r="AA33" i="1056"/>
  <c r="Z33" i="1056"/>
  <c r="Y33" i="1056"/>
  <c r="X33" i="1056"/>
  <c r="W33" i="1056"/>
  <c r="V33" i="1056"/>
  <c r="U33" i="1056"/>
  <c r="T33" i="1056"/>
  <c r="S33" i="1056"/>
  <c r="R33" i="1056"/>
  <c r="Q33" i="1056"/>
  <c r="P33" i="1056"/>
  <c r="O33" i="1056"/>
  <c r="N33" i="1056"/>
  <c r="M33" i="1056"/>
  <c r="L33" i="1056"/>
  <c r="K33" i="1056"/>
  <c r="F33" i="1056"/>
  <c r="AJ32" i="1056"/>
  <c r="AI32" i="1056"/>
  <c r="AH32" i="1056"/>
  <c r="AG32" i="1056"/>
  <c r="AF32" i="1056"/>
  <c r="AE32" i="1056"/>
  <c r="AD32" i="1056"/>
  <c r="AC32" i="1056"/>
  <c r="AB32" i="1056"/>
  <c r="AA32" i="1056"/>
  <c r="Z32" i="1056"/>
  <c r="Y32" i="1056"/>
  <c r="X32" i="1056"/>
  <c r="W32" i="1056"/>
  <c r="V32" i="1056"/>
  <c r="U32" i="1056"/>
  <c r="T32" i="1056"/>
  <c r="S32" i="1056"/>
  <c r="R32" i="1056"/>
  <c r="Q32" i="1056"/>
  <c r="P32" i="1056"/>
  <c r="O32" i="1056"/>
  <c r="N32" i="1056"/>
  <c r="M32" i="1056"/>
  <c r="L32" i="1056"/>
  <c r="K32" i="1056"/>
  <c r="F32" i="1056"/>
  <c r="AJ31" i="1056"/>
  <c r="AI31" i="1056"/>
  <c r="AH31" i="1056"/>
  <c r="AG31" i="1056"/>
  <c r="AF31" i="1056"/>
  <c r="AE31" i="1056"/>
  <c r="AD31" i="1056"/>
  <c r="AC31" i="1056"/>
  <c r="AB31" i="1056"/>
  <c r="AA31" i="1056"/>
  <c r="Z31" i="1056"/>
  <c r="Y31" i="1056"/>
  <c r="X31" i="1056"/>
  <c r="W31" i="1056"/>
  <c r="V31" i="1056"/>
  <c r="U31" i="1056"/>
  <c r="T31" i="1056"/>
  <c r="S31" i="1056"/>
  <c r="R31" i="1056"/>
  <c r="Q31" i="1056"/>
  <c r="P31" i="1056"/>
  <c r="O31" i="1056"/>
  <c r="N31" i="1056"/>
  <c r="M31" i="1056"/>
  <c r="L31" i="1056"/>
  <c r="K31" i="1056"/>
  <c r="F31" i="1056"/>
  <c r="AJ30" i="1056"/>
  <c r="AI30" i="1056"/>
  <c r="AH30" i="1056"/>
  <c r="AG30" i="1056"/>
  <c r="AF30" i="1056"/>
  <c r="AE30" i="1056"/>
  <c r="AD30" i="1056"/>
  <c r="AC30" i="1056"/>
  <c r="AB30" i="1056"/>
  <c r="AA30" i="1056"/>
  <c r="Z30" i="1056"/>
  <c r="Y30" i="1056"/>
  <c r="X30" i="1056"/>
  <c r="W30" i="1056"/>
  <c r="V30" i="1056"/>
  <c r="U30" i="1056"/>
  <c r="T30" i="1056"/>
  <c r="S30" i="1056"/>
  <c r="R30" i="1056"/>
  <c r="Q30" i="1056"/>
  <c r="P30" i="1056"/>
  <c r="O30" i="1056"/>
  <c r="N30" i="1056"/>
  <c r="M30" i="1056"/>
  <c r="L30" i="1056"/>
  <c r="K30" i="1056"/>
  <c r="F30" i="1056"/>
  <c r="AJ29" i="1056"/>
  <c r="AI29" i="1056"/>
  <c r="AH29" i="1056"/>
  <c r="AG29" i="1056"/>
  <c r="AF29" i="1056"/>
  <c r="AE29" i="1056"/>
  <c r="AD29" i="1056"/>
  <c r="AC29" i="1056"/>
  <c r="AB29" i="1056"/>
  <c r="AA29" i="1056"/>
  <c r="Z29" i="1056"/>
  <c r="Y29" i="1056"/>
  <c r="X29" i="1056"/>
  <c r="W29" i="1056"/>
  <c r="V29" i="1056"/>
  <c r="U29" i="1056"/>
  <c r="T29" i="1056"/>
  <c r="S29" i="1056"/>
  <c r="R29" i="1056"/>
  <c r="Q29" i="1056"/>
  <c r="P29" i="1056"/>
  <c r="O29" i="1056"/>
  <c r="N29" i="1056"/>
  <c r="M29" i="1056"/>
  <c r="L29" i="1056"/>
  <c r="K29" i="1056"/>
  <c r="F29" i="1056"/>
  <c r="AJ28" i="1056"/>
  <c r="AI28" i="1056"/>
  <c r="AH28" i="1056"/>
  <c r="AG28" i="1056"/>
  <c r="AF28" i="1056"/>
  <c r="AE28" i="1056"/>
  <c r="AD28" i="1056"/>
  <c r="AC28" i="1056"/>
  <c r="AB28" i="1056"/>
  <c r="AA28" i="1056"/>
  <c r="Z28" i="1056"/>
  <c r="Y28" i="1056"/>
  <c r="X28" i="1056"/>
  <c r="W28" i="1056"/>
  <c r="V28" i="1056"/>
  <c r="U28" i="1056"/>
  <c r="T28" i="1056"/>
  <c r="S28" i="1056"/>
  <c r="R28" i="1056"/>
  <c r="Q28" i="1056"/>
  <c r="P28" i="1056"/>
  <c r="O28" i="1056"/>
  <c r="N28" i="1056"/>
  <c r="M28" i="1056"/>
  <c r="L28" i="1056"/>
  <c r="K28" i="1056"/>
  <c r="F28" i="1056"/>
  <c r="AJ27" i="1056"/>
  <c r="AI27" i="1056"/>
  <c r="AH27" i="1056"/>
  <c r="AG27" i="1056"/>
  <c r="AF27" i="1056"/>
  <c r="AE27" i="1056"/>
  <c r="AD27" i="1056"/>
  <c r="AC27" i="1056"/>
  <c r="AB27" i="1056"/>
  <c r="AA27" i="1056"/>
  <c r="Z27" i="1056"/>
  <c r="Y27" i="1056"/>
  <c r="X27" i="1056"/>
  <c r="W27" i="1056"/>
  <c r="V27" i="1056"/>
  <c r="U27" i="1056"/>
  <c r="T27" i="1056"/>
  <c r="S27" i="1056"/>
  <c r="R27" i="1056"/>
  <c r="Q27" i="1056"/>
  <c r="P27" i="1056"/>
  <c r="O27" i="1056"/>
  <c r="N27" i="1056"/>
  <c r="M27" i="1056"/>
  <c r="L27" i="1056"/>
  <c r="K27" i="1056"/>
  <c r="F27" i="1056"/>
  <c r="AJ26" i="1056"/>
  <c r="AI26" i="1056"/>
  <c r="AH26" i="1056"/>
  <c r="AG26" i="1056"/>
  <c r="AF26" i="1056"/>
  <c r="AE26" i="1056"/>
  <c r="AD26" i="1056"/>
  <c r="AC26" i="1056"/>
  <c r="AB26" i="1056"/>
  <c r="AA26" i="1056"/>
  <c r="Z26" i="1056"/>
  <c r="Y26" i="1056"/>
  <c r="X26" i="1056"/>
  <c r="W26" i="1056"/>
  <c r="V26" i="1056"/>
  <c r="U26" i="1056"/>
  <c r="T26" i="1056"/>
  <c r="S26" i="1056"/>
  <c r="R26" i="1056"/>
  <c r="Q26" i="1056"/>
  <c r="P26" i="1056"/>
  <c r="O26" i="1056"/>
  <c r="N26" i="1056"/>
  <c r="M26" i="1056"/>
  <c r="L26" i="1056"/>
  <c r="K26" i="1056"/>
  <c r="F26" i="1056"/>
  <c r="AJ25" i="1056"/>
  <c r="AI25" i="1056"/>
  <c r="AH25" i="1056"/>
  <c r="AG25" i="1056"/>
  <c r="AF25" i="1056"/>
  <c r="AE25" i="1056"/>
  <c r="AD25" i="1056"/>
  <c r="AC25" i="1056"/>
  <c r="AB25" i="1056"/>
  <c r="AA25" i="1056"/>
  <c r="Z25" i="1056"/>
  <c r="Y25" i="1056"/>
  <c r="X25" i="1056"/>
  <c r="W25" i="1056"/>
  <c r="V25" i="1056"/>
  <c r="U25" i="1056"/>
  <c r="T25" i="1056"/>
  <c r="S25" i="1056"/>
  <c r="R25" i="1056"/>
  <c r="Q25" i="1056"/>
  <c r="P25" i="1056"/>
  <c r="O25" i="1056"/>
  <c r="N25" i="1056"/>
  <c r="M25" i="1056"/>
  <c r="L25" i="1056"/>
  <c r="K25" i="1056"/>
  <c r="F25" i="1056"/>
  <c r="AI24" i="1056"/>
  <c r="AH24" i="1056"/>
  <c r="AJ24" i="1056" s="1"/>
  <c r="AG24" i="1056"/>
  <c r="AF24" i="1056"/>
  <c r="AE24" i="1056"/>
  <c r="AD24" i="1056"/>
  <c r="AC24" i="1056"/>
  <c r="AB24" i="1056"/>
  <c r="AA24" i="1056"/>
  <c r="Y24" i="1056"/>
  <c r="X24" i="1056"/>
  <c r="Z24" i="1056" s="1"/>
  <c r="W24" i="1056"/>
  <c r="V24" i="1056"/>
  <c r="T24" i="1056"/>
  <c r="S24" i="1056"/>
  <c r="U24" i="1056" s="1"/>
  <c r="R24" i="1056"/>
  <c r="Q24" i="1056"/>
  <c r="P24" i="1056"/>
  <c r="F24" i="1056" s="1"/>
  <c r="O24" i="1056"/>
  <c r="N24" i="1056"/>
  <c r="M24" i="1056"/>
  <c r="L24" i="1056"/>
  <c r="K24" i="1056"/>
  <c r="AI23" i="1056"/>
  <c r="AH23" i="1056"/>
  <c r="AG23" i="1056"/>
  <c r="AJ23" i="1056" s="1"/>
  <c r="AF23" i="1056"/>
  <c r="AE23" i="1056"/>
  <c r="AD23" i="1056"/>
  <c r="AC23" i="1056"/>
  <c r="AB23" i="1056"/>
  <c r="AA23" i="1056"/>
  <c r="Y23" i="1056"/>
  <c r="X23" i="1056"/>
  <c r="W23" i="1056"/>
  <c r="V23" i="1056"/>
  <c r="Z23" i="1056" s="1"/>
  <c r="T23" i="1056"/>
  <c r="S23" i="1056"/>
  <c r="R23" i="1056"/>
  <c r="Q23" i="1056"/>
  <c r="U23" i="1056" s="1"/>
  <c r="P23" i="1056"/>
  <c r="F23" i="1056" s="1"/>
  <c r="O23" i="1056"/>
  <c r="N23" i="1056"/>
  <c r="M23" i="1056"/>
  <c r="L23" i="1056"/>
  <c r="K23" i="1056"/>
  <c r="AJ22" i="1056"/>
  <c r="AI22" i="1056"/>
  <c r="AH22" i="1056"/>
  <c r="AG22" i="1056"/>
  <c r="AF22" i="1056"/>
  <c r="AE22" i="1056"/>
  <c r="AD22" i="1056"/>
  <c r="AC22" i="1056"/>
  <c r="AB22" i="1056"/>
  <c r="AA22" i="1056"/>
  <c r="Y22" i="1056"/>
  <c r="X22" i="1056"/>
  <c r="W22" i="1056"/>
  <c r="V22" i="1056"/>
  <c r="Z22" i="1056" s="1"/>
  <c r="T22" i="1056"/>
  <c r="S22" i="1056"/>
  <c r="R22" i="1056"/>
  <c r="Q22" i="1056"/>
  <c r="U22" i="1056" s="1"/>
  <c r="P22" i="1056"/>
  <c r="F22" i="1056" s="1"/>
  <c r="O22" i="1056"/>
  <c r="N22" i="1056"/>
  <c r="M22" i="1056"/>
  <c r="L22" i="1056"/>
  <c r="K22" i="1056"/>
  <c r="AI21" i="1056"/>
  <c r="AH21" i="1056"/>
  <c r="AG21" i="1056"/>
  <c r="AJ21" i="1056" s="1"/>
  <c r="AF21" i="1056"/>
  <c r="AE21" i="1056"/>
  <c r="AD21" i="1056"/>
  <c r="AC21" i="1056"/>
  <c r="AB21" i="1056"/>
  <c r="AA21" i="1056"/>
  <c r="Y21" i="1056"/>
  <c r="X21" i="1056"/>
  <c r="W21" i="1056"/>
  <c r="V21" i="1056"/>
  <c r="Z21" i="1056" s="1"/>
  <c r="T21" i="1056"/>
  <c r="S21" i="1056"/>
  <c r="R21" i="1056"/>
  <c r="Q21" i="1056"/>
  <c r="U21" i="1056" s="1"/>
  <c r="P21" i="1056"/>
  <c r="F21" i="1056" s="1"/>
  <c r="O21" i="1056"/>
  <c r="N21" i="1056"/>
  <c r="M21" i="1056"/>
  <c r="L21" i="1056"/>
  <c r="K21" i="1056"/>
  <c r="AI20" i="1056"/>
  <c r="AH20" i="1056"/>
  <c r="AJ20" i="1056" s="1"/>
  <c r="AG20" i="1056"/>
  <c r="AE20" i="1056"/>
  <c r="AD20" i="1056"/>
  <c r="AC20" i="1056"/>
  <c r="AB20" i="1056"/>
  <c r="AF20" i="1056" s="1"/>
  <c r="AA20" i="1056"/>
  <c r="Y20" i="1056"/>
  <c r="X20" i="1056"/>
  <c r="W20" i="1056"/>
  <c r="Z20" i="1056" s="1"/>
  <c r="V20" i="1056"/>
  <c r="T20" i="1056"/>
  <c r="S20" i="1056"/>
  <c r="R20" i="1056"/>
  <c r="U20" i="1056" s="1"/>
  <c r="Q20" i="1056"/>
  <c r="P20" i="1056"/>
  <c r="F20" i="1056" s="1"/>
  <c r="O20" i="1056"/>
  <c r="N20" i="1056"/>
  <c r="M20" i="1056"/>
  <c r="L20" i="1056"/>
  <c r="K20" i="1056"/>
  <c r="AI19" i="1056"/>
  <c r="AH19" i="1056"/>
  <c r="AJ19" i="1056" s="1"/>
  <c r="AG19" i="1056"/>
  <c r="AE19" i="1056"/>
  <c r="AD19" i="1056"/>
  <c r="AC19" i="1056"/>
  <c r="AB19" i="1056"/>
  <c r="AF19" i="1056" s="1"/>
  <c r="AA19" i="1056"/>
  <c r="Y19" i="1056"/>
  <c r="X19" i="1056"/>
  <c r="W19" i="1056"/>
  <c r="Z19" i="1056" s="1"/>
  <c r="V19" i="1056"/>
  <c r="T19" i="1056"/>
  <c r="S19" i="1056"/>
  <c r="R19" i="1056"/>
  <c r="U19" i="1056" s="1"/>
  <c r="Q19" i="1056"/>
  <c r="O19" i="1056"/>
  <c r="N19" i="1056"/>
  <c r="M19" i="1056"/>
  <c r="L19" i="1056"/>
  <c r="P19" i="1056" s="1"/>
  <c r="F19" i="1056" s="1"/>
  <c r="K19" i="1056"/>
  <c r="AI18" i="1056"/>
  <c r="AH18" i="1056"/>
  <c r="AJ18" i="1056" s="1"/>
  <c r="AG18" i="1056"/>
  <c r="AE18" i="1056"/>
  <c r="AD18" i="1056"/>
  <c r="AC18" i="1056"/>
  <c r="AB18" i="1056"/>
  <c r="AF18" i="1056" s="1"/>
  <c r="AA18" i="1056"/>
  <c r="Y18" i="1056"/>
  <c r="X18" i="1056"/>
  <c r="W18" i="1056"/>
  <c r="Z18" i="1056" s="1"/>
  <c r="V18" i="1056"/>
  <c r="T18" i="1056"/>
  <c r="S18" i="1056"/>
  <c r="R18" i="1056"/>
  <c r="Q18" i="1056"/>
  <c r="O18" i="1056"/>
  <c r="N18" i="1056"/>
  <c r="M18" i="1056"/>
  <c r="L18" i="1056"/>
  <c r="P18" i="1056" s="1"/>
  <c r="K18" i="1056"/>
  <c r="AI17" i="1056"/>
  <c r="AH17" i="1056"/>
  <c r="AJ17" i="1056" s="1"/>
  <c r="AG17" i="1056"/>
  <c r="AE17" i="1056"/>
  <c r="AD17" i="1056"/>
  <c r="AC17" i="1056"/>
  <c r="AB17" i="1056"/>
  <c r="AA17" i="1056"/>
  <c r="Y17" i="1056"/>
  <c r="X17" i="1056"/>
  <c r="W17" i="1056"/>
  <c r="Z17" i="1056" s="1"/>
  <c r="V17" i="1056"/>
  <c r="T17" i="1056"/>
  <c r="S17" i="1056"/>
  <c r="R17" i="1056"/>
  <c r="Q17" i="1056"/>
  <c r="O17" i="1056"/>
  <c r="N17" i="1056"/>
  <c r="M17" i="1056"/>
  <c r="L17" i="1056"/>
  <c r="K17" i="1056"/>
  <c r="AI16" i="1056"/>
  <c r="AH16" i="1056"/>
  <c r="AJ16" i="1056" s="1"/>
  <c r="F16" i="1056" s="1"/>
  <c r="AG16" i="1056"/>
  <c r="AE16" i="1056"/>
  <c r="AD16" i="1056"/>
  <c r="AC16" i="1056"/>
  <c r="AB16" i="1056"/>
  <c r="AA16" i="1056"/>
  <c r="Z16" i="1056"/>
  <c r="Y16" i="1056"/>
  <c r="X16" i="1056"/>
  <c r="W16" i="1056"/>
  <c r="V16" i="1056"/>
  <c r="T16" i="1056"/>
  <c r="S16" i="1056"/>
  <c r="R16" i="1056"/>
  <c r="Q16" i="1056"/>
  <c r="O16" i="1056"/>
  <c r="N16" i="1056"/>
  <c r="M16" i="1056"/>
  <c r="L16" i="1056"/>
  <c r="K16" i="1056"/>
  <c r="AI15" i="1056"/>
  <c r="AJ15" i="1056" s="1"/>
  <c r="F15" i="1056" s="1"/>
  <c r="AH15" i="1056"/>
  <c r="AG15" i="1056"/>
  <c r="AE15" i="1056"/>
  <c r="AF15" i="1056" s="1"/>
  <c r="AD15" i="1056"/>
  <c r="AC15" i="1056"/>
  <c r="AB15" i="1056"/>
  <c r="AA15" i="1056"/>
  <c r="Y15" i="1056"/>
  <c r="X15" i="1056"/>
  <c r="W15" i="1056"/>
  <c r="V15" i="1056"/>
  <c r="T15" i="1056"/>
  <c r="S15" i="1056"/>
  <c r="R15" i="1056"/>
  <c r="Q15" i="1056"/>
  <c r="O15" i="1056"/>
  <c r="N15" i="1056"/>
  <c r="M15" i="1056"/>
  <c r="L15" i="1056"/>
  <c r="K15" i="1056"/>
  <c r="AI14" i="1056"/>
  <c r="AH14" i="1056"/>
  <c r="AJ14" i="1056" s="1"/>
  <c r="F14" i="1056" s="1"/>
  <c r="AG14" i="1056"/>
  <c r="AE14" i="1056"/>
  <c r="AD14" i="1056"/>
  <c r="AC14" i="1056"/>
  <c r="AB14" i="1056"/>
  <c r="AA14" i="1056"/>
  <c r="Y14" i="1056"/>
  <c r="X14" i="1056"/>
  <c r="W14" i="1056"/>
  <c r="V14" i="1056"/>
  <c r="T14" i="1056"/>
  <c r="S14" i="1056"/>
  <c r="R14" i="1056"/>
  <c r="Q14" i="1056"/>
  <c r="O14" i="1056"/>
  <c r="N14" i="1056"/>
  <c r="M14" i="1056"/>
  <c r="L14" i="1056"/>
  <c r="K14" i="1056"/>
  <c r="AI13" i="1056"/>
  <c r="AH13" i="1056"/>
  <c r="AG13" i="1056"/>
  <c r="AE13" i="1056"/>
  <c r="AD13" i="1056"/>
  <c r="AC13" i="1056"/>
  <c r="AB13" i="1056"/>
  <c r="AA13" i="1056"/>
  <c r="Z13" i="1056"/>
  <c r="Y13" i="1056"/>
  <c r="X13" i="1056"/>
  <c r="W13" i="1056"/>
  <c r="V13" i="1056"/>
  <c r="T13" i="1056"/>
  <c r="S13" i="1056"/>
  <c r="R13" i="1056"/>
  <c r="Q13" i="1056"/>
  <c r="U13" i="1056" s="1"/>
  <c r="O13" i="1056"/>
  <c r="N13" i="1056"/>
  <c r="M13" i="1056"/>
  <c r="L13" i="1056"/>
  <c r="K13" i="1056"/>
  <c r="AI12" i="1056"/>
  <c r="AH12" i="1056"/>
  <c r="AG12" i="1056"/>
  <c r="AE12" i="1056"/>
  <c r="AD12" i="1056"/>
  <c r="AC12" i="1056"/>
  <c r="AB12" i="1056"/>
  <c r="AA12" i="1056"/>
  <c r="AF12" i="1056" s="1"/>
  <c r="Y12" i="1056"/>
  <c r="X12" i="1056"/>
  <c r="W12" i="1056"/>
  <c r="V12" i="1056"/>
  <c r="Z12" i="1056" s="1"/>
  <c r="T12" i="1056"/>
  <c r="S12" i="1056"/>
  <c r="R12" i="1056"/>
  <c r="Q12" i="1056"/>
  <c r="U12" i="1056" s="1"/>
  <c r="O12" i="1056"/>
  <c r="N12" i="1056"/>
  <c r="M12" i="1056"/>
  <c r="L12" i="1056"/>
  <c r="K12" i="1056"/>
  <c r="AI11" i="1056"/>
  <c r="AH11" i="1056"/>
  <c r="AJ11" i="1056" s="1"/>
  <c r="F11" i="1056" s="1"/>
  <c r="AG11" i="1056"/>
  <c r="AE11" i="1056"/>
  <c r="AD11" i="1056"/>
  <c r="AC11" i="1056"/>
  <c r="AB11" i="1056"/>
  <c r="AF11" i="1056" s="1"/>
  <c r="AA11" i="1056"/>
  <c r="Y11" i="1056"/>
  <c r="X11" i="1056"/>
  <c r="W11" i="1056"/>
  <c r="V11" i="1056"/>
  <c r="T11" i="1056"/>
  <c r="S11" i="1056"/>
  <c r="R11" i="1056"/>
  <c r="U11" i="1056" s="1"/>
  <c r="Q11" i="1056"/>
  <c r="O11" i="1056"/>
  <c r="N11" i="1056"/>
  <c r="P11" i="1056" s="1"/>
  <c r="M11" i="1056"/>
  <c r="L11" i="1056"/>
  <c r="K11" i="1056"/>
  <c r="AJ10" i="1056"/>
  <c r="AI10" i="1056"/>
  <c r="AH10" i="1056"/>
  <c r="AG10" i="1056"/>
  <c r="AE10" i="1056"/>
  <c r="AD10" i="1056"/>
  <c r="AC10" i="1056"/>
  <c r="AB10" i="1056"/>
  <c r="AA10" i="1056"/>
  <c r="Y10" i="1056"/>
  <c r="X10" i="1056"/>
  <c r="W10" i="1056"/>
  <c r="V10" i="1056"/>
  <c r="T10" i="1056"/>
  <c r="S10" i="1056"/>
  <c r="R10" i="1056"/>
  <c r="Q10" i="1056"/>
  <c r="O10" i="1056"/>
  <c r="N10" i="1056"/>
  <c r="M10" i="1056"/>
  <c r="L10" i="1056"/>
  <c r="K10" i="1056"/>
  <c r="AI9" i="1056"/>
  <c r="AH9" i="1056"/>
  <c r="AJ9" i="1056" s="1"/>
  <c r="AG9" i="1056"/>
  <c r="AE9" i="1056"/>
  <c r="AD9" i="1056"/>
  <c r="AC9" i="1056"/>
  <c r="AB9" i="1056"/>
  <c r="AF9" i="1056" s="1"/>
  <c r="AA9" i="1056"/>
  <c r="Y9" i="1056"/>
  <c r="X9" i="1056"/>
  <c r="W9" i="1056"/>
  <c r="Z9" i="1056" s="1"/>
  <c r="V9" i="1056"/>
  <c r="T9" i="1056"/>
  <c r="S9" i="1056"/>
  <c r="R9" i="1056"/>
  <c r="U9" i="1056" s="1"/>
  <c r="Q9" i="1056"/>
  <c r="O9" i="1056"/>
  <c r="N9" i="1056"/>
  <c r="M9" i="1056"/>
  <c r="L9" i="1056"/>
  <c r="P9" i="1056" s="1"/>
  <c r="K9" i="1056"/>
  <c r="AI8" i="1056"/>
  <c r="AH8" i="1056"/>
  <c r="AJ8" i="1056" s="1"/>
  <c r="AG8" i="1056"/>
  <c r="AE8" i="1056"/>
  <c r="AD8" i="1056"/>
  <c r="AC8" i="1056"/>
  <c r="AB8" i="1056"/>
  <c r="AA8" i="1056"/>
  <c r="Y8" i="1056"/>
  <c r="X8" i="1056"/>
  <c r="W8" i="1056"/>
  <c r="V8" i="1056"/>
  <c r="T8" i="1056"/>
  <c r="S8" i="1056"/>
  <c r="R8" i="1056"/>
  <c r="Q8" i="1056"/>
  <c r="O8" i="1056"/>
  <c r="N8" i="1056"/>
  <c r="M8" i="1056"/>
  <c r="L8" i="1056"/>
  <c r="P8" i="1056" s="1"/>
  <c r="K8" i="1056"/>
  <c r="AI7" i="1056"/>
  <c r="AH7" i="1056"/>
  <c r="AJ7" i="1056" s="1"/>
  <c r="AG7" i="1056"/>
  <c r="AE7" i="1056"/>
  <c r="AD7" i="1056"/>
  <c r="AC7" i="1056"/>
  <c r="AB7" i="1056"/>
  <c r="AF7" i="1056" s="1"/>
  <c r="AA7" i="1056"/>
  <c r="Y7" i="1056"/>
  <c r="X7" i="1056"/>
  <c r="W7" i="1056"/>
  <c r="Z7" i="1056" s="1"/>
  <c r="V7" i="1056"/>
  <c r="T7" i="1056"/>
  <c r="S7" i="1056"/>
  <c r="R7" i="1056"/>
  <c r="U7" i="1056" s="1"/>
  <c r="Q7" i="1056"/>
  <c r="O7" i="1056"/>
  <c r="N7" i="1056"/>
  <c r="M7" i="1056"/>
  <c r="L7" i="1056"/>
  <c r="P7" i="1056" s="1"/>
  <c r="K7" i="1056"/>
  <c r="AI6" i="1056"/>
  <c r="AH6" i="1056"/>
  <c r="AG6" i="1056"/>
  <c r="AE6" i="1056"/>
  <c r="AF6" i="1056" s="1"/>
  <c r="AD6" i="1056"/>
  <c r="AC6" i="1056"/>
  <c r="AB6" i="1056"/>
  <c r="AA6" i="1056"/>
  <c r="Y6" i="1056"/>
  <c r="X6" i="1056"/>
  <c r="W6" i="1056"/>
  <c r="Z6" i="1056" s="1"/>
  <c r="V6" i="1056"/>
  <c r="T6" i="1056"/>
  <c r="S6" i="1056"/>
  <c r="R6" i="1056"/>
  <c r="Q6" i="1056"/>
  <c r="P6" i="1056"/>
  <c r="O6" i="1056"/>
  <c r="N6" i="1056"/>
  <c r="M6" i="1056"/>
  <c r="L6" i="1056"/>
  <c r="K6" i="1056"/>
  <c r="AI5" i="1056"/>
  <c r="AH5" i="1056"/>
  <c r="AG5" i="1056"/>
  <c r="AJ5" i="1056" s="1"/>
  <c r="AE5" i="1056"/>
  <c r="AD5" i="1056"/>
  <c r="AC5" i="1056"/>
  <c r="AB5" i="1056"/>
  <c r="AA5" i="1056"/>
  <c r="AF5" i="1056" s="1"/>
  <c r="Y5" i="1056"/>
  <c r="X5" i="1056"/>
  <c r="Z5" i="1056" s="1"/>
  <c r="W5" i="1056"/>
  <c r="V5" i="1056"/>
  <c r="T5" i="1056"/>
  <c r="S5" i="1056"/>
  <c r="R5" i="1056"/>
  <c r="Q5" i="1056"/>
  <c r="O5" i="1056"/>
  <c r="N5" i="1056"/>
  <c r="M5" i="1056"/>
  <c r="P5" i="1056" s="1"/>
  <c r="L5" i="1056"/>
  <c r="K5" i="1056"/>
  <c r="AI4" i="1056"/>
  <c r="AH4" i="1056"/>
  <c r="AJ4" i="1056" s="1"/>
  <c r="AG4" i="1056"/>
  <c r="AE4" i="1056"/>
  <c r="AD4" i="1056"/>
  <c r="AF4" i="1056" s="1"/>
  <c r="AC4" i="1056"/>
  <c r="AB4" i="1056"/>
  <c r="AA4" i="1056"/>
  <c r="Y4" i="1056"/>
  <c r="X4" i="1056"/>
  <c r="Z4" i="1056" s="1"/>
  <c r="W4" i="1056"/>
  <c r="V4" i="1056"/>
  <c r="T4" i="1056"/>
  <c r="S4" i="1056"/>
  <c r="R4" i="1056"/>
  <c r="Q4" i="1056"/>
  <c r="O4" i="1056"/>
  <c r="N4" i="1056"/>
  <c r="M4" i="1056"/>
  <c r="L4" i="1056"/>
  <c r="K4" i="1056"/>
  <c r="D57" i="1055"/>
  <c r="E54" i="1055"/>
  <c r="D54" i="1055"/>
  <c r="D55" i="1055" s="1"/>
  <c r="C54" i="1055"/>
  <c r="C56" i="1055" s="1"/>
  <c r="G56" i="1055" s="1"/>
  <c r="D50" i="1055"/>
  <c r="E47" i="1055"/>
  <c r="E48" i="1055" s="1"/>
  <c r="D47" i="1055"/>
  <c r="D48" i="1055" s="1"/>
  <c r="AJ43" i="1055"/>
  <c r="AI43" i="1055"/>
  <c r="AH43" i="1055"/>
  <c r="AG43" i="1055"/>
  <c r="AF43" i="1055"/>
  <c r="AE43" i="1055"/>
  <c r="AD43" i="1055"/>
  <c r="AC43" i="1055"/>
  <c r="AB43" i="1055"/>
  <c r="AA43" i="1055"/>
  <c r="Z43" i="1055"/>
  <c r="Y43" i="1055"/>
  <c r="X43" i="1055"/>
  <c r="W43" i="1055"/>
  <c r="V43" i="1055"/>
  <c r="U43" i="1055"/>
  <c r="T43" i="1055"/>
  <c r="S43" i="1055"/>
  <c r="R43" i="1055"/>
  <c r="Q43" i="1055"/>
  <c r="P43" i="1055"/>
  <c r="O43" i="1055"/>
  <c r="N43" i="1055"/>
  <c r="M43" i="1055"/>
  <c r="L43" i="1055"/>
  <c r="K43" i="1055"/>
  <c r="F43" i="1055"/>
  <c r="AJ42" i="1055"/>
  <c r="AI42" i="1055"/>
  <c r="AH42" i="1055"/>
  <c r="AG42" i="1055"/>
  <c r="AF42" i="1055"/>
  <c r="AE42" i="1055"/>
  <c r="AD42" i="1055"/>
  <c r="AC42" i="1055"/>
  <c r="AB42" i="1055"/>
  <c r="AA42" i="1055"/>
  <c r="Z42" i="1055"/>
  <c r="Y42" i="1055"/>
  <c r="X42" i="1055"/>
  <c r="W42" i="1055"/>
  <c r="V42" i="1055"/>
  <c r="U42" i="1055"/>
  <c r="T42" i="1055"/>
  <c r="S42" i="1055"/>
  <c r="R42" i="1055"/>
  <c r="Q42" i="1055"/>
  <c r="P42" i="1055"/>
  <c r="O42" i="1055"/>
  <c r="N42" i="1055"/>
  <c r="M42" i="1055"/>
  <c r="L42" i="1055"/>
  <c r="K42" i="1055"/>
  <c r="F42" i="1055"/>
  <c r="AJ41" i="1055"/>
  <c r="AI41" i="1055"/>
  <c r="AH41" i="1055"/>
  <c r="AG41" i="1055"/>
  <c r="AF41" i="1055"/>
  <c r="AE41" i="1055"/>
  <c r="AD41" i="1055"/>
  <c r="AC41" i="1055"/>
  <c r="AB41" i="1055"/>
  <c r="AA41" i="1055"/>
  <c r="Z41" i="1055"/>
  <c r="Y41" i="1055"/>
  <c r="X41" i="1055"/>
  <c r="W41" i="1055"/>
  <c r="V41" i="1055"/>
  <c r="U41" i="1055"/>
  <c r="T41" i="1055"/>
  <c r="S41" i="1055"/>
  <c r="R41" i="1055"/>
  <c r="Q41" i="1055"/>
  <c r="P41" i="1055"/>
  <c r="O41" i="1055"/>
  <c r="N41" i="1055"/>
  <c r="M41" i="1055"/>
  <c r="L41" i="1055"/>
  <c r="K41" i="1055"/>
  <c r="F41" i="1055"/>
  <c r="AJ40" i="1055"/>
  <c r="AI40" i="1055"/>
  <c r="AH40" i="1055"/>
  <c r="AG40" i="1055"/>
  <c r="AF40" i="1055"/>
  <c r="AE40" i="1055"/>
  <c r="AD40" i="1055"/>
  <c r="AC40" i="1055"/>
  <c r="AB40" i="1055"/>
  <c r="AA40" i="1055"/>
  <c r="Z40" i="1055"/>
  <c r="Y40" i="1055"/>
  <c r="X40" i="1055"/>
  <c r="W40" i="1055"/>
  <c r="V40" i="1055"/>
  <c r="U40" i="1055"/>
  <c r="T40" i="1055"/>
  <c r="S40" i="1055"/>
  <c r="R40" i="1055"/>
  <c r="Q40" i="1055"/>
  <c r="P40" i="1055"/>
  <c r="O40" i="1055"/>
  <c r="N40" i="1055"/>
  <c r="M40" i="1055"/>
  <c r="L40" i="1055"/>
  <c r="K40" i="1055"/>
  <c r="F40" i="1055"/>
  <c r="AJ39" i="1055"/>
  <c r="AI39" i="1055"/>
  <c r="AH39" i="1055"/>
  <c r="AG39" i="1055"/>
  <c r="AF39" i="1055"/>
  <c r="AE39" i="1055"/>
  <c r="AD39" i="1055"/>
  <c r="AC39" i="1055"/>
  <c r="AB39" i="1055"/>
  <c r="AA39" i="1055"/>
  <c r="Z39" i="1055"/>
  <c r="Y39" i="1055"/>
  <c r="X39" i="1055"/>
  <c r="W39" i="1055"/>
  <c r="V39" i="1055"/>
  <c r="U39" i="1055"/>
  <c r="T39" i="1055"/>
  <c r="S39" i="1055"/>
  <c r="R39" i="1055"/>
  <c r="Q39" i="1055"/>
  <c r="P39" i="1055"/>
  <c r="O39" i="1055"/>
  <c r="N39" i="1055"/>
  <c r="M39" i="1055"/>
  <c r="L39" i="1055"/>
  <c r="K39" i="1055"/>
  <c r="F39" i="1055"/>
  <c r="AJ38" i="1055"/>
  <c r="AI38" i="1055"/>
  <c r="AH38" i="1055"/>
  <c r="AG38" i="1055"/>
  <c r="AF38" i="1055"/>
  <c r="AE38" i="1055"/>
  <c r="AD38" i="1055"/>
  <c r="AC38" i="1055"/>
  <c r="AB38" i="1055"/>
  <c r="AA38" i="1055"/>
  <c r="Z38" i="1055"/>
  <c r="Y38" i="1055"/>
  <c r="X38" i="1055"/>
  <c r="W38" i="1055"/>
  <c r="V38" i="1055"/>
  <c r="U38" i="1055"/>
  <c r="T38" i="1055"/>
  <c r="S38" i="1055"/>
  <c r="R38" i="1055"/>
  <c r="Q38" i="1055"/>
  <c r="P38" i="1055"/>
  <c r="O38" i="1055"/>
  <c r="N38" i="1055"/>
  <c r="M38" i="1055"/>
  <c r="L38" i="1055"/>
  <c r="K38" i="1055"/>
  <c r="F38" i="1055"/>
  <c r="AJ37" i="1055"/>
  <c r="AI37" i="1055"/>
  <c r="AH37" i="1055"/>
  <c r="AG37" i="1055"/>
  <c r="AF37" i="1055"/>
  <c r="AE37" i="1055"/>
  <c r="AD37" i="1055"/>
  <c r="AC37" i="1055"/>
  <c r="AB37" i="1055"/>
  <c r="AA37" i="1055"/>
  <c r="Z37" i="1055"/>
  <c r="Y37" i="1055"/>
  <c r="X37" i="1055"/>
  <c r="W37" i="1055"/>
  <c r="V37" i="1055"/>
  <c r="U37" i="1055"/>
  <c r="T37" i="1055"/>
  <c r="S37" i="1055"/>
  <c r="R37" i="1055"/>
  <c r="Q37" i="1055"/>
  <c r="P37" i="1055"/>
  <c r="O37" i="1055"/>
  <c r="N37" i="1055"/>
  <c r="M37" i="1055"/>
  <c r="L37" i="1055"/>
  <c r="K37" i="1055"/>
  <c r="F37" i="1055"/>
  <c r="AJ36" i="1055"/>
  <c r="AI36" i="1055"/>
  <c r="AH36" i="1055"/>
  <c r="AG36" i="1055"/>
  <c r="AF36" i="1055"/>
  <c r="AE36" i="1055"/>
  <c r="AD36" i="1055"/>
  <c r="AC36" i="1055"/>
  <c r="AB36" i="1055"/>
  <c r="AA36" i="1055"/>
  <c r="Z36" i="1055"/>
  <c r="Y36" i="1055"/>
  <c r="X36" i="1055"/>
  <c r="W36" i="1055"/>
  <c r="V36" i="1055"/>
  <c r="U36" i="1055"/>
  <c r="T36" i="1055"/>
  <c r="S36" i="1055"/>
  <c r="R36" i="1055"/>
  <c r="Q36" i="1055"/>
  <c r="P36" i="1055"/>
  <c r="O36" i="1055"/>
  <c r="N36" i="1055"/>
  <c r="M36" i="1055"/>
  <c r="L36" i="1055"/>
  <c r="K36" i="1055"/>
  <c r="F36" i="1055"/>
  <c r="AJ35" i="1055"/>
  <c r="AI35" i="1055"/>
  <c r="AH35" i="1055"/>
  <c r="AG35" i="1055"/>
  <c r="AF35" i="1055"/>
  <c r="AE35" i="1055"/>
  <c r="AD35" i="1055"/>
  <c r="AC35" i="1055"/>
  <c r="AB35" i="1055"/>
  <c r="AA35" i="1055"/>
  <c r="Z35" i="1055"/>
  <c r="Y35" i="1055"/>
  <c r="X35" i="1055"/>
  <c r="W35" i="1055"/>
  <c r="V35" i="1055"/>
  <c r="U35" i="1055"/>
  <c r="T35" i="1055"/>
  <c r="S35" i="1055"/>
  <c r="R35" i="1055"/>
  <c r="Q35" i="1055"/>
  <c r="P35" i="1055"/>
  <c r="O35" i="1055"/>
  <c r="N35" i="1055"/>
  <c r="M35" i="1055"/>
  <c r="L35" i="1055"/>
  <c r="K35" i="1055"/>
  <c r="F35" i="1055"/>
  <c r="AJ34" i="1055"/>
  <c r="AI34" i="1055"/>
  <c r="AH34" i="1055"/>
  <c r="AG34" i="1055"/>
  <c r="AF34" i="1055"/>
  <c r="AE34" i="1055"/>
  <c r="AD34" i="1055"/>
  <c r="AC34" i="1055"/>
  <c r="AB34" i="1055"/>
  <c r="AA34" i="1055"/>
  <c r="Z34" i="1055"/>
  <c r="Y34" i="1055"/>
  <c r="X34" i="1055"/>
  <c r="W34" i="1055"/>
  <c r="V34" i="1055"/>
  <c r="U34" i="1055"/>
  <c r="T34" i="1055"/>
  <c r="S34" i="1055"/>
  <c r="R34" i="1055"/>
  <c r="Q34" i="1055"/>
  <c r="P34" i="1055"/>
  <c r="O34" i="1055"/>
  <c r="N34" i="1055"/>
  <c r="M34" i="1055"/>
  <c r="L34" i="1055"/>
  <c r="K34" i="1055"/>
  <c r="F34" i="1055"/>
  <c r="AJ33" i="1055"/>
  <c r="AI33" i="1055"/>
  <c r="AH33" i="1055"/>
  <c r="AG33" i="1055"/>
  <c r="AF33" i="1055"/>
  <c r="AE33" i="1055"/>
  <c r="AD33" i="1055"/>
  <c r="AC33" i="1055"/>
  <c r="AB33" i="1055"/>
  <c r="AA33" i="1055"/>
  <c r="Z33" i="1055"/>
  <c r="Y33" i="1055"/>
  <c r="X33" i="1055"/>
  <c r="W33" i="1055"/>
  <c r="V33" i="1055"/>
  <c r="U33" i="1055"/>
  <c r="T33" i="1055"/>
  <c r="S33" i="1055"/>
  <c r="R33" i="1055"/>
  <c r="Q33" i="1055"/>
  <c r="P33" i="1055"/>
  <c r="O33" i="1055"/>
  <c r="N33" i="1055"/>
  <c r="M33" i="1055"/>
  <c r="L33" i="1055"/>
  <c r="K33" i="1055"/>
  <c r="F33" i="1055"/>
  <c r="AJ32" i="1055"/>
  <c r="AI32" i="1055"/>
  <c r="AH32" i="1055"/>
  <c r="AG32" i="1055"/>
  <c r="AF32" i="1055"/>
  <c r="AE32" i="1055"/>
  <c r="AD32" i="1055"/>
  <c r="AC32" i="1055"/>
  <c r="AB32" i="1055"/>
  <c r="AA32" i="1055"/>
  <c r="Z32" i="1055"/>
  <c r="Y32" i="1055"/>
  <c r="X32" i="1055"/>
  <c r="W32" i="1055"/>
  <c r="V32" i="1055"/>
  <c r="U32" i="1055"/>
  <c r="T32" i="1055"/>
  <c r="S32" i="1055"/>
  <c r="R32" i="1055"/>
  <c r="Q32" i="1055"/>
  <c r="P32" i="1055"/>
  <c r="O32" i="1055"/>
  <c r="N32" i="1055"/>
  <c r="M32" i="1055"/>
  <c r="L32" i="1055"/>
  <c r="K32" i="1055"/>
  <c r="F32" i="1055"/>
  <c r="AJ31" i="1055"/>
  <c r="AI31" i="1055"/>
  <c r="AH31" i="1055"/>
  <c r="AG31" i="1055"/>
  <c r="AF31" i="1055"/>
  <c r="AE31" i="1055"/>
  <c r="AD31" i="1055"/>
  <c r="AC31" i="1055"/>
  <c r="AB31" i="1055"/>
  <c r="AA31" i="1055"/>
  <c r="Z31" i="1055"/>
  <c r="Y31" i="1055"/>
  <c r="X31" i="1055"/>
  <c r="W31" i="1055"/>
  <c r="V31" i="1055"/>
  <c r="U31" i="1055"/>
  <c r="T31" i="1055"/>
  <c r="S31" i="1055"/>
  <c r="R31" i="1055"/>
  <c r="Q31" i="1055"/>
  <c r="P31" i="1055"/>
  <c r="O31" i="1055"/>
  <c r="N31" i="1055"/>
  <c r="M31" i="1055"/>
  <c r="L31" i="1055"/>
  <c r="K31" i="1055"/>
  <c r="F31" i="1055"/>
  <c r="AJ30" i="1055"/>
  <c r="AI30" i="1055"/>
  <c r="AH30" i="1055"/>
  <c r="AG30" i="1055"/>
  <c r="AF30" i="1055"/>
  <c r="AE30" i="1055"/>
  <c r="AD30" i="1055"/>
  <c r="AC30" i="1055"/>
  <c r="AB30" i="1055"/>
  <c r="AA30" i="1055"/>
  <c r="Z30" i="1055"/>
  <c r="Y30" i="1055"/>
  <c r="X30" i="1055"/>
  <c r="W30" i="1055"/>
  <c r="V30" i="1055"/>
  <c r="U30" i="1055"/>
  <c r="T30" i="1055"/>
  <c r="S30" i="1055"/>
  <c r="R30" i="1055"/>
  <c r="Q30" i="1055"/>
  <c r="P30" i="1055"/>
  <c r="O30" i="1055"/>
  <c r="N30" i="1055"/>
  <c r="M30" i="1055"/>
  <c r="L30" i="1055"/>
  <c r="K30" i="1055"/>
  <c r="F30" i="1055"/>
  <c r="AJ29" i="1055"/>
  <c r="AI29" i="1055"/>
  <c r="AH29" i="1055"/>
  <c r="AG29" i="1055"/>
  <c r="AF29" i="1055"/>
  <c r="AE29" i="1055"/>
  <c r="AD29" i="1055"/>
  <c r="AC29" i="1055"/>
  <c r="AB29" i="1055"/>
  <c r="AA29" i="1055"/>
  <c r="Z29" i="1055"/>
  <c r="Y29" i="1055"/>
  <c r="X29" i="1055"/>
  <c r="W29" i="1055"/>
  <c r="V29" i="1055"/>
  <c r="U29" i="1055"/>
  <c r="T29" i="1055"/>
  <c r="S29" i="1055"/>
  <c r="R29" i="1055"/>
  <c r="Q29" i="1055"/>
  <c r="P29" i="1055"/>
  <c r="O29" i="1055"/>
  <c r="N29" i="1055"/>
  <c r="M29" i="1055"/>
  <c r="L29" i="1055"/>
  <c r="K29" i="1055"/>
  <c r="F29" i="1055"/>
  <c r="AJ28" i="1055"/>
  <c r="AI28" i="1055"/>
  <c r="AH28" i="1055"/>
  <c r="AG28" i="1055"/>
  <c r="AF28" i="1055"/>
  <c r="AE28" i="1055"/>
  <c r="AD28" i="1055"/>
  <c r="AC28" i="1055"/>
  <c r="AB28" i="1055"/>
  <c r="AA28" i="1055"/>
  <c r="Z28" i="1055"/>
  <c r="Y28" i="1055"/>
  <c r="X28" i="1055"/>
  <c r="W28" i="1055"/>
  <c r="V28" i="1055"/>
  <c r="U28" i="1055"/>
  <c r="T28" i="1055"/>
  <c r="S28" i="1055"/>
  <c r="R28" i="1055"/>
  <c r="Q28" i="1055"/>
  <c r="P28" i="1055"/>
  <c r="O28" i="1055"/>
  <c r="N28" i="1055"/>
  <c r="M28" i="1055"/>
  <c r="L28" i="1055"/>
  <c r="K28" i="1055"/>
  <c r="F28" i="1055"/>
  <c r="AJ27" i="1055"/>
  <c r="AI27" i="1055"/>
  <c r="AH27" i="1055"/>
  <c r="AG27" i="1055"/>
  <c r="AF27" i="1055"/>
  <c r="AE27" i="1055"/>
  <c r="AD27" i="1055"/>
  <c r="AC27" i="1055"/>
  <c r="AB27" i="1055"/>
  <c r="AA27" i="1055"/>
  <c r="Z27" i="1055"/>
  <c r="Y27" i="1055"/>
  <c r="X27" i="1055"/>
  <c r="W27" i="1055"/>
  <c r="V27" i="1055"/>
  <c r="U27" i="1055"/>
  <c r="T27" i="1055"/>
  <c r="S27" i="1055"/>
  <c r="R27" i="1055"/>
  <c r="Q27" i="1055"/>
  <c r="P27" i="1055"/>
  <c r="O27" i="1055"/>
  <c r="N27" i="1055"/>
  <c r="M27" i="1055"/>
  <c r="L27" i="1055"/>
  <c r="K27" i="1055"/>
  <c r="F27" i="1055"/>
  <c r="AJ26" i="1055"/>
  <c r="AI26" i="1055"/>
  <c r="AH26" i="1055"/>
  <c r="AG26" i="1055"/>
  <c r="AF26" i="1055"/>
  <c r="AE26" i="1055"/>
  <c r="AD26" i="1055"/>
  <c r="AC26" i="1055"/>
  <c r="AB26" i="1055"/>
  <c r="AA26" i="1055"/>
  <c r="Z26" i="1055"/>
  <c r="Y26" i="1055"/>
  <c r="X26" i="1055"/>
  <c r="W26" i="1055"/>
  <c r="V26" i="1055"/>
  <c r="U26" i="1055"/>
  <c r="T26" i="1055"/>
  <c r="S26" i="1055"/>
  <c r="R26" i="1055"/>
  <c r="Q26" i="1055"/>
  <c r="P26" i="1055"/>
  <c r="O26" i="1055"/>
  <c r="N26" i="1055"/>
  <c r="M26" i="1055"/>
  <c r="L26" i="1055"/>
  <c r="K26" i="1055"/>
  <c r="F26" i="1055"/>
  <c r="AJ25" i="1055"/>
  <c r="AI25" i="1055"/>
  <c r="AH25" i="1055"/>
  <c r="AG25" i="1055"/>
  <c r="AF25" i="1055"/>
  <c r="AE25" i="1055"/>
  <c r="AD25" i="1055"/>
  <c r="AC25" i="1055"/>
  <c r="AB25" i="1055"/>
  <c r="AA25" i="1055"/>
  <c r="Z25" i="1055"/>
  <c r="Y25" i="1055"/>
  <c r="X25" i="1055"/>
  <c r="W25" i="1055"/>
  <c r="V25" i="1055"/>
  <c r="U25" i="1055"/>
  <c r="T25" i="1055"/>
  <c r="S25" i="1055"/>
  <c r="R25" i="1055"/>
  <c r="Q25" i="1055"/>
  <c r="P25" i="1055"/>
  <c r="O25" i="1055"/>
  <c r="N25" i="1055"/>
  <c r="M25" i="1055"/>
  <c r="L25" i="1055"/>
  <c r="K25" i="1055"/>
  <c r="F25" i="1055"/>
  <c r="AI24" i="1055"/>
  <c r="AH24" i="1055"/>
  <c r="AG24" i="1055"/>
  <c r="AJ24" i="1055" s="1"/>
  <c r="F24" i="1055" s="1"/>
  <c r="AF24" i="1055"/>
  <c r="AE24" i="1055"/>
  <c r="AD24" i="1055"/>
  <c r="AC24" i="1055"/>
  <c r="AB24" i="1055"/>
  <c r="AA24" i="1055"/>
  <c r="Y24" i="1055"/>
  <c r="X24" i="1055"/>
  <c r="W24" i="1055"/>
  <c r="V24" i="1055"/>
  <c r="Z24" i="1055" s="1"/>
  <c r="T24" i="1055"/>
  <c r="S24" i="1055"/>
  <c r="R24" i="1055"/>
  <c r="Q24" i="1055"/>
  <c r="U24" i="1055" s="1"/>
  <c r="O24" i="1055"/>
  <c r="N24" i="1055"/>
  <c r="M24" i="1055"/>
  <c r="L24" i="1055"/>
  <c r="K24" i="1055"/>
  <c r="P24" i="1055" s="1"/>
  <c r="AI23" i="1055"/>
  <c r="AH23" i="1055"/>
  <c r="AJ23" i="1055" s="1"/>
  <c r="F23" i="1055" s="1"/>
  <c r="AG23" i="1055"/>
  <c r="AE23" i="1055"/>
  <c r="AD23" i="1055"/>
  <c r="AC23" i="1055"/>
  <c r="AB23" i="1055"/>
  <c r="AF23" i="1055" s="1"/>
  <c r="AA23" i="1055"/>
  <c r="Y23" i="1055"/>
  <c r="X23" i="1055"/>
  <c r="W23" i="1055"/>
  <c r="Z23" i="1055" s="1"/>
  <c r="V23" i="1055"/>
  <c r="T23" i="1055"/>
  <c r="S23" i="1055"/>
  <c r="R23" i="1055"/>
  <c r="U23" i="1055" s="1"/>
  <c r="Q23" i="1055"/>
  <c r="O23" i="1055"/>
  <c r="N23" i="1055"/>
  <c r="M23" i="1055"/>
  <c r="L23" i="1055"/>
  <c r="P23" i="1055" s="1"/>
  <c r="K23" i="1055"/>
  <c r="AI22" i="1055"/>
  <c r="AH22" i="1055"/>
  <c r="AJ22" i="1055" s="1"/>
  <c r="F22" i="1055" s="1"/>
  <c r="AG22" i="1055"/>
  <c r="AE22" i="1055"/>
  <c r="AD22" i="1055"/>
  <c r="AC22" i="1055"/>
  <c r="AB22" i="1055"/>
  <c r="AF22" i="1055" s="1"/>
  <c r="AA22" i="1055"/>
  <c r="Y22" i="1055"/>
  <c r="X22" i="1055"/>
  <c r="W22" i="1055"/>
  <c r="Z22" i="1055" s="1"/>
  <c r="V22" i="1055"/>
  <c r="T22" i="1055"/>
  <c r="S22" i="1055"/>
  <c r="R22" i="1055"/>
  <c r="U22" i="1055" s="1"/>
  <c r="Q22" i="1055"/>
  <c r="O22" i="1055"/>
  <c r="N22" i="1055"/>
  <c r="M22" i="1055"/>
  <c r="L22" i="1055"/>
  <c r="P22" i="1055" s="1"/>
  <c r="K22" i="1055"/>
  <c r="AI21" i="1055"/>
  <c r="AH21" i="1055"/>
  <c r="AJ21" i="1055" s="1"/>
  <c r="F21" i="1055" s="1"/>
  <c r="AG21" i="1055"/>
  <c r="AE21" i="1055"/>
  <c r="AD21" i="1055"/>
  <c r="AC21" i="1055"/>
  <c r="AB21" i="1055"/>
  <c r="AF21" i="1055" s="1"/>
  <c r="AA21" i="1055"/>
  <c r="Y21" i="1055"/>
  <c r="X21" i="1055"/>
  <c r="W21" i="1055"/>
  <c r="Z21" i="1055" s="1"/>
  <c r="V21" i="1055"/>
  <c r="T21" i="1055"/>
  <c r="S21" i="1055"/>
  <c r="R21" i="1055"/>
  <c r="U21" i="1055" s="1"/>
  <c r="Q21" i="1055"/>
  <c r="O21" i="1055"/>
  <c r="N21" i="1055"/>
  <c r="M21" i="1055"/>
  <c r="L21" i="1055"/>
  <c r="P21" i="1055" s="1"/>
  <c r="K21" i="1055"/>
  <c r="AI20" i="1055"/>
  <c r="AH20" i="1055"/>
  <c r="AG20" i="1055"/>
  <c r="AJ20" i="1055" s="1"/>
  <c r="F20" i="1055" s="1"/>
  <c r="AE20" i="1055"/>
  <c r="AD20" i="1055"/>
  <c r="AC20" i="1055"/>
  <c r="AB20" i="1055"/>
  <c r="AA20" i="1055"/>
  <c r="AF20" i="1055" s="1"/>
  <c r="Y20" i="1055"/>
  <c r="X20" i="1055"/>
  <c r="W20" i="1055"/>
  <c r="V20" i="1055"/>
  <c r="Z20" i="1055" s="1"/>
  <c r="T20" i="1055"/>
  <c r="S20" i="1055"/>
  <c r="R20" i="1055"/>
  <c r="Q20" i="1055"/>
  <c r="U20" i="1055" s="1"/>
  <c r="O20" i="1055"/>
  <c r="N20" i="1055"/>
  <c r="M20" i="1055"/>
  <c r="L20" i="1055"/>
  <c r="K20" i="1055"/>
  <c r="P20" i="1055" s="1"/>
  <c r="AI19" i="1055"/>
  <c r="AH19" i="1055"/>
  <c r="AG19" i="1055"/>
  <c r="AJ19" i="1055" s="1"/>
  <c r="F19" i="1055" s="1"/>
  <c r="AE19" i="1055"/>
  <c r="AD19" i="1055"/>
  <c r="AC19" i="1055"/>
  <c r="AB19" i="1055"/>
  <c r="AA19" i="1055"/>
  <c r="AF19" i="1055" s="1"/>
  <c r="Y19" i="1055"/>
  <c r="X19" i="1055"/>
  <c r="W19" i="1055"/>
  <c r="V19" i="1055"/>
  <c r="Z19" i="1055" s="1"/>
  <c r="T19" i="1055"/>
  <c r="S19" i="1055"/>
  <c r="R19" i="1055"/>
  <c r="Q19" i="1055"/>
  <c r="U19" i="1055" s="1"/>
  <c r="O19" i="1055"/>
  <c r="N19" i="1055"/>
  <c r="M19" i="1055"/>
  <c r="L19" i="1055"/>
  <c r="K19" i="1055"/>
  <c r="P19" i="1055" s="1"/>
  <c r="AI18" i="1055"/>
  <c r="AH18" i="1055"/>
  <c r="AJ18" i="1055" s="1"/>
  <c r="F18" i="1055" s="1"/>
  <c r="AG18" i="1055"/>
  <c r="AE18" i="1055"/>
  <c r="AD18" i="1055"/>
  <c r="AC18" i="1055"/>
  <c r="AB18" i="1055"/>
  <c r="AF18" i="1055" s="1"/>
  <c r="AA18" i="1055"/>
  <c r="Y18" i="1055"/>
  <c r="X18" i="1055"/>
  <c r="W18" i="1055"/>
  <c r="Z18" i="1055" s="1"/>
  <c r="V18" i="1055"/>
  <c r="T18" i="1055"/>
  <c r="S18" i="1055"/>
  <c r="R18" i="1055"/>
  <c r="U18" i="1055" s="1"/>
  <c r="Q18" i="1055"/>
  <c r="O18" i="1055"/>
  <c r="N18" i="1055"/>
  <c r="M18" i="1055"/>
  <c r="L18" i="1055"/>
  <c r="P18" i="1055" s="1"/>
  <c r="K18" i="1055"/>
  <c r="AI17" i="1055"/>
  <c r="AH17" i="1055"/>
  <c r="AG17" i="1055"/>
  <c r="AJ17" i="1055" s="1"/>
  <c r="F17" i="1055" s="1"/>
  <c r="AE17" i="1055"/>
  <c r="AD17" i="1055"/>
  <c r="AC17" i="1055"/>
  <c r="AB17" i="1055"/>
  <c r="AA17" i="1055"/>
  <c r="AF17" i="1055" s="1"/>
  <c r="Y17" i="1055"/>
  <c r="X17" i="1055"/>
  <c r="W17" i="1055"/>
  <c r="V17" i="1055"/>
  <c r="Z17" i="1055" s="1"/>
  <c r="T17" i="1055"/>
  <c r="S17" i="1055"/>
  <c r="R17" i="1055"/>
  <c r="Q17" i="1055"/>
  <c r="U17" i="1055" s="1"/>
  <c r="O17" i="1055"/>
  <c r="N17" i="1055"/>
  <c r="M17" i="1055"/>
  <c r="L17" i="1055"/>
  <c r="K17" i="1055"/>
  <c r="P17" i="1055" s="1"/>
  <c r="AI16" i="1055"/>
  <c r="AH16" i="1055"/>
  <c r="AJ16" i="1055" s="1"/>
  <c r="F16" i="1055" s="1"/>
  <c r="AG16" i="1055"/>
  <c r="AE16" i="1055"/>
  <c r="AD16" i="1055"/>
  <c r="AC16" i="1055"/>
  <c r="AB16" i="1055"/>
  <c r="AF16" i="1055" s="1"/>
  <c r="AA16" i="1055"/>
  <c r="Y16" i="1055"/>
  <c r="X16" i="1055"/>
  <c r="W16" i="1055"/>
  <c r="Z16" i="1055" s="1"/>
  <c r="V16" i="1055"/>
  <c r="T16" i="1055"/>
  <c r="S16" i="1055"/>
  <c r="R16" i="1055"/>
  <c r="U16" i="1055" s="1"/>
  <c r="Q16" i="1055"/>
  <c r="P16" i="1055"/>
  <c r="O16" i="1055"/>
  <c r="N16" i="1055"/>
  <c r="M16" i="1055"/>
  <c r="L16" i="1055"/>
  <c r="K16" i="1055"/>
  <c r="AI15" i="1055"/>
  <c r="AH15" i="1055"/>
  <c r="AG15" i="1055"/>
  <c r="AJ15" i="1055" s="1"/>
  <c r="F15" i="1055" s="1"/>
  <c r="AE15" i="1055"/>
  <c r="AD15" i="1055"/>
  <c r="AC15" i="1055"/>
  <c r="AB15" i="1055"/>
  <c r="AA15" i="1055"/>
  <c r="AF15" i="1055" s="1"/>
  <c r="Y15" i="1055"/>
  <c r="X15" i="1055"/>
  <c r="W15" i="1055"/>
  <c r="V15" i="1055"/>
  <c r="Z15" i="1055" s="1"/>
  <c r="T15" i="1055"/>
  <c r="S15" i="1055"/>
  <c r="R15" i="1055"/>
  <c r="Q15" i="1055"/>
  <c r="U15" i="1055" s="1"/>
  <c r="O15" i="1055"/>
  <c r="N15" i="1055"/>
  <c r="M15" i="1055"/>
  <c r="L15" i="1055"/>
  <c r="K15" i="1055"/>
  <c r="P15" i="1055" s="1"/>
  <c r="AI14" i="1055"/>
  <c r="AH14" i="1055"/>
  <c r="AJ14" i="1055" s="1"/>
  <c r="F14" i="1055" s="1"/>
  <c r="AG14" i="1055"/>
  <c r="AE14" i="1055"/>
  <c r="AD14" i="1055"/>
  <c r="AC14" i="1055"/>
  <c r="AB14" i="1055"/>
  <c r="AF14" i="1055" s="1"/>
  <c r="AA14" i="1055"/>
  <c r="Y14" i="1055"/>
  <c r="X14" i="1055"/>
  <c r="W14" i="1055"/>
  <c r="Z14" i="1055" s="1"/>
  <c r="V14" i="1055"/>
  <c r="T14" i="1055"/>
  <c r="S14" i="1055"/>
  <c r="R14" i="1055"/>
  <c r="U14" i="1055" s="1"/>
  <c r="Q14" i="1055"/>
  <c r="O14" i="1055"/>
  <c r="N14" i="1055"/>
  <c r="M14" i="1055"/>
  <c r="L14" i="1055"/>
  <c r="P14" i="1055" s="1"/>
  <c r="K14" i="1055"/>
  <c r="AI13" i="1055"/>
  <c r="AH13" i="1055"/>
  <c r="AG13" i="1055"/>
  <c r="AE13" i="1055"/>
  <c r="AD13" i="1055"/>
  <c r="AC13" i="1055"/>
  <c r="AB13" i="1055"/>
  <c r="AA13" i="1055"/>
  <c r="Y13" i="1055"/>
  <c r="X13" i="1055"/>
  <c r="W13" i="1055"/>
  <c r="V13" i="1055"/>
  <c r="T13" i="1055"/>
  <c r="S13" i="1055"/>
  <c r="R13" i="1055"/>
  <c r="Q13" i="1055"/>
  <c r="O13" i="1055"/>
  <c r="N13" i="1055"/>
  <c r="M13" i="1055"/>
  <c r="L13" i="1055"/>
  <c r="K13" i="1055"/>
  <c r="AI12" i="1055"/>
  <c r="AH12" i="1055"/>
  <c r="AJ12" i="1055" s="1"/>
  <c r="AG12" i="1055"/>
  <c r="AE12" i="1055"/>
  <c r="AD12" i="1055"/>
  <c r="AC12" i="1055"/>
  <c r="AF12" i="1055" s="1"/>
  <c r="AB12" i="1055"/>
  <c r="AA12" i="1055"/>
  <c r="Y12" i="1055"/>
  <c r="X12" i="1055"/>
  <c r="Z12" i="1055" s="1"/>
  <c r="W12" i="1055"/>
  <c r="V12" i="1055"/>
  <c r="T12" i="1055"/>
  <c r="S12" i="1055"/>
  <c r="U12" i="1055" s="1"/>
  <c r="R12" i="1055"/>
  <c r="Q12" i="1055"/>
  <c r="O12" i="1055"/>
  <c r="N12" i="1055"/>
  <c r="M12" i="1055"/>
  <c r="P12" i="1055" s="1"/>
  <c r="L12" i="1055"/>
  <c r="K12" i="1055"/>
  <c r="AI11" i="1055"/>
  <c r="AH11" i="1055"/>
  <c r="AJ11" i="1055" s="1"/>
  <c r="AG11" i="1055"/>
  <c r="AE11" i="1055"/>
  <c r="AD11" i="1055"/>
  <c r="AC11" i="1055"/>
  <c r="AB11" i="1055"/>
  <c r="AA11" i="1055"/>
  <c r="Y11" i="1055"/>
  <c r="X11" i="1055"/>
  <c r="W11" i="1055"/>
  <c r="V11" i="1055"/>
  <c r="T11" i="1055"/>
  <c r="S11" i="1055"/>
  <c r="R11" i="1055"/>
  <c r="Q11" i="1055"/>
  <c r="O11" i="1055"/>
  <c r="N11" i="1055"/>
  <c r="M11" i="1055"/>
  <c r="L11" i="1055"/>
  <c r="K11" i="1055"/>
  <c r="AI10" i="1055"/>
  <c r="AH10" i="1055"/>
  <c r="AG10" i="1055"/>
  <c r="AE10" i="1055"/>
  <c r="AD10" i="1055"/>
  <c r="AC10" i="1055"/>
  <c r="AB10" i="1055"/>
  <c r="AA10" i="1055"/>
  <c r="Y10" i="1055"/>
  <c r="X10" i="1055"/>
  <c r="W10" i="1055"/>
  <c r="V10" i="1055"/>
  <c r="T10" i="1055"/>
  <c r="S10" i="1055"/>
  <c r="R10" i="1055"/>
  <c r="Q10" i="1055"/>
  <c r="O10" i="1055"/>
  <c r="N10" i="1055"/>
  <c r="M10" i="1055"/>
  <c r="L10" i="1055"/>
  <c r="K10" i="1055"/>
  <c r="AI9" i="1055"/>
  <c r="AH9" i="1055"/>
  <c r="AJ9" i="1055" s="1"/>
  <c r="AG9" i="1055"/>
  <c r="AE9" i="1055"/>
  <c r="AD9" i="1055"/>
  <c r="AC9" i="1055"/>
  <c r="AB9" i="1055"/>
  <c r="AA9" i="1055"/>
  <c r="Y9" i="1055"/>
  <c r="X9" i="1055"/>
  <c r="W9" i="1055"/>
  <c r="V9" i="1055"/>
  <c r="T9" i="1055"/>
  <c r="S9" i="1055"/>
  <c r="R9" i="1055"/>
  <c r="Q9" i="1055"/>
  <c r="O9" i="1055"/>
  <c r="N9" i="1055"/>
  <c r="M9" i="1055"/>
  <c r="L9" i="1055"/>
  <c r="K9" i="1055"/>
  <c r="AI8" i="1055"/>
  <c r="AH8" i="1055"/>
  <c r="AG8" i="1055"/>
  <c r="AE8" i="1055"/>
  <c r="AD8" i="1055"/>
  <c r="AC8" i="1055"/>
  <c r="AB8" i="1055"/>
  <c r="AA8" i="1055"/>
  <c r="Y8" i="1055"/>
  <c r="X8" i="1055"/>
  <c r="W8" i="1055"/>
  <c r="V8" i="1055"/>
  <c r="T8" i="1055"/>
  <c r="S8" i="1055"/>
  <c r="R8" i="1055"/>
  <c r="Q8" i="1055"/>
  <c r="O8" i="1055"/>
  <c r="N8" i="1055"/>
  <c r="M8" i="1055"/>
  <c r="L8" i="1055"/>
  <c r="K8" i="1055"/>
  <c r="AI7" i="1055"/>
  <c r="AH7" i="1055"/>
  <c r="AG7" i="1055"/>
  <c r="AE7" i="1055"/>
  <c r="AD7" i="1055"/>
  <c r="AC7" i="1055"/>
  <c r="AB7" i="1055"/>
  <c r="AA7" i="1055"/>
  <c r="Y7" i="1055"/>
  <c r="X7" i="1055"/>
  <c r="W7" i="1055"/>
  <c r="V7" i="1055"/>
  <c r="T7" i="1055"/>
  <c r="S7" i="1055"/>
  <c r="R7" i="1055"/>
  <c r="Q7" i="1055"/>
  <c r="O7" i="1055"/>
  <c r="N7" i="1055"/>
  <c r="M7" i="1055"/>
  <c r="L7" i="1055"/>
  <c r="K7" i="1055"/>
  <c r="AI6" i="1055"/>
  <c r="AH6" i="1055"/>
  <c r="AG6" i="1055"/>
  <c r="AE6" i="1055"/>
  <c r="AD6" i="1055"/>
  <c r="AC6" i="1055"/>
  <c r="AB6" i="1055"/>
  <c r="AA6" i="1055"/>
  <c r="AF6" i="1055" s="1"/>
  <c r="Y6" i="1055"/>
  <c r="X6" i="1055"/>
  <c r="W6" i="1055"/>
  <c r="V6" i="1055"/>
  <c r="T6" i="1055"/>
  <c r="S6" i="1055"/>
  <c r="R6" i="1055"/>
  <c r="Q6" i="1055"/>
  <c r="O6" i="1055"/>
  <c r="N6" i="1055"/>
  <c r="M6" i="1055"/>
  <c r="L6" i="1055"/>
  <c r="K6" i="1055"/>
  <c r="AI5" i="1055"/>
  <c r="AH5" i="1055"/>
  <c r="AJ5" i="1055" s="1"/>
  <c r="AG5" i="1055"/>
  <c r="AE5" i="1055"/>
  <c r="AD5" i="1055"/>
  <c r="AC5" i="1055"/>
  <c r="AB5" i="1055"/>
  <c r="AA5" i="1055"/>
  <c r="Y5" i="1055"/>
  <c r="X5" i="1055"/>
  <c r="W5" i="1055"/>
  <c r="V5" i="1055"/>
  <c r="T5" i="1055"/>
  <c r="S5" i="1055"/>
  <c r="R5" i="1055"/>
  <c r="Q5" i="1055"/>
  <c r="O5" i="1055"/>
  <c r="N5" i="1055"/>
  <c r="M5" i="1055"/>
  <c r="L5" i="1055"/>
  <c r="K5" i="1055"/>
  <c r="AI4" i="1055"/>
  <c r="AH4" i="1055"/>
  <c r="AJ4" i="1055" s="1"/>
  <c r="AG4" i="1055"/>
  <c r="AE4" i="1055"/>
  <c r="AD4" i="1055"/>
  <c r="AC4" i="1055"/>
  <c r="AB4" i="1055"/>
  <c r="AA4" i="1055"/>
  <c r="Y4" i="1055"/>
  <c r="X4" i="1055"/>
  <c r="W4" i="1055"/>
  <c r="V4" i="1055"/>
  <c r="T4" i="1055"/>
  <c r="S4" i="1055"/>
  <c r="R4" i="1055"/>
  <c r="Q4" i="1055"/>
  <c r="O4" i="1055"/>
  <c r="N4" i="1055"/>
  <c r="M4" i="1055"/>
  <c r="L4" i="1055"/>
  <c r="K4" i="1055"/>
  <c r="E54" i="1054"/>
  <c r="E56" i="1054" s="1"/>
  <c r="D54" i="1054"/>
  <c r="D56" i="1054" s="1"/>
  <c r="C54" i="1054"/>
  <c r="C56" i="1054" s="1"/>
  <c r="G56" i="1054" s="1"/>
  <c r="E47" i="1054"/>
  <c r="E49" i="1054" s="1"/>
  <c r="D47" i="1054"/>
  <c r="AJ43" i="1054"/>
  <c r="AI43" i="1054"/>
  <c r="AH43" i="1054"/>
  <c r="AG43" i="1054"/>
  <c r="AF43" i="1054"/>
  <c r="AE43" i="1054"/>
  <c r="AD43" i="1054"/>
  <c r="AC43" i="1054"/>
  <c r="AB43" i="1054"/>
  <c r="AA43" i="1054"/>
  <c r="Z43" i="1054"/>
  <c r="Y43" i="1054"/>
  <c r="X43" i="1054"/>
  <c r="W43" i="1054"/>
  <c r="V43" i="1054"/>
  <c r="U43" i="1054"/>
  <c r="T43" i="1054"/>
  <c r="S43" i="1054"/>
  <c r="R43" i="1054"/>
  <c r="Q43" i="1054"/>
  <c r="P43" i="1054"/>
  <c r="O43" i="1054"/>
  <c r="N43" i="1054"/>
  <c r="M43" i="1054"/>
  <c r="L43" i="1054"/>
  <c r="K43" i="1054"/>
  <c r="F43" i="1054"/>
  <c r="AJ42" i="1054"/>
  <c r="AI42" i="1054"/>
  <c r="AH42" i="1054"/>
  <c r="AG42" i="1054"/>
  <c r="AF42" i="1054"/>
  <c r="AE42" i="1054"/>
  <c r="AD42" i="1054"/>
  <c r="AC42" i="1054"/>
  <c r="AB42" i="1054"/>
  <c r="AA42" i="1054"/>
  <c r="Z42" i="1054"/>
  <c r="Y42" i="1054"/>
  <c r="X42" i="1054"/>
  <c r="W42" i="1054"/>
  <c r="V42" i="1054"/>
  <c r="U42" i="1054"/>
  <c r="T42" i="1054"/>
  <c r="S42" i="1054"/>
  <c r="R42" i="1054"/>
  <c r="Q42" i="1054"/>
  <c r="P42" i="1054"/>
  <c r="O42" i="1054"/>
  <c r="N42" i="1054"/>
  <c r="M42" i="1054"/>
  <c r="L42" i="1054"/>
  <c r="K42" i="1054"/>
  <c r="F42" i="1054"/>
  <c r="AJ41" i="1054"/>
  <c r="AI41" i="1054"/>
  <c r="AH41" i="1054"/>
  <c r="AG41" i="1054"/>
  <c r="AF41" i="1054"/>
  <c r="AE41" i="1054"/>
  <c r="AD41" i="1054"/>
  <c r="AC41" i="1054"/>
  <c r="AB41" i="1054"/>
  <c r="AA41" i="1054"/>
  <c r="Z41" i="1054"/>
  <c r="Y41" i="1054"/>
  <c r="X41" i="1054"/>
  <c r="W41" i="1054"/>
  <c r="V41" i="1054"/>
  <c r="U41" i="1054"/>
  <c r="T41" i="1054"/>
  <c r="S41" i="1054"/>
  <c r="R41" i="1054"/>
  <c r="Q41" i="1054"/>
  <c r="P41" i="1054"/>
  <c r="O41" i="1054"/>
  <c r="N41" i="1054"/>
  <c r="M41" i="1054"/>
  <c r="L41" i="1054"/>
  <c r="K41" i="1054"/>
  <c r="F41" i="1054"/>
  <c r="AJ40" i="1054"/>
  <c r="AI40" i="1054"/>
  <c r="AH40" i="1054"/>
  <c r="AG40" i="1054"/>
  <c r="AF40" i="1054"/>
  <c r="AE40" i="1054"/>
  <c r="AD40" i="1054"/>
  <c r="AC40" i="1054"/>
  <c r="AB40" i="1054"/>
  <c r="AA40" i="1054"/>
  <c r="Z40" i="1054"/>
  <c r="Y40" i="1054"/>
  <c r="X40" i="1054"/>
  <c r="W40" i="1054"/>
  <c r="V40" i="1054"/>
  <c r="U40" i="1054"/>
  <c r="T40" i="1054"/>
  <c r="S40" i="1054"/>
  <c r="R40" i="1054"/>
  <c r="Q40" i="1054"/>
  <c r="P40" i="1054"/>
  <c r="O40" i="1054"/>
  <c r="N40" i="1054"/>
  <c r="M40" i="1054"/>
  <c r="L40" i="1054"/>
  <c r="K40" i="1054"/>
  <c r="F40" i="1054"/>
  <c r="AJ39" i="1054"/>
  <c r="AI39" i="1054"/>
  <c r="AH39" i="1054"/>
  <c r="AG39" i="1054"/>
  <c r="AF39" i="1054"/>
  <c r="AE39" i="1054"/>
  <c r="AD39" i="1054"/>
  <c r="AC39" i="1054"/>
  <c r="AB39" i="1054"/>
  <c r="AA39" i="1054"/>
  <c r="Z39" i="1054"/>
  <c r="Y39" i="1054"/>
  <c r="X39" i="1054"/>
  <c r="W39" i="1054"/>
  <c r="V39" i="1054"/>
  <c r="U39" i="1054"/>
  <c r="T39" i="1054"/>
  <c r="S39" i="1054"/>
  <c r="R39" i="1054"/>
  <c r="Q39" i="1054"/>
  <c r="P39" i="1054"/>
  <c r="O39" i="1054"/>
  <c r="N39" i="1054"/>
  <c r="M39" i="1054"/>
  <c r="L39" i="1054"/>
  <c r="K39" i="1054"/>
  <c r="F39" i="1054"/>
  <c r="AJ38" i="1054"/>
  <c r="AI38" i="1054"/>
  <c r="AH38" i="1054"/>
  <c r="AG38" i="1054"/>
  <c r="AF38" i="1054"/>
  <c r="AE38" i="1054"/>
  <c r="AD38" i="1054"/>
  <c r="AC38" i="1054"/>
  <c r="AB38" i="1054"/>
  <c r="AA38" i="1054"/>
  <c r="Z38" i="1054"/>
  <c r="Y38" i="1054"/>
  <c r="X38" i="1054"/>
  <c r="W38" i="1054"/>
  <c r="V38" i="1054"/>
  <c r="U38" i="1054"/>
  <c r="T38" i="1054"/>
  <c r="S38" i="1054"/>
  <c r="R38" i="1054"/>
  <c r="Q38" i="1054"/>
  <c r="P38" i="1054"/>
  <c r="O38" i="1054"/>
  <c r="N38" i="1054"/>
  <c r="M38" i="1054"/>
  <c r="L38" i="1054"/>
  <c r="K38" i="1054"/>
  <c r="F38" i="1054"/>
  <c r="AJ37" i="1054"/>
  <c r="AI37" i="1054"/>
  <c r="AH37" i="1054"/>
  <c r="AG37" i="1054"/>
  <c r="AF37" i="1054"/>
  <c r="AE37" i="1054"/>
  <c r="AD37" i="1054"/>
  <c r="AC37" i="1054"/>
  <c r="AB37" i="1054"/>
  <c r="AA37" i="1054"/>
  <c r="Z37" i="1054"/>
  <c r="Y37" i="1054"/>
  <c r="X37" i="1054"/>
  <c r="W37" i="1054"/>
  <c r="V37" i="1054"/>
  <c r="U37" i="1054"/>
  <c r="T37" i="1054"/>
  <c r="S37" i="1054"/>
  <c r="R37" i="1054"/>
  <c r="Q37" i="1054"/>
  <c r="P37" i="1054"/>
  <c r="O37" i="1054"/>
  <c r="N37" i="1054"/>
  <c r="M37" i="1054"/>
  <c r="L37" i="1054"/>
  <c r="K37" i="1054"/>
  <c r="F37" i="1054"/>
  <c r="AJ36" i="1054"/>
  <c r="AI36" i="1054"/>
  <c r="AH36" i="1054"/>
  <c r="AG36" i="1054"/>
  <c r="AF36" i="1054"/>
  <c r="AE36" i="1054"/>
  <c r="AD36" i="1054"/>
  <c r="AC36" i="1054"/>
  <c r="AB36" i="1054"/>
  <c r="AA36" i="1054"/>
  <c r="Z36" i="1054"/>
  <c r="Y36" i="1054"/>
  <c r="X36" i="1054"/>
  <c r="W36" i="1054"/>
  <c r="V36" i="1054"/>
  <c r="U36" i="1054"/>
  <c r="T36" i="1054"/>
  <c r="S36" i="1054"/>
  <c r="R36" i="1054"/>
  <c r="Q36" i="1054"/>
  <c r="P36" i="1054"/>
  <c r="O36" i="1054"/>
  <c r="N36" i="1054"/>
  <c r="M36" i="1054"/>
  <c r="L36" i="1054"/>
  <c r="K36" i="1054"/>
  <c r="F36" i="1054"/>
  <c r="AJ35" i="1054"/>
  <c r="AI35" i="1054"/>
  <c r="AH35" i="1054"/>
  <c r="AG35" i="1054"/>
  <c r="AF35" i="1054"/>
  <c r="AE35" i="1054"/>
  <c r="AD35" i="1054"/>
  <c r="AC35" i="1054"/>
  <c r="AB35" i="1054"/>
  <c r="AA35" i="1054"/>
  <c r="Z35" i="1054"/>
  <c r="Y35" i="1054"/>
  <c r="X35" i="1054"/>
  <c r="W35" i="1054"/>
  <c r="V35" i="1054"/>
  <c r="U35" i="1054"/>
  <c r="T35" i="1054"/>
  <c r="S35" i="1054"/>
  <c r="R35" i="1054"/>
  <c r="Q35" i="1054"/>
  <c r="P35" i="1054"/>
  <c r="O35" i="1054"/>
  <c r="N35" i="1054"/>
  <c r="M35" i="1054"/>
  <c r="L35" i="1054"/>
  <c r="K35" i="1054"/>
  <c r="F35" i="1054"/>
  <c r="AJ34" i="1054"/>
  <c r="AI34" i="1054"/>
  <c r="AH34" i="1054"/>
  <c r="AG34" i="1054"/>
  <c r="AF34" i="1054"/>
  <c r="AE34" i="1054"/>
  <c r="AD34" i="1054"/>
  <c r="AC34" i="1054"/>
  <c r="AB34" i="1054"/>
  <c r="AA34" i="1054"/>
  <c r="Z34" i="1054"/>
  <c r="Y34" i="1054"/>
  <c r="X34" i="1054"/>
  <c r="W34" i="1054"/>
  <c r="V34" i="1054"/>
  <c r="U34" i="1054"/>
  <c r="T34" i="1054"/>
  <c r="S34" i="1054"/>
  <c r="R34" i="1054"/>
  <c r="Q34" i="1054"/>
  <c r="P34" i="1054"/>
  <c r="O34" i="1054"/>
  <c r="N34" i="1054"/>
  <c r="M34" i="1054"/>
  <c r="L34" i="1054"/>
  <c r="K34" i="1054"/>
  <c r="F34" i="1054"/>
  <c r="AJ33" i="1054"/>
  <c r="AI33" i="1054"/>
  <c r="AH33" i="1054"/>
  <c r="AG33" i="1054"/>
  <c r="AF33" i="1054"/>
  <c r="AE33" i="1054"/>
  <c r="AD33" i="1054"/>
  <c r="AC33" i="1054"/>
  <c r="AB33" i="1054"/>
  <c r="AA33" i="1054"/>
  <c r="Z33" i="1054"/>
  <c r="Y33" i="1054"/>
  <c r="X33" i="1054"/>
  <c r="W33" i="1054"/>
  <c r="V33" i="1054"/>
  <c r="U33" i="1054"/>
  <c r="T33" i="1054"/>
  <c r="S33" i="1054"/>
  <c r="R33" i="1054"/>
  <c r="Q33" i="1054"/>
  <c r="P33" i="1054"/>
  <c r="O33" i="1054"/>
  <c r="N33" i="1054"/>
  <c r="M33" i="1054"/>
  <c r="L33" i="1054"/>
  <c r="K33" i="1054"/>
  <c r="F33" i="1054"/>
  <c r="AJ32" i="1054"/>
  <c r="AI32" i="1054"/>
  <c r="AH32" i="1054"/>
  <c r="AG32" i="1054"/>
  <c r="AF32" i="1054"/>
  <c r="AE32" i="1054"/>
  <c r="AD32" i="1054"/>
  <c r="AC32" i="1054"/>
  <c r="AB32" i="1054"/>
  <c r="AA32" i="1054"/>
  <c r="Z32" i="1054"/>
  <c r="Y32" i="1054"/>
  <c r="X32" i="1054"/>
  <c r="W32" i="1054"/>
  <c r="V32" i="1054"/>
  <c r="U32" i="1054"/>
  <c r="T32" i="1054"/>
  <c r="S32" i="1054"/>
  <c r="R32" i="1054"/>
  <c r="Q32" i="1054"/>
  <c r="P32" i="1054"/>
  <c r="O32" i="1054"/>
  <c r="N32" i="1054"/>
  <c r="M32" i="1054"/>
  <c r="L32" i="1054"/>
  <c r="K32" i="1054"/>
  <c r="F32" i="1054"/>
  <c r="AJ31" i="1054"/>
  <c r="AI31" i="1054"/>
  <c r="AH31" i="1054"/>
  <c r="AG31" i="1054"/>
  <c r="AF31" i="1054"/>
  <c r="AE31" i="1054"/>
  <c r="AD31" i="1054"/>
  <c r="AC31" i="1054"/>
  <c r="AB31" i="1054"/>
  <c r="AA31" i="1054"/>
  <c r="Z31" i="1054"/>
  <c r="Y31" i="1054"/>
  <c r="X31" i="1054"/>
  <c r="W31" i="1054"/>
  <c r="V31" i="1054"/>
  <c r="U31" i="1054"/>
  <c r="T31" i="1054"/>
  <c r="S31" i="1054"/>
  <c r="R31" i="1054"/>
  <c r="Q31" i="1054"/>
  <c r="P31" i="1054"/>
  <c r="O31" i="1054"/>
  <c r="N31" i="1054"/>
  <c r="M31" i="1054"/>
  <c r="L31" i="1054"/>
  <c r="K31" i="1054"/>
  <c r="F31" i="1054"/>
  <c r="AJ30" i="1054"/>
  <c r="AI30" i="1054"/>
  <c r="AH30" i="1054"/>
  <c r="AG30" i="1054"/>
  <c r="AF30" i="1054"/>
  <c r="AE30" i="1054"/>
  <c r="AD30" i="1054"/>
  <c r="AC30" i="1054"/>
  <c r="AB30" i="1054"/>
  <c r="AA30" i="1054"/>
  <c r="Z30" i="1054"/>
  <c r="Y30" i="1054"/>
  <c r="X30" i="1054"/>
  <c r="W30" i="1054"/>
  <c r="V30" i="1054"/>
  <c r="U30" i="1054"/>
  <c r="T30" i="1054"/>
  <c r="S30" i="1054"/>
  <c r="R30" i="1054"/>
  <c r="Q30" i="1054"/>
  <c r="P30" i="1054"/>
  <c r="O30" i="1054"/>
  <c r="N30" i="1054"/>
  <c r="M30" i="1054"/>
  <c r="L30" i="1054"/>
  <c r="K30" i="1054"/>
  <c r="F30" i="1054"/>
  <c r="AJ29" i="1054"/>
  <c r="AI29" i="1054"/>
  <c r="AH29" i="1054"/>
  <c r="AG29" i="1054"/>
  <c r="AF29" i="1054"/>
  <c r="AE29" i="1054"/>
  <c r="AD29" i="1054"/>
  <c r="AC29" i="1054"/>
  <c r="AB29" i="1054"/>
  <c r="AA29" i="1054"/>
  <c r="Z29" i="1054"/>
  <c r="Y29" i="1054"/>
  <c r="X29" i="1054"/>
  <c r="W29" i="1054"/>
  <c r="V29" i="1054"/>
  <c r="U29" i="1054"/>
  <c r="T29" i="1054"/>
  <c r="S29" i="1054"/>
  <c r="R29" i="1054"/>
  <c r="Q29" i="1054"/>
  <c r="P29" i="1054"/>
  <c r="O29" i="1054"/>
  <c r="N29" i="1054"/>
  <c r="M29" i="1054"/>
  <c r="L29" i="1054"/>
  <c r="K29" i="1054"/>
  <c r="F29" i="1054"/>
  <c r="AJ28" i="1054"/>
  <c r="AI28" i="1054"/>
  <c r="AH28" i="1054"/>
  <c r="AG28" i="1054"/>
  <c r="AF28" i="1054"/>
  <c r="AE28" i="1054"/>
  <c r="AD28" i="1054"/>
  <c r="AC28" i="1054"/>
  <c r="AB28" i="1054"/>
  <c r="AA28" i="1054"/>
  <c r="Z28" i="1054"/>
  <c r="Y28" i="1054"/>
  <c r="X28" i="1054"/>
  <c r="W28" i="1054"/>
  <c r="V28" i="1054"/>
  <c r="U28" i="1054"/>
  <c r="T28" i="1054"/>
  <c r="S28" i="1054"/>
  <c r="R28" i="1054"/>
  <c r="Q28" i="1054"/>
  <c r="P28" i="1054"/>
  <c r="O28" i="1054"/>
  <c r="N28" i="1054"/>
  <c r="M28" i="1054"/>
  <c r="L28" i="1054"/>
  <c r="K28" i="1054"/>
  <c r="F28" i="1054"/>
  <c r="AJ27" i="1054"/>
  <c r="AI27" i="1054"/>
  <c r="AH27" i="1054"/>
  <c r="AG27" i="1054"/>
  <c r="AF27" i="1054"/>
  <c r="AE27" i="1054"/>
  <c r="AD27" i="1054"/>
  <c r="AC27" i="1054"/>
  <c r="AB27" i="1054"/>
  <c r="AA27" i="1054"/>
  <c r="Z27" i="1054"/>
  <c r="Y27" i="1054"/>
  <c r="X27" i="1054"/>
  <c r="W27" i="1054"/>
  <c r="V27" i="1054"/>
  <c r="U27" i="1054"/>
  <c r="T27" i="1054"/>
  <c r="S27" i="1054"/>
  <c r="R27" i="1054"/>
  <c r="Q27" i="1054"/>
  <c r="P27" i="1054"/>
  <c r="O27" i="1054"/>
  <c r="N27" i="1054"/>
  <c r="M27" i="1054"/>
  <c r="L27" i="1054"/>
  <c r="K27" i="1054"/>
  <c r="F27" i="1054"/>
  <c r="AJ26" i="1054"/>
  <c r="AI26" i="1054"/>
  <c r="AH26" i="1054"/>
  <c r="AG26" i="1054"/>
  <c r="AF26" i="1054"/>
  <c r="AE26" i="1054"/>
  <c r="AD26" i="1054"/>
  <c r="AC26" i="1054"/>
  <c r="AB26" i="1054"/>
  <c r="AA26" i="1054"/>
  <c r="Z26" i="1054"/>
  <c r="Y26" i="1054"/>
  <c r="X26" i="1054"/>
  <c r="W26" i="1054"/>
  <c r="V26" i="1054"/>
  <c r="U26" i="1054"/>
  <c r="T26" i="1054"/>
  <c r="S26" i="1054"/>
  <c r="R26" i="1054"/>
  <c r="Q26" i="1054"/>
  <c r="P26" i="1054"/>
  <c r="O26" i="1054"/>
  <c r="N26" i="1054"/>
  <c r="M26" i="1054"/>
  <c r="L26" i="1054"/>
  <c r="K26" i="1054"/>
  <c r="F26" i="1054"/>
  <c r="AJ25" i="1054"/>
  <c r="AI25" i="1054"/>
  <c r="AH25" i="1054"/>
  <c r="AG25" i="1054"/>
  <c r="AF25" i="1054"/>
  <c r="AE25" i="1054"/>
  <c r="AD25" i="1054"/>
  <c r="AC25" i="1054"/>
  <c r="AB25" i="1054"/>
  <c r="AA25" i="1054"/>
  <c r="Z25" i="1054"/>
  <c r="Y25" i="1054"/>
  <c r="X25" i="1054"/>
  <c r="W25" i="1054"/>
  <c r="V25" i="1054"/>
  <c r="U25" i="1054"/>
  <c r="T25" i="1054"/>
  <c r="S25" i="1054"/>
  <c r="R25" i="1054"/>
  <c r="Q25" i="1054"/>
  <c r="P25" i="1054"/>
  <c r="O25" i="1054"/>
  <c r="N25" i="1054"/>
  <c r="M25" i="1054"/>
  <c r="L25" i="1054"/>
  <c r="K25" i="1054"/>
  <c r="F25" i="1054"/>
  <c r="AJ24" i="1054"/>
  <c r="AI24" i="1054"/>
  <c r="AH24" i="1054"/>
  <c r="AG24" i="1054"/>
  <c r="AF24" i="1054"/>
  <c r="AE24" i="1054"/>
  <c r="AD24" i="1054"/>
  <c r="AC24" i="1054"/>
  <c r="AB24" i="1054"/>
  <c r="AA24" i="1054"/>
  <c r="Z24" i="1054"/>
  <c r="Y24" i="1054"/>
  <c r="X24" i="1054"/>
  <c r="W24" i="1054"/>
  <c r="V24" i="1054"/>
  <c r="U24" i="1054"/>
  <c r="T24" i="1054"/>
  <c r="S24" i="1054"/>
  <c r="R24" i="1054"/>
  <c r="Q24" i="1054"/>
  <c r="P24" i="1054"/>
  <c r="O24" i="1054"/>
  <c r="N24" i="1054"/>
  <c r="M24" i="1054"/>
  <c r="L24" i="1054"/>
  <c r="K24" i="1054"/>
  <c r="F24" i="1054"/>
  <c r="AJ23" i="1054"/>
  <c r="AI23" i="1054"/>
  <c r="AH23" i="1054"/>
  <c r="AG23" i="1054"/>
  <c r="AF23" i="1054"/>
  <c r="AE23" i="1054"/>
  <c r="AD23" i="1054"/>
  <c r="AC23" i="1054"/>
  <c r="AB23" i="1054"/>
  <c r="AA23" i="1054"/>
  <c r="Z23" i="1054"/>
  <c r="Y23" i="1054"/>
  <c r="X23" i="1054"/>
  <c r="W23" i="1054"/>
  <c r="V23" i="1054"/>
  <c r="U23" i="1054"/>
  <c r="T23" i="1054"/>
  <c r="S23" i="1054"/>
  <c r="R23" i="1054"/>
  <c r="Q23" i="1054"/>
  <c r="P23" i="1054"/>
  <c r="O23" i="1054"/>
  <c r="N23" i="1054"/>
  <c r="M23" i="1054"/>
  <c r="L23" i="1054"/>
  <c r="K23" i="1054"/>
  <c r="F23" i="1054"/>
  <c r="AJ22" i="1054"/>
  <c r="AI22" i="1054"/>
  <c r="AH22" i="1054"/>
  <c r="AG22" i="1054"/>
  <c r="AF22" i="1054"/>
  <c r="AE22" i="1054"/>
  <c r="AD22" i="1054"/>
  <c r="AC22" i="1054"/>
  <c r="AB22" i="1054"/>
  <c r="AA22" i="1054"/>
  <c r="Z22" i="1054"/>
  <c r="Y22" i="1054"/>
  <c r="X22" i="1054"/>
  <c r="W22" i="1054"/>
  <c r="V22" i="1054"/>
  <c r="U22" i="1054"/>
  <c r="T22" i="1054"/>
  <c r="S22" i="1054"/>
  <c r="R22" i="1054"/>
  <c r="Q22" i="1054"/>
  <c r="P22" i="1054"/>
  <c r="O22" i="1054"/>
  <c r="N22" i="1054"/>
  <c r="M22" i="1054"/>
  <c r="L22" i="1054"/>
  <c r="K22" i="1054"/>
  <c r="F22" i="1054"/>
  <c r="AJ21" i="1054"/>
  <c r="AI21" i="1054"/>
  <c r="AH21" i="1054"/>
  <c r="AG21" i="1054"/>
  <c r="AF21" i="1054"/>
  <c r="AE21" i="1054"/>
  <c r="AD21" i="1054"/>
  <c r="AC21" i="1054"/>
  <c r="AB21" i="1054"/>
  <c r="AA21" i="1054"/>
  <c r="Z21" i="1054"/>
  <c r="Y21" i="1054"/>
  <c r="X21" i="1054"/>
  <c r="W21" i="1054"/>
  <c r="V21" i="1054"/>
  <c r="U21" i="1054"/>
  <c r="T21" i="1054"/>
  <c r="S21" i="1054"/>
  <c r="R21" i="1054"/>
  <c r="Q21" i="1054"/>
  <c r="P21" i="1054"/>
  <c r="O21" i="1054"/>
  <c r="N21" i="1054"/>
  <c r="M21" i="1054"/>
  <c r="L21" i="1054"/>
  <c r="K21" i="1054"/>
  <c r="F21" i="1054"/>
  <c r="AI20" i="1054"/>
  <c r="AJ20" i="1054" s="1"/>
  <c r="AH20" i="1054"/>
  <c r="AG20" i="1054"/>
  <c r="AE20" i="1054"/>
  <c r="AF20" i="1054" s="1"/>
  <c r="AD20" i="1054"/>
  <c r="AC20" i="1054"/>
  <c r="AB20" i="1054"/>
  <c r="AA20" i="1054"/>
  <c r="Y20" i="1054"/>
  <c r="Z20" i="1054" s="1"/>
  <c r="X20" i="1054"/>
  <c r="W20" i="1054"/>
  <c r="V20" i="1054"/>
  <c r="T20" i="1054"/>
  <c r="U20" i="1054" s="1"/>
  <c r="S20" i="1054"/>
  <c r="R20" i="1054"/>
  <c r="Q20" i="1054"/>
  <c r="O20" i="1054"/>
  <c r="P20" i="1054" s="1"/>
  <c r="F20" i="1054" s="1"/>
  <c r="N20" i="1054"/>
  <c r="M20" i="1054"/>
  <c r="L20" i="1054"/>
  <c r="K20" i="1054"/>
  <c r="AI19" i="1054"/>
  <c r="AH19" i="1054"/>
  <c r="AJ19" i="1054" s="1"/>
  <c r="AG19" i="1054"/>
  <c r="AE19" i="1054"/>
  <c r="AD19" i="1054"/>
  <c r="AC19" i="1054"/>
  <c r="AB19" i="1054"/>
  <c r="AF19" i="1054" s="1"/>
  <c r="AA19" i="1054"/>
  <c r="Y19" i="1054"/>
  <c r="X19" i="1054"/>
  <c r="W19" i="1054"/>
  <c r="Z19" i="1054" s="1"/>
  <c r="V19" i="1054"/>
  <c r="T19" i="1054"/>
  <c r="S19" i="1054"/>
  <c r="R19" i="1054"/>
  <c r="U19" i="1054" s="1"/>
  <c r="Q19" i="1054"/>
  <c r="O19" i="1054"/>
  <c r="N19" i="1054"/>
  <c r="M19" i="1054"/>
  <c r="L19" i="1054"/>
  <c r="P19" i="1054" s="1"/>
  <c r="F19" i="1054" s="1"/>
  <c r="D57" i="1054" s="1"/>
  <c r="K19" i="1054"/>
  <c r="AJ18" i="1054"/>
  <c r="AI18" i="1054"/>
  <c r="AH18" i="1054"/>
  <c r="AG18" i="1054"/>
  <c r="AE18" i="1054"/>
  <c r="AD18" i="1054"/>
  <c r="AC18" i="1054"/>
  <c r="AF18" i="1054" s="1"/>
  <c r="AB18" i="1054"/>
  <c r="AA18" i="1054"/>
  <c r="Y18" i="1054"/>
  <c r="X18" i="1054"/>
  <c r="Z18" i="1054" s="1"/>
  <c r="W18" i="1054"/>
  <c r="V18" i="1054"/>
  <c r="T18" i="1054"/>
  <c r="S18" i="1054"/>
  <c r="U18" i="1054" s="1"/>
  <c r="R18" i="1054"/>
  <c r="Q18" i="1054"/>
  <c r="O18" i="1054"/>
  <c r="N18" i="1054"/>
  <c r="M18" i="1054"/>
  <c r="P18" i="1054" s="1"/>
  <c r="F18" i="1054" s="1"/>
  <c r="L18" i="1054"/>
  <c r="K18" i="1054"/>
  <c r="AI17" i="1054"/>
  <c r="AH17" i="1054"/>
  <c r="AJ17" i="1054" s="1"/>
  <c r="AG17" i="1054"/>
  <c r="AE17" i="1054"/>
  <c r="AD17" i="1054"/>
  <c r="AC17" i="1054"/>
  <c r="AB17" i="1054"/>
  <c r="AF17" i="1054" s="1"/>
  <c r="AA17" i="1054"/>
  <c r="Z17" i="1054"/>
  <c r="Y17" i="1054"/>
  <c r="X17" i="1054"/>
  <c r="W17" i="1054"/>
  <c r="V17" i="1054"/>
  <c r="T17" i="1054"/>
  <c r="S17" i="1054"/>
  <c r="R17" i="1054"/>
  <c r="U17" i="1054" s="1"/>
  <c r="Q17" i="1054"/>
  <c r="O17" i="1054"/>
  <c r="N17" i="1054"/>
  <c r="M17" i="1054"/>
  <c r="L17" i="1054"/>
  <c r="P17" i="1054" s="1"/>
  <c r="F17" i="1054" s="1"/>
  <c r="K17" i="1054"/>
  <c r="AI16" i="1054"/>
  <c r="AH16" i="1054"/>
  <c r="AJ16" i="1054" s="1"/>
  <c r="AG16" i="1054"/>
  <c r="AE16" i="1054"/>
  <c r="AD16" i="1054"/>
  <c r="AC16" i="1054"/>
  <c r="AF16" i="1054" s="1"/>
  <c r="AB16" i="1054"/>
  <c r="AA16" i="1054"/>
  <c r="Y16" i="1054"/>
  <c r="X16" i="1054"/>
  <c r="Z16" i="1054" s="1"/>
  <c r="W16" i="1054"/>
  <c r="V16" i="1054"/>
  <c r="T16" i="1054"/>
  <c r="S16" i="1054"/>
  <c r="U16" i="1054" s="1"/>
  <c r="R16" i="1054"/>
  <c r="Q16" i="1054"/>
  <c r="O16" i="1054"/>
  <c r="N16" i="1054"/>
  <c r="M16" i="1054"/>
  <c r="P16" i="1054" s="1"/>
  <c r="F16" i="1054" s="1"/>
  <c r="L16" i="1054"/>
  <c r="K16" i="1054"/>
  <c r="AI15" i="1054"/>
  <c r="AH15" i="1054"/>
  <c r="AJ15" i="1054" s="1"/>
  <c r="AG15" i="1054"/>
  <c r="AE15" i="1054"/>
  <c r="AD15" i="1054"/>
  <c r="AC15" i="1054"/>
  <c r="AF15" i="1054" s="1"/>
  <c r="AB15" i="1054"/>
  <c r="AA15" i="1054"/>
  <c r="Y15" i="1054"/>
  <c r="X15" i="1054"/>
  <c r="Z15" i="1054" s="1"/>
  <c r="W15" i="1054"/>
  <c r="V15" i="1054"/>
  <c r="T15" i="1054"/>
  <c r="S15" i="1054"/>
  <c r="U15" i="1054" s="1"/>
  <c r="R15" i="1054"/>
  <c r="Q15" i="1054"/>
  <c r="O15" i="1054"/>
  <c r="N15" i="1054"/>
  <c r="M15" i="1054"/>
  <c r="P15" i="1054" s="1"/>
  <c r="F15" i="1054" s="1"/>
  <c r="L15" i="1054"/>
  <c r="K15" i="1054"/>
  <c r="AI14" i="1054"/>
  <c r="AH14" i="1054"/>
  <c r="AJ14" i="1054" s="1"/>
  <c r="AG14" i="1054"/>
  <c r="AE14" i="1054"/>
  <c r="AD14" i="1054"/>
  <c r="AC14" i="1054"/>
  <c r="AB14" i="1054"/>
  <c r="AF14" i="1054" s="1"/>
  <c r="AA14" i="1054"/>
  <c r="Y14" i="1054"/>
  <c r="X14" i="1054"/>
  <c r="W14" i="1054"/>
  <c r="Z14" i="1054" s="1"/>
  <c r="V14" i="1054"/>
  <c r="T14" i="1054"/>
  <c r="S14" i="1054"/>
  <c r="R14" i="1054"/>
  <c r="U14" i="1054" s="1"/>
  <c r="Q14" i="1054"/>
  <c r="O14" i="1054"/>
  <c r="N14" i="1054"/>
  <c r="M14" i="1054"/>
  <c r="L14" i="1054"/>
  <c r="P14" i="1054" s="1"/>
  <c r="F14" i="1054" s="1"/>
  <c r="K14" i="1054"/>
  <c r="AI13" i="1054"/>
  <c r="AH13" i="1054"/>
  <c r="AJ13" i="1054" s="1"/>
  <c r="AG13" i="1054"/>
  <c r="AE13" i="1054"/>
  <c r="AD13" i="1054"/>
  <c r="AC13" i="1054"/>
  <c r="AB13" i="1054"/>
  <c r="AF13" i="1054" s="1"/>
  <c r="AA13" i="1054"/>
  <c r="Y13" i="1054"/>
  <c r="X13" i="1054"/>
  <c r="W13" i="1054"/>
  <c r="Z13" i="1054" s="1"/>
  <c r="V13" i="1054"/>
  <c r="T13" i="1054"/>
  <c r="S13" i="1054"/>
  <c r="R13" i="1054"/>
  <c r="U13" i="1054" s="1"/>
  <c r="Q13" i="1054"/>
  <c r="O13" i="1054"/>
  <c r="N13" i="1054"/>
  <c r="M13" i="1054"/>
  <c r="L13" i="1054"/>
  <c r="P13" i="1054" s="1"/>
  <c r="F13" i="1054" s="1"/>
  <c r="K13" i="1054"/>
  <c r="AI12" i="1054"/>
  <c r="AH12" i="1054"/>
  <c r="AJ12" i="1054" s="1"/>
  <c r="AG12" i="1054"/>
  <c r="AE12" i="1054"/>
  <c r="AD12" i="1054"/>
  <c r="AC12" i="1054"/>
  <c r="AF12" i="1054" s="1"/>
  <c r="AB12" i="1054"/>
  <c r="AA12" i="1054"/>
  <c r="Y12" i="1054"/>
  <c r="X12" i="1054"/>
  <c r="Z12" i="1054" s="1"/>
  <c r="W12" i="1054"/>
  <c r="V12" i="1054"/>
  <c r="T12" i="1054"/>
  <c r="S12" i="1054"/>
  <c r="U12" i="1054" s="1"/>
  <c r="R12" i="1054"/>
  <c r="Q12" i="1054"/>
  <c r="O12" i="1054"/>
  <c r="N12" i="1054"/>
  <c r="M12" i="1054"/>
  <c r="P12" i="1054" s="1"/>
  <c r="F12" i="1054" s="1"/>
  <c r="L12" i="1054"/>
  <c r="K12" i="1054"/>
  <c r="AI11" i="1054"/>
  <c r="AH11" i="1054"/>
  <c r="AJ11" i="1054" s="1"/>
  <c r="AG11" i="1054"/>
  <c r="AE11" i="1054"/>
  <c r="AD11" i="1054"/>
  <c r="AC11" i="1054"/>
  <c r="AB11" i="1054"/>
  <c r="AF11" i="1054" s="1"/>
  <c r="AA11" i="1054"/>
  <c r="Y11" i="1054"/>
  <c r="X11" i="1054"/>
  <c r="W11" i="1054"/>
  <c r="Z11" i="1054" s="1"/>
  <c r="V11" i="1054"/>
  <c r="T11" i="1054"/>
  <c r="S11" i="1054"/>
  <c r="R11" i="1054"/>
  <c r="U11" i="1054" s="1"/>
  <c r="Q11" i="1054"/>
  <c r="O11" i="1054"/>
  <c r="N11" i="1054"/>
  <c r="M11" i="1054"/>
  <c r="L11" i="1054"/>
  <c r="P11" i="1054" s="1"/>
  <c r="F11" i="1054" s="1"/>
  <c r="K11" i="1054"/>
  <c r="AI10" i="1054"/>
  <c r="AH10" i="1054"/>
  <c r="AJ10" i="1054" s="1"/>
  <c r="AG10" i="1054"/>
  <c r="AF10" i="1054"/>
  <c r="AE10" i="1054"/>
  <c r="AD10" i="1054"/>
  <c r="AC10" i="1054"/>
  <c r="AB10" i="1054"/>
  <c r="AA10" i="1054"/>
  <c r="Y10" i="1054"/>
  <c r="X10" i="1054"/>
  <c r="W10" i="1054"/>
  <c r="Z10" i="1054" s="1"/>
  <c r="V10" i="1054"/>
  <c r="T10" i="1054"/>
  <c r="S10" i="1054"/>
  <c r="R10" i="1054"/>
  <c r="U10" i="1054" s="1"/>
  <c r="Q10" i="1054"/>
  <c r="O10" i="1054"/>
  <c r="N10" i="1054"/>
  <c r="M10" i="1054"/>
  <c r="L10" i="1054"/>
  <c r="P10" i="1054" s="1"/>
  <c r="F10" i="1054" s="1"/>
  <c r="K10" i="1054"/>
  <c r="AI9" i="1054"/>
  <c r="AH9" i="1054"/>
  <c r="AJ9" i="1054" s="1"/>
  <c r="AG9" i="1054"/>
  <c r="AE9" i="1054"/>
  <c r="AD9" i="1054"/>
  <c r="AC9" i="1054"/>
  <c r="AF9" i="1054" s="1"/>
  <c r="AB9" i="1054"/>
  <c r="AA9" i="1054"/>
  <c r="Y9" i="1054"/>
  <c r="X9" i="1054"/>
  <c r="Z9" i="1054" s="1"/>
  <c r="W9" i="1054"/>
  <c r="V9" i="1054"/>
  <c r="T9" i="1054"/>
  <c r="S9" i="1054"/>
  <c r="U9" i="1054" s="1"/>
  <c r="R9" i="1054"/>
  <c r="Q9" i="1054"/>
  <c r="O9" i="1054"/>
  <c r="N9" i="1054"/>
  <c r="M9" i="1054"/>
  <c r="P9" i="1054" s="1"/>
  <c r="F9" i="1054" s="1"/>
  <c r="L9" i="1054"/>
  <c r="K9" i="1054"/>
  <c r="AI8" i="1054"/>
  <c r="AH8" i="1054"/>
  <c r="AJ8" i="1054" s="1"/>
  <c r="AG8" i="1054"/>
  <c r="AF8" i="1054"/>
  <c r="AE8" i="1054"/>
  <c r="AD8" i="1054"/>
  <c r="AC8" i="1054"/>
  <c r="AB8" i="1054"/>
  <c r="AA8" i="1054"/>
  <c r="Y8" i="1054"/>
  <c r="X8" i="1054"/>
  <c r="W8" i="1054"/>
  <c r="Z8" i="1054" s="1"/>
  <c r="V8" i="1054"/>
  <c r="T8" i="1054"/>
  <c r="S8" i="1054"/>
  <c r="R8" i="1054"/>
  <c r="U8" i="1054" s="1"/>
  <c r="Q8" i="1054"/>
  <c r="O8" i="1054"/>
  <c r="N8" i="1054"/>
  <c r="M8" i="1054"/>
  <c r="L8" i="1054"/>
  <c r="P8" i="1054" s="1"/>
  <c r="F8" i="1054" s="1"/>
  <c r="K8" i="1054"/>
  <c r="AI7" i="1054"/>
  <c r="AH7" i="1054"/>
  <c r="AJ7" i="1054" s="1"/>
  <c r="AG7" i="1054"/>
  <c r="AE7" i="1054"/>
  <c r="AD7" i="1054"/>
  <c r="AC7" i="1054"/>
  <c r="AF7" i="1054" s="1"/>
  <c r="AB7" i="1054"/>
  <c r="AA7" i="1054"/>
  <c r="Y7" i="1054"/>
  <c r="X7" i="1054"/>
  <c r="Z7" i="1054" s="1"/>
  <c r="W7" i="1054"/>
  <c r="V7" i="1054"/>
  <c r="T7" i="1054"/>
  <c r="S7" i="1054"/>
  <c r="U7" i="1054" s="1"/>
  <c r="R7" i="1054"/>
  <c r="Q7" i="1054"/>
  <c r="O7" i="1054"/>
  <c r="N7" i="1054"/>
  <c r="M7" i="1054"/>
  <c r="P7" i="1054" s="1"/>
  <c r="F7" i="1054" s="1"/>
  <c r="L7" i="1054"/>
  <c r="K7" i="1054"/>
  <c r="AI6" i="1054"/>
  <c r="AH6" i="1054"/>
  <c r="AJ6" i="1054" s="1"/>
  <c r="AG6" i="1054"/>
  <c r="AE6" i="1054"/>
  <c r="AD6" i="1054"/>
  <c r="AF6" i="1054" s="1"/>
  <c r="AC6" i="1054"/>
  <c r="AB6" i="1054"/>
  <c r="AA6" i="1054"/>
  <c r="Y6" i="1054"/>
  <c r="X6" i="1054"/>
  <c r="Z6" i="1054" s="1"/>
  <c r="W6" i="1054"/>
  <c r="V6" i="1054"/>
  <c r="T6" i="1054"/>
  <c r="U6" i="1054" s="1"/>
  <c r="S6" i="1054"/>
  <c r="R6" i="1054"/>
  <c r="Q6" i="1054"/>
  <c r="O6" i="1054"/>
  <c r="N6" i="1054"/>
  <c r="P6" i="1054" s="1"/>
  <c r="F6" i="1054" s="1"/>
  <c r="C57" i="1054" s="1"/>
  <c r="M6" i="1054"/>
  <c r="L6" i="1054"/>
  <c r="K6" i="1054"/>
  <c r="AI5" i="1054"/>
  <c r="AH5" i="1054"/>
  <c r="AJ5" i="1054" s="1"/>
  <c r="AG5" i="1054"/>
  <c r="AE5" i="1054"/>
  <c r="AD5" i="1054"/>
  <c r="AF5" i="1054" s="1"/>
  <c r="AC5" i="1054"/>
  <c r="AB5" i="1054"/>
  <c r="AA5" i="1054"/>
  <c r="Z5" i="1054"/>
  <c r="Y5" i="1054"/>
  <c r="X5" i="1054"/>
  <c r="W5" i="1054"/>
  <c r="V5" i="1054"/>
  <c r="T5" i="1054"/>
  <c r="U5" i="1054" s="1"/>
  <c r="S5" i="1054"/>
  <c r="R5" i="1054"/>
  <c r="Q5" i="1054"/>
  <c r="O5" i="1054"/>
  <c r="N5" i="1054"/>
  <c r="P5" i="1054" s="1"/>
  <c r="F5" i="1054" s="1"/>
  <c r="M5" i="1054"/>
  <c r="L5" i="1054"/>
  <c r="K5" i="1054"/>
  <c r="AJ4" i="1054"/>
  <c r="AI4" i="1054"/>
  <c r="AH4" i="1054"/>
  <c r="AG4" i="1054"/>
  <c r="AE4" i="1054"/>
  <c r="AD4" i="1054"/>
  <c r="AF4" i="1054" s="1"/>
  <c r="AC4" i="1054"/>
  <c r="AB4" i="1054"/>
  <c r="AA4" i="1054"/>
  <c r="Y4" i="1054"/>
  <c r="X4" i="1054"/>
  <c r="Z4" i="1054" s="1"/>
  <c r="W4" i="1054"/>
  <c r="V4" i="1054"/>
  <c r="T4" i="1054"/>
  <c r="U4" i="1054" s="1"/>
  <c r="S4" i="1054"/>
  <c r="R4" i="1054"/>
  <c r="Q4" i="1054"/>
  <c r="O4" i="1054"/>
  <c r="N4" i="1054"/>
  <c r="P4" i="1054" s="1"/>
  <c r="F4" i="1054" s="1"/>
  <c r="M4" i="1054"/>
  <c r="L4" i="1054"/>
  <c r="K4" i="1054"/>
  <c r="D57" i="1053"/>
  <c r="C57" i="1053"/>
  <c r="E54" i="1053"/>
  <c r="E55" i="1053" s="1"/>
  <c r="D54" i="1053"/>
  <c r="D56" i="1053" s="1"/>
  <c r="C54" i="1053"/>
  <c r="C56" i="1053" s="1"/>
  <c r="G56" i="1053" s="1"/>
  <c r="D50" i="1053"/>
  <c r="E47" i="1053"/>
  <c r="E49" i="1053" s="1"/>
  <c r="D47" i="1053"/>
  <c r="AJ43" i="1053"/>
  <c r="AI43" i="1053"/>
  <c r="AH43" i="1053"/>
  <c r="AG43" i="1053"/>
  <c r="AF43" i="1053"/>
  <c r="AE43" i="1053"/>
  <c r="AD43" i="1053"/>
  <c r="AC43" i="1053"/>
  <c r="AB43" i="1053"/>
  <c r="AA43" i="1053"/>
  <c r="Z43" i="1053"/>
  <c r="Y43" i="1053"/>
  <c r="X43" i="1053"/>
  <c r="W43" i="1053"/>
  <c r="V43" i="1053"/>
  <c r="U43" i="1053"/>
  <c r="T43" i="1053"/>
  <c r="S43" i="1053"/>
  <c r="R43" i="1053"/>
  <c r="Q43" i="1053"/>
  <c r="P43" i="1053"/>
  <c r="O43" i="1053"/>
  <c r="N43" i="1053"/>
  <c r="M43" i="1053"/>
  <c r="L43" i="1053"/>
  <c r="K43" i="1053"/>
  <c r="F43" i="1053"/>
  <c r="AJ42" i="1053"/>
  <c r="AI42" i="1053"/>
  <c r="AH42" i="1053"/>
  <c r="AG42" i="1053"/>
  <c r="AF42" i="1053"/>
  <c r="AE42" i="1053"/>
  <c r="AD42" i="1053"/>
  <c r="AC42" i="1053"/>
  <c r="AB42" i="1053"/>
  <c r="AA42" i="1053"/>
  <c r="Z42" i="1053"/>
  <c r="Y42" i="1053"/>
  <c r="X42" i="1053"/>
  <c r="W42" i="1053"/>
  <c r="V42" i="1053"/>
  <c r="U42" i="1053"/>
  <c r="T42" i="1053"/>
  <c r="S42" i="1053"/>
  <c r="R42" i="1053"/>
  <c r="Q42" i="1053"/>
  <c r="P42" i="1053"/>
  <c r="O42" i="1053"/>
  <c r="N42" i="1053"/>
  <c r="M42" i="1053"/>
  <c r="L42" i="1053"/>
  <c r="K42" i="1053"/>
  <c r="F42" i="1053"/>
  <c r="AJ41" i="1053"/>
  <c r="AI41" i="1053"/>
  <c r="AH41" i="1053"/>
  <c r="AG41" i="1053"/>
  <c r="AF41" i="1053"/>
  <c r="AE41" i="1053"/>
  <c r="AD41" i="1053"/>
  <c r="AC41" i="1053"/>
  <c r="AB41" i="1053"/>
  <c r="AA41" i="1053"/>
  <c r="Z41" i="1053"/>
  <c r="Y41" i="1053"/>
  <c r="X41" i="1053"/>
  <c r="W41" i="1053"/>
  <c r="V41" i="1053"/>
  <c r="U41" i="1053"/>
  <c r="T41" i="1053"/>
  <c r="S41" i="1053"/>
  <c r="R41" i="1053"/>
  <c r="Q41" i="1053"/>
  <c r="P41" i="1053"/>
  <c r="O41" i="1053"/>
  <c r="N41" i="1053"/>
  <c r="M41" i="1053"/>
  <c r="L41" i="1053"/>
  <c r="K41" i="1053"/>
  <c r="F41" i="1053"/>
  <c r="AJ40" i="1053"/>
  <c r="AI40" i="1053"/>
  <c r="AH40" i="1053"/>
  <c r="AG40" i="1053"/>
  <c r="AF40" i="1053"/>
  <c r="AE40" i="1053"/>
  <c r="AD40" i="1053"/>
  <c r="AC40" i="1053"/>
  <c r="AB40" i="1053"/>
  <c r="AA40" i="1053"/>
  <c r="Z40" i="1053"/>
  <c r="Y40" i="1053"/>
  <c r="X40" i="1053"/>
  <c r="W40" i="1053"/>
  <c r="V40" i="1053"/>
  <c r="U40" i="1053"/>
  <c r="T40" i="1053"/>
  <c r="S40" i="1053"/>
  <c r="R40" i="1053"/>
  <c r="Q40" i="1053"/>
  <c r="P40" i="1053"/>
  <c r="O40" i="1053"/>
  <c r="N40" i="1053"/>
  <c r="M40" i="1053"/>
  <c r="L40" i="1053"/>
  <c r="K40" i="1053"/>
  <c r="F40" i="1053"/>
  <c r="AJ39" i="1053"/>
  <c r="AI39" i="1053"/>
  <c r="AH39" i="1053"/>
  <c r="AG39" i="1053"/>
  <c r="AF39" i="1053"/>
  <c r="AE39" i="1053"/>
  <c r="AD39" i="1053"/>
  <c r="AC39" i="1053"/>
  <c r="AB39" i="1053"/>
  <c r="AA39" i="1053"/>
  <c r="Z39" i="1053"/>
  <c r="Y39" i="1053"/>
  <c r="X39" i="1053"/>
  <c r="W39" i="1053"/>
  <c r="V39" i="1053"/>
  <c r="U39" i="1053"/>
  <c r="T39" i="1053"/>
  <c r="S39" i="1053"/>
  <c r="R39" i="1053"/>
  <c r="Q39" i="1053"/>
  <c r="P39" i="1053"/>
  <c r="O39" i="1053"/>
  <c r="N39" i="1053"/>
  <c r="M39" i="1053"/>
  <c r="L39" i="1053"/>
  <c r="K39" i="1053"/>
  <c r="F39" i="1053"/>
  <c r="AJ38" i="1053"/>
  <c r="AI38" i="1053"/>
  <c r="AH38" i="1053"/>
  <c r="AG38" i="1053"/>
  <c r="AF38" i="1053"/>
  <c r="AE38" i="1053"/>
  <c r="AD38" i="1053"/>
  <c r="AC38" i="1053"/>
  <c r="AB38" i="1053"/>
  <c r="AA38" i="1053"/>
  <c r="Z38" i="1053"/>
  <c r="Y38" i="1053"/>
  <c r="X38" i="1053"/>
  <c r="W38" i="1053"/>
  <c r="V38" i="1053"/>
  <c r="U38" i="1053"/>
  <c r="T38" i="1053"/>
  <c r="S38" i="1053"/>
  <c r="R38" i="1053"/>
  <c r="Q38" i="1053"/>
  <c r="P38" i="1053"/>
  <c r="O38" i="1053"/>
  <c r="N38" i="1053"/>
  <c r="M38" i="1053"/>
  <c r="L38" i="1053"/>
  <c r="K38" i="1053"/>
  <c r="F38" i="1053"/>
  <c r="AJ37" i="1053"/>
  <c r="AI37" i="1053"/>
  <c r="AH37" i="1053"/>
  <c r="AG37" i="1053"/>
  <c r="AF37" i="1053"/>
  <c r="AE37" i="1053"/>
  <c r="AD37" i="1053"/>
  <c r="AC37" i="1053"/>
  <c r="AB37" i="1053"/>
  <c r="AA37" i="1053"/>
  <c r="Z37" i="1053"/>
  <c r="Y37" i="1053"/>
  <c r="X37" i="1053"/>
  <c r="W37" i="1053"/>
  <c r="V37" i="1053"/>
  <c r="U37" i="1053"/>
  <c r="T37" i="1053"/>
  <c r="S37" i="1053"/>
  <c r="R37" i="1053"/>
  <c r="Q37" i="1053"/>
  <c r="P37" i="1053"/>
  <c r="O37" i="1053"/>
  <c r="N37" i="1053"/>
  <c r="M37" i="1053"/>
  <c r="L37" i="1053"/>
  <c r="K37" i="1053"/>
  <c r="F37" i="1053"/>
  <c r="AJ36" i="1053"/>
  <c r="AI36" i="1053"/>
  <c r="AH36" i="1053"/>
  <c r="AG36" i="1053"/>
  <c r="AF36" i="1053"/>
  <c r="AE36" i="1053"/>
  <c r="AD36" i="1053"/>
  <c r="AC36" i="1053"/>
  <c r="AB36" i="1053"/>
  <c r="AA36" i="1053"/>
  <c r="Z36" i="1053"/>
  <c r="Y36" i="1053"/>
  <c r="X36" i="1053"/>
  <c r="W36" i="1053"/>
  <c r="V36" i="1053"/>
  <c r="U36" i="1053"/>
  <c r="T36" i="1053"/>
  <c r="S36" i="1053"/>
  <c r="R36" i="1053"/>
  <c r="Q36" i="1053"/>
  <c r="P36" i="1053"/>
  <c r="O36" i="1053"/>
  <c r="N36" i="1053"/>
  <c r="M36" i="1053"/>
  <c r="L36" i="1053"/>
  <c r="K36" i="1053"/>
  <c r="F36" i="1053"/>
  <c r="AJ35" i="1053"/>
  <c r="AI35" i="1053"/>
  <c r="AH35" i="1053"/>
  <c r="AG35" i="1053"/>
  <c r="AF35" i="1053"/>
  <c r="AE35" i="1053"/>
  <c r="AD35" i="1053"/>
  <c r="AC35" i="1053"/>
  <c r="AB35" i="1053"/>
  <c r="AA35" i="1053"/>
  <c r="Z35" i="1053"/>
  <c r="Y35" i="1053"/>
  <c r="X35" i="1053"/>
  <c r="W35" i="1053"/>
  <c r="V35" i="1053"/>
  <c r="U35" i="1053"/>
  <c r="T35" i="1053"/>
  <c r="S35" i="1053"/>
  <c r="R35" i="1053"/>
  <c r="Q35" i="1053"/>
  <c r="P35" i="1053"/>
  <c r="O35" i="1053"/>
  <c r="N35" i="1053"/>
  <c r="M35" i="1053"/>
  <c r="L35" i="1053"/>
  <c r="K35" i="1053"/>
  <c r="F35" i="1053"/>
  <c r="AJ34" i="1053"/>
  <c r="AI34" i="1053"/>
  <c r="AH34" i="1053"/>
  <c r="AG34" i="1053"/>
  <c r="AF34" i="1053"/>
  <c r="AE34" i="1053"/>
  <c r="AD34" i="1053"/>
  <c r="AC34" i="1053"/>
  <c r="AB34" i="1053"/>
  <c r="AA34" i="1053"/>
  <c r="Z34" i="1053"/>
  <c r="Y34" i="1053"/>
  <c r="X34" i="1053"/>
  <c r="W34" i="1053"/>
  <c r="V34" i="1053"/>
  <c r="U34" i="1053"/>
  <c r="T34" i="1053"/>
  <c r="S34" i="1053"/>
  <c r="R34" i="1053"/>
  <c r="Q34" i="1053"/>
  <c r="P34" i="1053"/>
  <c r="O34" i="1053"/>
  <c r="N34" i="1053"/>
  <c r="M34" i="1053"/>
  <c r="L34" i="1053"/>
  <c r="K34" i="1053"/>
  <c r="F34" i="1053"/>
  <c r="AJ33" i="1053"/>
  <c r="AI33" i="1053"/>
  <c r="AH33" i="1053"/>
  <c r="AG33" i="1053"/>
  <c r="AF33" i="1053"/>
  <c r="AE33" i="1053"/>
  <c r="AD33" i="1053"/>
  <c r="AC33" i="1053"/>
  <c r="AB33" i="1053"/>
  <c r="AA33" i="1053"/>
  <c r="Z33" i="1053"/>
  <c r="Y33" i="1053"/>
  <c r="X33" i="1053"/>
  <c r="W33" i="1053"/>
  <c r="V33" i="1053"/>
  <c r="U33" i="1053"/>
  <c r="T33" i="1053"/>
  <c r="S33" i="1053"/>
  <c r="R33" i="1053"/>
  <c r="Q33" i="1053"/>
  <c r="P33" i="1053"/>
  <c r="O33" i="1053"/>
  <c r="N33" i="1053"/>
  <c r="M33" i="1053"/>
  <c r="L33" i="1053"/>
  <c r="K33" i="1053"/>
  <c r="F33" i="1053"/>
  <c r="AJ32" i="1053"/>
  <c r="AI32" i="1053"/>
  <c r="AH32" i="1053"/>
  <c r="AG32" i="1053"/>
  <c r="AF32" i="1053"/>
  <c r="AE32" i="1053"/>
  <c r="AD32" i="1053"/>
  <c r="AC32" i="1053"/>
  <c r="AB32" i="1053"/>
  <c r="AA32" i="1053"/>
  <c r="Z32" i="1053"/>
  <c r="Y32" i="1053"/>
  <c r="X32" i="1053"/>
  <c r="W32" i="1053"/>
  <c r="V32" i="1053"/>
  <c r="U32" i="1053"/>
  <c r="T32" i="1053"/>
  <c r="S32" i="1053"/>
  <c r="R32" i="1053"/>
  <c r="Q32" i="1053"/>
  <c r="P32" i="1053"/>
  <c r="O32" i="1053"/>
  <c r="N32" i="1053"/>
  <c r="M32" i="1053"/>
  <c r="L32" i="1053"/>
  <c r="K32" i="1053"/>
  <c r="F32" i="1053"/>
  <c r="AJ31" i="1053"/>
  <c r="AI31" i="1053"/>
  <c r="AH31" i="1053"/>
  <c r="AG31" i="1053"/>
  <c r="AF31" i="1053"/>
  <c r="AE31" i="1053"/>
  <c r="AD31" i="1053"/>
  <c r="AC31" i="1053"/>
  <c r="AB31" i="1053"/>
  <c r="AA31" i="1053"/>
  <c r="Z31" i="1053"/>
  <c r="Y31" i="1053"/>
  <c r="X31" i="1053"/>
  <c r="W31" i="1053"/>
  <c r="V31" i="1053"/>
  <c r="U31" i="1053"/>
  <c r="T31" i="1053"/>
  <c r="S31" i="1053"/>
  <c r="R31" i="1053"/>
  <c r="Q31" i="1053"/>
  <c r="P31" i="1053"/>
  <c r="O31" i="1053"/>
  <c r="N31" i="1053"/>
  <c r="M31" i="1053"/>
  <c r="L31" i="1053"/>
  <c r="K31" i="1053"/>
  <c r="F31" i="1053"/>
  <c r="AI30" i="1053"/>
  <c r="AH30" i="1053"/>
  <c r="AJ30" i="1053" s="1"/>
  <c r="F30" i="1053" s="1"/>
  <c r="AG30" i="1053"/>
  <c r="AF30" i="1053"/>
  <c r="AE30" i="1053"/>
  <c r="AD30" i="1053"/>
  <c r="AC30" i="1053"/>
  <c r="AB30" i="1053"/>
  <c r="AA30" i="1053"/>
  <c r="Z30" i="1053"/>
  <c r="Y30" i="1053"/>
  <c r="X30" i="1053"/>
  <c r="W30" i="1053"/>
  <c r="V30" i="1053"/>
  <c r="T30" i="1053"/>
  <c r="S30" i="1053"/>
  <c r="R30" i="1053"/>
  <c r="U30" i="1053" s="1"/>
  <c r="Q30" i="1053"/>
  <c r="P30" i="1053"/>
  <c r="O30" i="1053"/>
  <c r="N30" i="1053"/>
  <c r="M30" i="1053"/>
  <c r="L30" i="1053"/>
  <c r="K30" i="1053"/>
  <c r="AI29" i="1053"/>
  <c r="AH29" i="1053"/>
  <c r="AG29" i="1053"/>
  <c r="AE29" i="1053"/>
  <c r="AD29" i="1053"/>
  <c r="AC29" i="1053"/>
  <c r="AB29" i="1053"/>
  <c r="AA29" i="1053"/>
  <c r="AF29" i="1053" s="1"/>
  <c r="Y29" i="1053"/>
  <c r="X29" i="1053"/>
  <c r="W29" i="1053"/>
  <c r="V29" i="1053"/>
  <c r="Z29" i="1053" s="1"/>
  <c r="T29" i="1053"/>
  <c r="S29" i="1053"/>
  <c r="R29" i="1053"/>
  <c r="Q29" i="1053"/>
  <c r="O29" i="1053"/>
  <c r="N29" i="1053"/>
  <c r="M29" i="1053"/>
  <c r="L29" i="1053"/>
  <c r="P29" i="1053" s="1"/>
  <c r="F29" i="1053" s="1"/>
  <c r="K29" i="1053"/>
  <c r="AI28" i="1053"/>
  <c r="AH28" i="1053"/>
  <c r="AG28" i="1053"/>
  <c r="AE28" i="1053"/>
  <c r="AD28" i="1053"/>
  <c r="AC28" i="1053"/>
  <c r="AF28" i="1053" s="1"/>
  <c r="AB28" i="1053"/>
  <c r="AA28" i="1053"/>
  <c r="Y28" i="1053"/>
  <c r="X28" i="1053"/>
  <c r="W28" i="1053"/>
  <c r="V28" i="1053"/>
  <c r="T28" i="1053"/>
  <c r="S28" i="1053"/>
  <c r="R28" i="1053"/>
  <c r="Q28" i="1053"/>
  <c r="U28" i="1053" s="1"/>
  <c r="O28" i="1053"/>
  <c r="N28" i="1053"/>
  <c r="M28" i="1053"/>
  <c r="P28" i="1053" s="1"/>
  <c r="F28" i="1053" s="1"/>
  <c r="L28" i="1053"/>
  <c r="K28" i="1053"/>
  <c r="AI27" i="1053"/>
  <c r="AH27" i="1053"/>
  <c r="AJ27" i="1053" s="1"/>
  <c r="AG27" i="1053"/>
  <c r="AE27" i="1053"/>
  <c r="AD27" i="1053"/>
  <c r="AC27" i="1053"/>
  <c r="AB27" i="1053"/>
  <c r="AA27" i="1053"/>
  <c r="Y27" i="1053"/>
  <c r="X27" i="1053"/>
  <c r="W27" i="1053"/>
  <c r="V27" i="1053"/>
  <c r="T27" i="1053"/>
  <c r="S27" i="1053"/>
  <c r="R27" i="1053"/>
  <c r="U27" i="1053" s="1"/>
  <c r="Q27" i="1053"/>
  <c r="O27" i="1053"/>
  <c r="N27" i="1053"/>
  <c r="M27" i="1053"/>
  <c r="L27" i="1053"/>
  <c r="K27" i="1053"/>
  <c r="AJ26" i="1053"/>
  <c r="AI26" i="1053"/>
  <c r="AH26" i="1053"/>
  <c r="AG26" i="1053"/>
  <c r="AE26" i="1053"/>
  <c r="AD26" i="1053"/>
  <c r="AC26" i="1053"/>
  <c r="AB26" i="1053"/>
  <c r="AA26" i="1053"/>
  <c r="Y26" i="1053"/>
  <c r="X26" i="1053"/>
  <c r="W26" i="1053"/>
  <c r="Z26" i="1053" s="1"/>
  <c r="V26" i="1053"/>
  <c r="T26" i="1053"/>
  <c r="S26" i="1053"/>
  <c r="R26" i="1053"/>
  <c r="Q26" i="1053"/>
  <c r="P26" i="1053"/>
  <c r="F26" i="1053" s="1"/>
  <c r="O26" i="1053"/>
  <c r="N26" i="1053"/>
  <c r="M26" i="1053"/>
  <c r="L26" i="1053"/>
  <c r="K26" i="1053"/>
  <c r="AI25" i="1053"/>
  <c r="AH25" i="1053"/>
  <c r="AJ25" i="1053" s="1"/>
  <c r="AG25" i="1053"/>
  <c r="AE25" i="1053"/>
  <c r="AD25" i="1053"/>
  <c r="AF25" i="1053" s="1"/>
  <c r="AC25" i="1053"/>
  <c r="AB25" i="1053"/>
  <c r="AA25" i="1053"/>
  <c r="Y25" i="1053"/>
  <c r="X25" i="1053"/>
  <c r="Z25" i="1053" s="1"/>
  <c r="W25" i="1053"/>
  <c r="V25" i="1053"/>
  <c r="T25" i="1053"/>
  <c r="U25" i="1053" s="1"/>
  <c r="S25" i="1053"/>
  <c r="R25" i="1053"/>
  <c r="Q25" i="1053"/>
  <c r="P25" i="1053"/>
  <c r="F25" i="1053" s="1"/>
  <c r="O25" i="1053"/>
  <c r="N25" i="1053"/>
  <c r="M25" i="1053"/>
  <c r="L25" i="1053"/>
  <c r="K25" i="1053"/>
  <c r="AI24" i="1053"/>
  <c r="AH24" i="1053"/>
  <c r="AJ24" i="1053" s="1"/>
  <c r="AG24" i="1053"/>
  <c r="AE24" i="1053"/>
  <c r="AD24" i="1053"/>
  <c r="AC24" i="1053"/>
  <c r="AF24" i="1053" s="1"/>
  <c r="AB24" i="1053"/>
  <c r="AA24" i="1053"/>
  <c r="Z24" i="1053"/>
  <c r="Y24" i="1053"/>
  <c r="X24" i="1053"/>
  <c r="W24" i="1053"/>
  <c r="V24" i="1053"/>
  <c r="T24" i="1053"/>
  <c r="S24" i="1053"/>
  <c r="U24" i="1053" s="1"/>
  <c r="R24" i="1053"/>
  <c r="Q24" i="1053"/>
  <c r="O24" i="1053"/>
  <c r="N24" i="1053"/>
  <c r="M24" i="1053"/>
  <c r="P24" i="1053" s="1"/>
  <c r="F24" i="1053" s="1"/>
  <c r="L24" i="1053"/>
  <c r="K24" i="1053"/>
  <c r="AJ23" i="1053"/>
  <c r="AI23" i="1053"/>
  <c r="AH23" i="1053"/>
  <c r="AG23" i="1053"/>
  <c r="AE23" i="1053"/>
  <c r="AD23" i="1053"/>
  <c r="AC23" i="1053"/>
  <c r="AB23" i="1053"/>
  <c r="AA23" i="1053"/>
  <c r="AF23" i="1053" s="1"/>
  <c r="Y23" i="1053"/>
  <c r="X23" i="1053"/>
  <c r="W23" i="1053"/>
  <c r="V23" i="1053"/>
  <c r="Z23" i="1053" s="1"/>
  <c r="U23" i="1053"/>
  <c r="T23" i="1053"/>
  <c r="S23" i="1053"/>
  <c r="R23" i="1053"/>
  <c r="Q23" i="1053"/>
  <c r="O23" i="1053"/>
  <c r="N23" i="1053"/>
  <c r="M23" i="1053"/>
  <c r="L23" i="1053"/>
  <c r="K23" i="1053"/>
  <c r="P23" i="1053" s="1"/>
  <c r="F23" i="1053" s="1"/>
  <c r="AI22" i="1053"/>
  <c r="AH22" i="1053"/>
  <c r="AJ22" i="1053" s="1"/>
  <c r="AG22" i="1053"/>
  <c r="AE22" i="1053"/>
  <c r="AD22" i="1053"/>
  <c r="AC22" i="1053"/>
  <c r="AB22" i="1053"/>
  <c r="AF22" i="1053" s="1"/>
  <c r="AA22" i="1053"/>
  <c r="Y22" i="1053"/>
  <c r="X22" i="1053"/>
  <c r="W22" i="1053"/>
  <c r="Z22" i="1053" s="1"/>
  <c r="V22" i="1053"/>
  <c r="T22" i="1053"/>
  <c r="S22" i="1053"/>
  <c r="R22" i="1053"/>
  <c r="U22" i="1053" s="1"/>
  <c r="Q22" i="1053"/>
  <c r="P22" i="1053"/>
  <c r="F22" i="1053" s="1"/>
  <c r="O22" i="1053"/>
  <c r="N22" i="1053"/>
  <c r="M22" i="1053"/>
  <c r="L22" i="1053"/>
  <c r="K22" i="1053"/>
  <c r="AJ21" i="1053"/>
  <c r="AI21" i="1053"/>
  <c r="AH21" i="1053"/>
  <c r="AG21" i="1053"/>
  <c r="AE21" i="1053"/>
  <c r="AF21" i="1053" s="1"/>
  <c r="AD21" i="1053"/>
  <c r="AC21" i="1053"/>
  <c r="AB21" i="1053"/>
  <c r="AA21" i="1053"/>
  <c r="Y21" i="1053"/>
  <c r="Z21" i="1053" s="1"/>
  <c r="X21" i="1053"/>
  <c r="W21" i="1053"/>
  <c r="V21" i="1053"/>
  <c r="T21" i="1053"/>
  <c r="U21" i="1053" s="1"/>
  <c r="S21" i="1053"/>
  <c r="R21" i="1053"/>
  <c r="Q21" i="1053"/>
  <c r="O21" i="1053"/>
  <c r="P21" i="1053" s="1"/>
  <c r="F21" i="1053" s="1"/>
  <c r="N21" i="1053"/>
  <c r="M21" i="1053"/>
  <c r="L21" i="1053"/>
  <c r="K21" i="1053"/>
  <c r="AI20" i="1053"/>
  <c r="AH20" i="1053"/>
  <c r="AJ20" i="1053" s="1"/>
  <c r="AG20" i="1053"/>
  <c r="AE20" i="1053"/>
  <c r="AD20" i="1053"/>
  <c r="AC20" i="1053"/>
  <c r="AB20" i="1053"/>
  <c r="AF20" i="1053" s="1"/>
  <c r="AA20" i="1053"/>
  <c r="Y20" i="1053"/>
  <c r="X20" i="1053"/>
  <c r="W20" i="1053"/>
  <c r="Z20" i="1053" s="1"/>
  <c r="V20" i="1053"/>
  <c r="T20" i="1053"/>
  <c r="S20" i="1053"/>
  <c r="R20" i="1053"/>
  <c r="U20" i="1053" s="1"/>
  <c r="Q20" i="1053"/>
  <c r="O20" i="1053"/>
  <c r="N20" i="1053"/>
  <c r="M20" i="1053"/>
  <c r="L20" i="1053"/>
  <c r="P20" i="1053" s="1"/>
  <c r="F20" i="1053" s="1"/>
  <c r="K20" i="1053"/>
  <c r="AI19" i="1053"/>
  <c r="AH19" i="1053"/>
  <c r="AJ19" i="1053" s="1"/>
  <c r="AG19" i="1053"/>
  <c r="AE19" i="1053"/>
  <c r="AD19" i="1053"/>
  <c r="AF19" i="1053" s="1"/>
  <c r="AC19" i="1053"/>
  <c r="AB19" i="1053"/>
  <c r="AA19" i="1053"/>
  <c r="Y19" i="1053"/>
  <c r="X19" i="1053"/>
  <c r="Z19" i="1053" s="1"/>
  <c r="W19" i="1053"/>
  <c r="V19" i="1053"/>
  <c r="T19" i="1053"/>
  <c r="U19" i="1053" s="1"/>
  <c r="S19" i="1053"/>
  <c r="R19" i="1053"/>
  <c r="Q19" i="1053"/>
  <c r="O19" i="1053"/>
  <c r="N19" i="1053"/>
  <c r="P19" i="1053" s="1"/>
  <c r="F19" i="1053" s="1"/>
  <c r="M19" i="1053"/>
  <c r="L19" i="1053"/>
  <c r="K19" i="1053"/>
  <c r="AI18" i="1053"/>
  <c r="AH18" i="1053"/>
  <c r="AJ18" i="1053" s="1"/>
  <c r="AG18" i="1053"/>
  <c r="AE18" i="1053"/>
  <c r="AD18" i="1053"/>
  <c r="AC18" i="1053"/>
  <c r="AB18" i="1053"/>
  <c r="AF18" i="1053" s="1"/>
  <c r="AA18" i="1053"/>
  <c r="Y18" i="1053"/>
  <c r="X18" i="1053"/>
  <c r="W18" i="1053"/>
  <c r="Z18" i="1053" s="1"/>
  <c r="V18" i="1053"/>
  <c r="T18" i="1053"/>
  <c r="S18" i="1053"/>
  <c r="R18" i="1053"/>
  <c r="U18" i="1053" s="1"/>
  <c r="Q18" i="1053"/>
  <c r="O18" i="1053"/>
  <c r="N18" i="1053"/>
  <c r="M18" i="1053"/>
  <c r="L18" i="1053"/>
  <c r="P18" i="1053" s="1"/>
  <c r="F18" i="1053" s="1"/>
  <c r="K18" i="1053"/>
  <c r="AI17" i="1053"/>
  <c r="AH17" i="1053"/>
  <c r="AJ17" i="1053" s="1"/>
  <c r="AG17" i="1053"/>
  <c r="AE17" i="1053"/>
  <c r="AD17" i="1053"/>
  <c r="AC17" i="1053"/>
  <c r="AF17" i="1053" s="1"/>
  <c r="AB17" i="1053"/>
  <c r="AA17" i="1053"/>
  <c r="Y17" i="1053"/>
  <c r="X17" i="1053"/>
  <c r="Z17" i="1053" s="1"/>
  <c r="W17" i="1053"/>
  <c r="V17" i="1053"/>
  <c r="T17" i="1053"/>
  <c r="S17" i="1053"/>
  <c r="U17" i="1053" s="1"/>
  <c r="R17" i="1053"/>
  <c r="Q17" i="1053"/>
  <c r="O17" i="1053"/>
  <c r="N17" i="1053"/>
  <c r="M17" i="1053"/>
  <c r="P17" i="1053" s="1"/>
  <c r="F17" i="1053" s="1"/>
  <c r="L17" i="1053"/>
  <c r="K17" i="1053"/>
  <c r="AI16" i="1053"/>
  <c r="AH16" i="1053"/>
  <c r="AJ16" i="1053" s="1"/>
  <c r="AG16" i="1053"/>
  <c r="AF16" i="1053"/>
  <c r="AE16" i="1053"/>
  <c r="AD16" i="1053"/>
  <c r="AC16" i="1053"/>
  <c r="AB16" i="1053"/>
  <c r="AA16" i="1053"/>
  <c r="Y16" i="1053"/>
  <c r="X16" i="1053"/>
  <c r="W16" i="1053"/>
  <c r="Z16" i="1053" s="1"/>
  <c r="V16" i="1053"/>
  <c r="T16" i="1053"/>
  <c r="S16" i="1053"/>
  <c r="R16" i="1053"/>
  <c r="U16" i="1053" s="1"/>
  <c r="Q16" i="1053"/>
  <c r="O16" i="1053"/>
  <c r="N16" i="1053"/>
  <c r="M16" i="1053"/>
  <c r="L16" i="1053"/>
  <c r="P16" i="1053" s="1"/>
  <c r="F16" i="1053" s="1"/>
  <c r="K16" i="1053"/>
  <c r="AI15" i="1053"/>
  <c r="AH15" i="1053"/>
  <c r="AJ15" i="1053" s="1"/>
  <c r="AG15" i="1053"/>
  <c r="AF15" i="1053"/>
  <c r="AE15" i="1053"/>
  <c r="AD15" i="1053"/>
  <c r="AC15" i="1053"/>
  <c r="AB15" i="1053"/>
  <c r="AA15" i="1053"/>
  <c r="Z15" i="1053"/>
  <c r="Y15" i="1053"/>
  <c r="X15" i="1053"/>
  <c r="W15" i="1053"/>
  <c r="V15" i="1053"/>
  <c r="U15" i="1053"/>
  <c r="T15" i="1053"/>
  <c r="S15" i="1053"/>
  <c r="R15" i="1053"/>
  <c r="Q15" i="1053"/>
  <c r="P15" i="1053"/>
  <c r="F15" i="1053" s="1"/>
  <c r="O15" i="1053"/>
  <c r="N15" i="1053"/>
  <c r="M15" i="1053"/>
  <c r="L15" i="1053"/>
  <c r="K15" i="1053"/>
  <c r="AI14" i="1053"/>
  <c r="AH14" i="1053"/>
  <c r="AG14" i="1053"/>
  <c r="AJ14" i="1053" s="1"/>
  <c r="AE14" i="1053"/>
  <c r="AD14" i="1053"/>
  <c r="AC14" i="1053"/>
  <c r="AB14" i="1053"/>
  <c r="AA14" i="1053"/>
  <c r="AF14" i="1053" s="1"/>
  <c r="Y14" i="1053"/>
  <c r="X14" i="1053"/>
  <c r="W14" i="1053"/>
  <c r="V14" i="1053"/>
  <c r="Z14" i="1053" s="1"/>
  <c r="T14" i="1053"/>
  <c r="S14" i="1053"/>
  <c r="R14" i="1053"/>
  <c r="Q14" i="1053"/>
  <c r="U14" i="1053" s="1"/>
  <c r="O14" i="1053"/>
  <c r="N14" i="1053"/>
  <c r="M14" i="1053"/>
  <c r="L14" i="1053"/>
  <c r="K14" i="1053"/>
  <c r="P14" i="1053" s="1"/>
  <c r="F14" i="1053" s="1"/>
  <c r="AI13" i="1053"/>
  <c r="AH13" i="1053"/>
  <c r="AG13" i="1053"/>
  <c r="AJ13" i="1053" s="1"/>
  <c r="AE13" i="1053"/>
  <c r="AD13" i="1053"/>
  <c r="AC13" i="1053"/>
  <c r="AB13" i="1053"/>
  <c r="AA13" i="1053"/>
  <c r="AF13" i="1053" s="1"/>
  <c r="Y13" i="1053"/>
  <c r="X13" i="1053"/>
  <c r="W13" i="1053"/>
  <c r="V13" i="1053"/>
  <c r="Z13" i="1053" s="1"/>
  <c r="T13" i="1053"/>
  <c r="S13" i="1053"/>
  <c r="R13" i="1053"/>
  <c r="Q13" i="1053"/>
  <c r="U13" i="1053" s="1"/>
  <c r="O13" i="1053"/>
  <c r="N13" i="1053"/>
  <c r="M13" i="1053"/>
  <c r="L13" i="1053"/>
  <c r="K13" i="1053"/>
  <c r="P13" i="1053" s="1"/>
  <c r="F13" i="1053" s="1"/>
  <c r="AI12" i="1053"/>
  <c r="AH12" i="1053"/>
  <c r="AJ12" i="1053" s="1"/>
  <c r="AG12" i="1053"/>
  <c r="AE12" i="1053"/>
  <c r="AD12" i="1053"/>
  <c r="AC12" i="1053"/>
  <c r="AB12" i="1053"/>
  <c r="AF12" i="1053" s="1"/>
  <c r="AA12" i="1053"/>
  <c r="Y12" i="1053"/>
  <c r="X12" i="1053"/>
  <c r="W12" i="1053"/>
  <c r="Z12" i="1053" s="1"/>
  <c r="V12" i="1053"/>
  <c r="T12" i="1053"/>
  <c r="S12" i="1053"/>
  <c r="R12" i="1053"/>
  <c r="U12" i="1053" s="1"/>
  <c r="Q12" i="1053"/>
  <c r="O12" i="1053"/>
  <c r="N12" i="1053"/>
  <c r="M12" i="1053"/>
  <c r="L12" i="1053"/>
  <c r="P12" i="1053" s="1"/>
  <c r="F12" i="1053" s="1"/>
  <c r="K12" i="1053"/>
  <c r="AI11" i="1053"/>
  <c r="AH11" i="1053"/>
  <c r="AJ11" i="1053" s="1"/>
  <c r="AG11" i="1053"/>
  <c r="AF11" i="1053"/>
  <c r="AE11" i="1053"/>
  <c r="AD11" i="1053"/>
  <c r="AC11" i="1053"/>
  <c r="AB11" i="1053"/>
  <c r="AA11" i="1053"/>
  <c r="Y11" i="1053"/>
  <c r="X11" i="1053"/>
  <c r="Z11" i="1053" s="1"/>
  <c r="W11" i="1053"/>
  <c r="V11" i="1053"/>
  <c r="T11" i="1053"/>
  <c r="S11" i="1053"/>
  <c r="U11" i="1053" s="1"/>
  <c r="R11" i="1053"/>
  <c r="Q11" i="1053"/>
  <c r="O11" i="1053"/>
  <c r="N11" i="1053"/>
  <c r="M11" i="1053"/>
  <c r="P11" i="1053" s="1"/>
  <c r="F11" i="1053" s="1"/>
  <c r="L11" i="1053"/>
  <c r="K11" i="1053"/>
  <c r="AI10" i="1053"/>
  <c r="AH10" i="1053"/>
  <c r="AG10" i="1053"/>
  <c r="AJ10" i="1053" s="1"/>
  <c r="AE10" i="1053"/>
  <c r="AD10" i="1053"/>
  <c r="AC10" i="1053"/>
  <c r="AB10" i="1053"/>
  <c r="AA10" i="1053"/>
  <c r="AF10" i="1053" s="1"/>
  <c r="Y10" i="1053"/>
  <c r="X10" i="1053"/>
  <c r="W10" i="1053"/>
  <c r="V10" i="1053"/>
  <c r="Z10" i="1053" s="1"/>
  <c r="T10" i="1053"/>
  <c r="S10" i="1053"/>
  <c r="R10" i="1053"/>
  <c r="Q10" i="1053"/>
  <c r="U10" i="1053" s="1"/>
  <c r="O10" i="1053"/>
  <c r="N10" i="1053"/>
  <c r="M10" i="1053"/>
  <c r="L10" i="1053"/>
  <c r="K10" i="1053"/>
  <c r="P10" i="1053" s="1"/>
  <c r="F10" i="1053" s="1"/>
  <c r="AI9" i="1053"/>
  <c r="AH9" i="1053"/>
  <c r="AJ9" i="1053" s="1"/>
  <c r="AG9" i="1053"/>
  <c r="AE9" i="1053"/>
  <c r="AD9" i="1053"/>
  <c r="AF9" i="1053" s="1"/>
  <c r="AC9" i="1053"/>
  <c r="AB9" i="1053"/>
  <c r="AA9" i="1053"/>
  <c r="Y9" i="1053"/>
  <c r="X9" i="1053"/>
  <c r="Z9" i="1053" s="1"/>
  <c r="W9" i="1053"/>
  <c r="V9" i="1053"/>
  <c r="T9" i="1053"/>
  <c r="U9" i="1053" s="1"/>
  <c r="S9" i="1053"/>
  <c r="R9" i="1053"/>
  <c r="Q9" i="1053"/>
  <c r="P9" i="1053"/>
  <c r="F9" i="1053" s="1"/>
  <c r="O9" i="1053"/>
  <c r="N9" i="1053"/>
  <c r="M9" i="1053"/>
  <c r="L9" i="1053"/>
  <c r="K9" i="1053"/>
  <c r="AJ8" i="1053"/>
  <c r="AI8" i="1053"/>
  <c r="AH8" i="1053"/>
  <c r="AG8" i="1053"/>
  <c r="AF8" i="1053"/>
  <c r="AE8" i="1053"/>
  <c r="AD8" i="1053"/>
  <c r="AC8" i="1053"/>
  <c r="AB8" i="1053"/>
  <c r="AA8" i="1053"/>
  <c r="Y8" i="1053"/>
  <c r="X8" i="1053"/>
  <c r="Z8" i="1053" s="1"/>
  <c r="W8" i="1053"/>
  <c r="V8" i="1053"/>
  <c r="T8" i="1053"/>
  <c r="U8" i="1053" s="1"/>
  <c r="S8" i="1053"/>
  <c r="R8" i="1053"/>
  <c r="Q8" i="1053"/>
  <c r="O8" i="1053"/>
  <c r="N8" i="1053"/>
  <c r="P8" i="1053" s="1"/>
  <c r="F8" i="1053" s="1"/>
  <c r="M8" i="1053"/>
  <c r="L8" i="1053"/>
  <c r="K8" i="1053"/>
  <c r="AJ7" i="1053"/>
  <c r="AI7" i="1053"/>
  <c r="AH7" i="1053"/>
  <c r="AG7" i="1053"/>
  <c r="AE7" i="1053"/>
  <c r="AD7" i="1053"/>
  <c r="AC7" i="1053"/>
  <c r="AF7" i="1053" s="1"/>
  <c r="AB7" i="1053"/>
  <c r="AA7" i="1053"/>
  <c r="Y7" i="1053"/>
  <c r="X7" i="1053"/>
  <c r="Z7" i="1053" s="1"/>
  <c r="W7" i="1053"/>
  <c r="V7" i="1053"/>
  <c r="T7" i="1053"/>
  <c r="S7" i="1053"/>
  <c r="U7" i="1053" s="1"/>
  <c r="R7" i="1053"/>
  <c r="Q7" i="1053"/>
  <c r="O7" i="1053"/>
  <c r="N7" i="1053"/>
  <c r="M7" i="1053"/>
  <c r="P7" i="1053" s="1"/>
  <c r="F7" i="1053" s="1"/>
  <c r="L7" i="1053"/>
  <c r="K7" i="1053"/>
  <c r="AI6" i="1053"/>
  <c r="AH6" i="1053"/>
  <c r="AG6" i="1053"/>
  <c r="AJ6" i="1053" s="1"/>
  <c r="AE6" i="1053"/>
  <c r="AD6" i="1053"/>
  <c r="AC6" i="1053"/>
  <c r="AB6" i="1053"/>
  <c r="AA6" i="1053"/>
  <c r="AF6" i="1053" s="1"/>
  <c r="Y6" i="1053"/>
  <c r="X6" i="1053"/>
  <c r="W6" i="1053"/>
  <c r="V6" i="1053"/>
  <c r="Z6" i="1053" s="1"/>
  <c r="T6" i="1053"/>
  <c r="S6" i="1053"/>
  <c r="R6" i="1053"/>
  <c r="Q6" i="1053"/>
  <c r="U6" i="1053" s="1"/>
  <c r="O6" i="1053"/>
  <c r="N6" i="1053"/>
  <c r="M6" i="1053"/>
  <c r="L6" i="1053"/>
  <c r="K6" i="1053"/>
  <c r="P6" i="1053" s="1"/>
  <c r="F6" i="1053" s="1"/>
  <c r="AI5" i="1053"/>
  <c r="AH5" i="1053"/>
  <c r="AJ5" i="1053" s="1"/>
  <c r="AG5" i="1053"/>
  <c r="AF5" i="1053"/>
  <c r="AE5" i="1053"/>
  <c r="AD5" i="1053"/>
  <c r="AC5" i="1053"/>
  <c r="AB5" i="1053"/>
  <c r="AA5" i="1053"/>
  <c r="Y5" i="1053"/>
  <c r="X5" i="1053"/>
  <c r="Z5" i="1053" s="1"/>
  <c r="W5" i="1053"/>
  <c r="V5" i="1053"/>
  <c r="T5" i="1053"/>
  <c r="S5" i="1053"/>
  <c r="U5" i="1053" s="1"/>
  <c r="R5" i="1053"/>
  <c r="Q5" i="1053"/>
  <c r="O5" i="1053"/>
  <c r="N5" i="1053"/>
  <c r="M5" i="1053"/>
  <c r="P5" i="1053" s="1"/>
  <c r="F5" i="1053" s="1"/>
  <c r="L5" i="1053"/>
  <c r="K5" i="1053"/>
  <c r="AI4" i="1053"/>
  <c r="AH4" i="1053"/>
  <c r="AJ4" i="1053" s="1"/>
  <c r="AG4" i="1053"/>
  <c r="AE4" i="1053"/>
  <c r="AD4" i="1053"/>
  <c r="AF4" i="1053" s="1"/>
  <c r="AC4" i="1053"/>
  <c r="AB4" i="1053"/>
  <c r="AA4" i="1053"/>
  <c r="Y4" i="1053"/>
  <c r="X4" i="1053"/>
  <c r="Z4" i="1053" s="1"/>
  <c r="W4" i="1053"/>
  <c r="V4" i="1053"/>
  <c r="T4" i="1053"/>
  <c r="U4" i="1053" s="1"/>
  <c r="S4" i="1053"/>
  <c r="R4" i="1053"/>
  <c r="Q4" i="1053"/>
  <c r="O4" i="1053"/>
  <c r="N4" i="1053"/>
  <c r="P4" i="1053" s="1"/>
  <c r="F4" i="1053" s="1"/>
  <c r="M4" i="1053"/>
  <c r="L4" i="1053"/>
  <c r="K4" i="1053"/>
  <c r="D57" i="1052"/>
  <c r="E54" i="1052"/>
  <c r="E56" i="1052" s="1"/>
  <c r="D54" i="1052"/>
  <c r="D56" i="1052" s="1"/>
  <c r="C54" i="1052"/>
  <c r="C56" i="1052" s="1"/>
  <c r="G56" i="1052" s="1"/>
  <c r="D50" i="1052"/>
  <c r="E47" i="1052"/>
  <c r="E49" i="1052" s="1"/>
  <c r="D47" i="1052"/>
  <c r="C47" i="1052" s="1"/>
  <c r="G47" i="1052" s="1"/>
  <c r="AJ43" i="1052"/>
  <c r="AI43" i="1052"/>
  <c r="AH43" i="1052"/>
  <c r="AG43" i="1052"/>
  <c r="AF43" i="1052"/>
  <c r="AE43" i="1052"/>
  <c r="AD43" i="1052"/>
  <c r="AC43" i="1052"/>
  <c r="AB43" i="1052"/>
  <c r="AA43" i="1052"/>
  <c r="Z43" i="1052"/>
  <c r="Y43" i="1052"/>
  <c r="X43" i="1052"/>
  <c r="W43" i="1052"/>
  <c r="V43" i="1052"/>
  <c r="U43" i="1052"/>
  <c r="T43" i="1052"/>
  <c r="S43" i="1052"/>
  <c r="R43" i="1052"/>
  <c r="Q43" i="1052"/>
  <c r="P43" i="1052"/>
  <c r="O43" i="1052"/>
  <c r="N43" i="1052"/>
  <c r="M43" i="1052"/>
  <c r="L43" i="1052"/>
  <c r="K43" i="1052"/>
  <c r="F43" i="1052"/>
  <c r="AJ42" i="1052"/>
  <c r="AI42" i="1052"/>
  <c r="AH42" i="1052"/>
  <c r="AG42" i="1052"/>
  <c r="AF42" i="1052"/>
  <c r="AE42" i="1052"/>
  <c r="AD42" i="1052"/>
  <c r="AC42" i="1052"/>
  <c r="AB42" i="1052"/>
  <c r="AA42" i="1052"/>
  <c r="Z42" i="1052"/>
  <c r="Y42" i="1052"/>
  <c r="X42" i="1052"/>
  <c r="W42" i="1052"/>
  <c r="V42" i="1052"/>
  <c r="U42" i="1052"/>
  <c r="T42" i="1052"/>
  <c r="S42" i="1052"/>
  <c r="R42" i="1052"/>
  <c r="Q42" i="1052"/>
  <c r="P42" i="1052"/>
  <c r="O42" i="1052"/>
  <c r="N42" i="1052"/>
  <c r="M42" i="1052"/>
  <c r="L42" i="1052"/>
  <c r="K42" i="1052"/>
  <c r="F42" i="1052"/>
  <c r="AJ41" i="1052"/>
  <c r="AI41" i="1052"/>
  <c r="AH41" i="1052"/>
  <c r="AG41" i="1052"/>
  <c r="AF41" i="1052"/>
  <c r="AE41" i="1052"/>
  <c r="AD41" i="1052"/>
  <c r="AC41" i="1052"/>
  <c r="AB41" i="1052"/>
  <c r="AA41" i="1052"/>
  <c r="Z41" i="1052"/>
  <c r="Y41" i="1052"/>
  <c r="X41" i="1052"/>
  <c r="W41" i="1052"/>
  <c r="V41" i="1052"/>
  <c r="U41" i="1052"/>
  <c r="T41" i="1052"/>
  <c r="S41" i="1052"/>
  <c r="R41" i="1052"/>
  <c r="Q41" i="1052"/>
  <c r="P41" i="1052"/>
  <c r="O41" i="1052"/>
  <c r="N41" i="1052"/>
  <c r="M41" i="1052"/>
  <c r="L41" i="1052"/>
  <c r="K41" i="1052"/>
  <c r="F41" i="1052"/>
  <c r="AJ40" i="1052"/>
  <c r="AI40" i="1052"/>
  <c r="AH40" i="1052"/>
  <c r="AG40" i="1052"/>
  <c r="AF40" i="1052"/>
  <c r="AE40" i="1052"/>
  <c r="AD40" i="1052"/>
  <c r="AC40" i="1052"/>
  <c r="AB40" i="1052"/>
  <c r="AA40" i="1052"/>
  <c r="Z40" i="1052"/>
  <c r="Y40" i="1052"/>
  <c r="X40" i="1052"/>
  <c r="W40" i="1052"/>
  <c r="V40" i="1052"/>
  <c r="U40" i="1052"/>
  <c r="T40" i="1052"/>
  <c r="S40" i="1052"/>
  <c r="R40" i="1052"/>
  <c r="Q40" i="1052"/>
  <c r="P40" i="1052"/>
  <c r="O40" i="1052"/>
  <c r="N40" i="1052"/>
  <c r="M40" i="1052"/>
  <c r="L40" i="1052"/>
  <c r="K40" i="1052"/>
  <c r="F40" i="1052"/>
  <c r="AJ39" i="1052"/>
  <c r="AI39" i="1052"/>
  <c r="AH39" i="1052"/>
  <c r="AG39" i="1052"/>
  <c r="AF39" i="1052"/>
  <c r="AE39" i="1052"/>
  <c r="AD39" i="1052"/>
  <c r="AC39" i="1052"/>
  <c r="AB39" i="1052"/>
  <c r="AA39" i="1052"/>
  <c r="Z39" i="1052"/>
  <c r="Y39" i="1052"/>
  <c r="X39" i="1052"/>
  <c r="W39" i="1052"/>
  <c r="V39" i="1052"/>
  <c r="U39" i="1052"/>
  <c r="T39" i="1052"/>
  <c r="S39" i="1052"/>
  <c r="R39" i="1052"/>
  <c r="Q39" i="1052"/>
  <c r="P39" i="1052"/>
  <c r="O39" i="1052"/>
  <c r="N39" i="1052"/>
  <c r="M39" i="1052"/>
  <c r="L39" i="1052"/>
  <c r="K39" i="1052"/>
  <c r="F39" i="1052"/>
  <c r="AJ38" i="1052"/>
  <c r="AI38" i="1052"/>
  <c r="AH38" i="1052"/>
  <c r="AG38" i="1052"/>
  <c r="AF38" i="1052"/>
  <c r="AE38" i="1052"/>
  <c r="AD38" i="1052"/>
  <c r="AC38" i="1052"/>
  <c r="AB38" i="1052"/>
  <c r="AA38" i="1052"/>
  <c r="Z38" i="1052"/>
  <c r="Y38" i="1052"/>
  <c r="X38" i="1052"/>
  <c r="W38" i="1052"/>
  <c r="V38" i="1052"/>
  <c r="U38" i="1052"/>
  <c r="T38" i="1052"/>
  <c r="S38" i="1052"/>
  <c r="R38" i="1052"/>
  <c r="Q38" i="1052"/>
  <c r="P38" i="1052"/>
  <c r="O38" i="1052"/>
  <c r="N38" i="1052"/>
  <c r="M38" i="1052"/>
  <c r="L38" i="1052"/>
  <c r="K38" i="1052"/>
  <c r="F38" i="1052"/>
  <c r="AJ37" i="1052"/>
  <c r="AI37" i="1052"/>
  <c r="AH37" i="1052"/>
  <c r="AG37" i="1052"/>
  <c r="AF37" i="1052"/>
  <c r="AE37" i="1052"/>
  <c r="AD37" i="1052"/>
  <c r="AC37" i="1052"/>
  <c r="AB37" i="1052"/>
  <c r="AA37" i="1052"/>
  <c r="Z37" i="1052"/>
  <c r="Y37" i="1052"/>
  <c r="X37" i="1052"/>
  <c r="W37" i="1052"/>
  <c r="V37" i="1052"/>
  <c r="U37" i="1052"/>
  <c r="T37" i="1052"/>
  <c r="S37" i="1052"/>
  <c r="R37" i="1052"/>
  <c r="Q37" i="1052"/>
  <c r="P37" i="1052"/>
  <c r="O37" i="1052"/>
  <c r="N37" i="1052"/>
  <c r="M37" i="1052"/>
  <c r="L37" i="1052"/>
  <c r="K37" i="1052"/>
  <c r="F37" i="1052"/>
  <c r="AJ36" i="1052"/>
  <c r="AI36" i="1052"/>
  <c r="AH36" i="1052"/>
  <c r="AG36" i="1052"/>
  <c r="AF36" i="1052"/>
  <c r="AE36" i="1052"/>
  <c r="AD36" i="1052"/>
  <c r="AC36" i="1052"/>
  <c r="AB36" i="1052"/>
  <c r="AA36" i="1052"/>
  <c r="Z36" i="1052"/>
  <c r="Y36" i="1052"/>
  <c r="X36" i="1052"/>
  <c r="W36" i="1052"/>
  <c r="V36" i="1052"/>
  <c r="U36" i="1052"/>
  <c r="T36" i="1052"/>
  <c r="S36" i="1052"/>
  <c r="R36" i="1052"/>
  <c r="Q36" i="1052"/>
  <c r="P36" i="1052"/>
  <c r="O36" i="1052"/>
  <c r="N36" i="1052"/>
  <c r="M36" i="1052"/>
  <c r="L36" i="1052"/>
  <c r="K36" i="1052"/>
  <c r="F36" i="1052"/>
  <c r="AJ35" i="1052"/>
  <c r="AI35" i="1052"/>
  <c r="AH35" i="1052"/>
  <c r="AG35" i="1052"/>
  <c r="AF35" i="1052"/>
  <c r="AE35" i="1052"/>
  <c r="AD35" i="1052"/>
  <c r="AC35" i="1052"/>
  <c r="AB35" i="1052"/>
  <c r="AA35" i="1052"/>
  <c r="Z35" i="1052"/>
  <c r="Y35" i="1052"/>
  <c r="X35" i="1052"/>
  <c r="W35" i="1052"/>
  <c r="V35" i="1052"/>
  <c r="U35" i="1052"/>
  <c r="T35" i="1052"/>
  <c r="S35" i="1052"/>
  <c r="R35" i="1052"/>
  <c r="Q35" i="1052"/>
  <c r="P35" i="1052"/>
  <c r="O35" i="1052"/>
  <c r="N35" i="1052"/>
  <c r="M35" i="1052"/>
  <c r="L35" i="1052"/>
  <c r="K35" i="1052"/>
  <c r="F35" i="1052"/>
  <c r="AJ34" i="1052"/>
  <c r="AI34" i="1052"/>
  <c r="AH34" i="1052"/>
  <c r="AG34" i="1052"/>
  <c r="AF34" i="1052"/>
  <c r="AE34" i="1052"/>
  <c r="AD34" i="1052"/>
  <c r="AC34" i="1052"/>
  <c r="AB34" i="1052"/>
  <c r="AA34" i="1052"/>
  <c r="Z34" i="1052"/>
  <c r="Y34" i="1052"/>
  <c r="X34" i="1052"/>
  <c r="W34" i="1052"/>
  <c r="V34" i="1052"/>
  <c r="U34" i="1052"/>
  <c r="T34" i="1052"/>
  <c r="S34" i="1052"/>
  <c r="R34" i="1052"/>
  <c r="Q34" i="1052"/>
  <c r="P34" i="1052"/>
  <c r="O34" i="1052"/>
  <c r="N34" i="1052"/>
  <c r="M34" i="1052"/>
  <c r="L34" i="1052"/>
  <c r="K34" i="1052"/>
  <c r="F34" i="1052"/>
  <c r="AJ33" i="1052"/>
  <c r="AI33" i="1052"/>
  <c r="AH33" i="1052"/>
  <c r="AG33" i="1052"/>
  <c r="AF33" i="1052"/>
  <c r="AE33" i="1052"/>
  <c r="AD33" i="1052"/>
  <c r="AC33" i="1052"/>
  <c r="AB33" i="1052"/>
  <c r="AA33" i="1052"/>
  <c r="Z33" i="1052"/>
  <c r="Y33" i="1052"/>
  <c r="X33" i="1052"/>
  <c r="W33" i="1052"/>
  <c r="V33" i="1052"/>
  <c r="U33" i="1052"/>
  <c r="T33" i="1052"/>
  <c r="S33" i="1052"/>
  <c r="R33" i="1052"/>
  <c r="Q33" i="1052"/>
  <c r="P33" i="1052"/>
  <c r="O33" i="1052"/>
  <c r="N33" i="1052"/>
  <c r="M33" i="1052"/>
  <c r="L33" i="1052"/>
  <c r="K33" i="1052"/>
  <c r="F33" i="1052"/>
  <c r="AJ32" i="1052"/>
  <c r="AI32" i="1052"/>
  <c r="AH32" i="1052"/>
  <c r="AG32" i="1052"/>
  <c r="AF32" i="1052"/>
  <c r="AE32" i="1052"/>
  <c r="AD32" i="1052"/>
  <c r="AC32" i="1052"/>
  <c r="AB32" i="1052"/>
  <c r="AA32" i="1052"/>
  <c r="Z32" i="1052"/>
  <c r="Y32" i="1052"/>
  <c r="X32" i="1052"/>
  <c r="W32" i="1052"/>
  <c r="V32" i="1052"/>
  <c r="U32" i="1052"/>
  <c r="T32" i="1052"/>
  <c r="S32" i="1052"/>
  <c r="R32" i="1052"/>
  <c r="Q32" i="1052"/>
  <c r="P32" i="1052"/>
  <c r="O32" i="1052"/>
  <c r="N32" i="1052"/>
  <c r="M32" i="1052"/>
  <c r="L32" i="1052"/>
  <c r="K32" i="1052"/>
  <c r="F32" i="1052"/>
  <c r="AJ31" i="1052"/>
  <c r="AI31" i="1052"/>
  <c r="AH31" i="1052"/>
  <c r="AG31" i="1052"/>
  <c r="AF31" i="1052"/>
  <c r="AE31" i="1052"/>
  <c r="AD31" i="1052"/>
  <c r="AC31" i="1052"/>
  <c r="AB31" i="1052"/>
  <c r="AA31" i="1052"/>
  <c r="Z31" i="1052"/>
  <c r="Y31" i="1052"/>
  <c r="X31" i="1052"/>
  <c r="W31" i="1052"/>
  <c r="V31" i="1052"/>
  <c r="U31" i="1052"/>
  <c r="T31" i="1052"/>
  <c r="S31" i="1052"/>
  <c r="R31" i="1052"/>
  <c r="Q31" i="1052"/>
  <c r="P31" i="1052"/>
  <c r="O31" i="1052"/>
  <c r="N31" i="1052"/>
  <c r="M31" i="1052"/>
  <c r="L31" i="1052"/>
  <c r="K31" i="1052"/>
  <c r="F31" i="1052"/>
  <c r="AJ30" i="1052"/>
  <c r="AI30" i="1052"/>
  <c r="AH30" i="1052"/>
  <c r="AG30" i="1052"/>
  <c r="AF30" i="1052"/>
  <c r="AE30" i="1052"/>
  <c r="AD30" i="1052"/>
  <c r="AC30" i="1052"/>
  <c r="AB30" i="1052"/>
  <c r="AA30" i="1052"/>
  <c r="Z30" i="1052"/>
  <c r="Y30" i="1052"/>
  <c r="X30" i="1052"/>
  <c r="W30" i="1052"/>
  <c r="V30" i="1052"/>
  <c r="U30" i="1052"/>
  <c r="T30" i="1052"/>
  <c r="S30" i="1052"/>
  <c r="R30" i="1052"/>
  <c r="Q30" i="1052"/>
  <c r="P30" i="1052"/>
  <c r="O30" i="1052"/>
  <c r="N30" i="1052"/>
  <c r="M30" i="1052"/>
  <c r="L30" i="1052"/>
  <c r="K30" i="1052"/>
  <c r="F30" i="1052"/>
  <c r="AJ29" i="1052"/>
  <c r="AI29" i="1052"/>
  <c r="AH29" i="1052"/>
  <c r="AG29" i="1052"/>
  <c r="AF29" i="1052"/>
  <c r="AE29" i="1052"/>
  <c r="AD29" i="1052"/>
  <c r="AC29" i="1052"/>
  <c r="AB29" i="1052"/>
  <c r="AA29" i="1052"/>
  <c r="Z29" i="1052"/>
  <c r="Y29" i="1052"/>
  <c r="X29" i="1052"/>
  <c r="W29" i="1052"/>
  <c r="V29" i="1052"/>
  <c r="U29" i="1052"/>
  <c r="T29" i="1052"/>
  <c r="S29" i="1052"/>
  <c r="R29" i="1052"/>
  <c r="Q29" i="1052"/>
  <c r="P29" i="1052"/>
  <c r="O29" i="1052"/>
  <c r="N29" i="1052"/>
  <c r="M29" i="1052"/>
  <c r="L29" i="1052"/>
  <c r="K29" i="1052"/>
  <c r="F29" i="1052"/>
  <c r="AJ28" i="1052"/>
  <c r="AI28" i="1052"/>
  <c r="AH28" i="1052"/>
  <c r="AG28" i="1052"/>
  <c r="AF28" i="1052"/>
  <c r="AE28" i="1052"/>
  <c r="AD28" i="1052"/>
  <c r="AC28" i="1052"/>
  <c r="AB28" i="1052"/>
  <c r="AA28" i="1052"/>
  <c r="Z28" i="1052"/>
  <c r="Y28" i="1052"/>
  <c r="X28" i="1052"/>
  <c r="W28" i="1052"/>
  <c r="V28" i="1052"/>
  <c r="U28" i="1052"/>
  <c r="T28" i="1052"/>
  <c r="S28" i="1052"/>
  <c r="R28" i="1052"/>
  <c r="Q28" i="1052"/>
  <c r="P28" i="1052"/>
  <c r="O28" i="1052"/>
  <c r="N28" i="1052"/>
  <c r="M28" i="1052"/>
  <c r="L28" i="1052"/>
  <c r="K28" i="1052"/>
  <c r="F28" i="1052"/>
  <c r="AJ27" i="1052"/>
  <c r="AI27" i="1052"/>
  <c r="AH27" i="1052"/>
  <c r="AG27" i="1052"/>
  <c r="AF27" i="1052"/>
  <c r="AE27" i="1052"/>
  <c r="AD27" i="1052"/>
  <c r="AC27" i="1052"/>
  <c r="AB27" i="1052"/>
  <c r="AA27" i="1052"/>
  <c r="Z27" i="1052"/>
  <c r="Y27" i="1052"/>
  <c r="X27" i="1052"/>
  <c r="W27" i="1052"/>
  <c r="V27" i="1052"/>
  <c r="U27" i="1052"/>
  <c r="T27" i="1052"/>
  <c r="S27" i="1052"/>
  <c r="R27" i="1052"/>
  <c r="Q27" i="1052"/>
  <c r="P27" i="1052"/>
  <c r="O27" i="1052"/>
  <c r="N27" i="1052"/>
  <c r="M27" i="1052"/>
  <c r="L27" i="1052"/>
  <c r="K27" i="1052"/>
  <c r="F27" i="1052"/>
  <c r="AJ26" i="1052"/>
  <c r="AI26" i="1052"/>
  <c r="AH26" i="1052"/>
  <c r="AG26" i="1052"/>
  <c r="AF26" i="1052"/>
  <c r="AE26" i="1052"/>
  <c r="AD26" i="1052"/>
  <c r="AC26" i="1052"/>
  <c r="AB26" i="1052"/>
  <c r="AA26" i="1052"/>
  <c r="Z26" i="1052"/>
  <c r="Y26" i="1052"/>
  <c r="X26" i="1052"/>
  <c r="W26" i="1052"/>
  <c r="V26" i="1052"/>
  <c r="U26" i="1052"/>
  <c r="T26" i="1052"/>
  <c r="S26" i="1052"/>
  <c r="R26" i="1052"/>
  <c r="Q26" i="1052"/>
  <c r="P26" i="1052"/>
  <c r="O26" i="1052"/>
  <c r="N26" i="1052"/>
  <c r="M26" i="1052"/>
  <c r="L26" i="1052"/>
  <c r="K26" i="1052"/>
  <c r="F26" i="1052"/>
  <c r="AJ25" i="1052"/>
  <c r="AI25" i="1052"/>
  <c r="AH25" i="1052"/>
  <c r="AG25" i="1052"/>
  <c r="AF25" i="1052"/>
  <c r="AE25" i="1052"/>
  <c r="AD25" i="1052"/>
  <c r="AC25" i="1052"/>
  <c r="AB25" i="1052"/>
  <c r="AA25" i="1052"/>
  <c r="Z25" i="1052"/>
  <c r="Y25" i="1052"/>
  <c r="X25" i="1052"/>
  <c r="W25" i="1052"/>
  <c r="V25" i="1052"/>
  <c r="U25" i="1052"/>
  <c r="T25" i="1052"/>
  <c r="S25" i="1052"/>
  <c r="R25" i="1052"/>
  <c r="Q25" i="1052"/>
  <c r="P25" i="1052"/>
  <c r="O25" i="1052"/>
  <c r="N25" i="1052"/>
  <c r="M25" i="1052"/>
  <c r="L25" i="1052"/>
  <c r="K25" i="1052"/>
  <c r="F25" i="1052"/>
  <c r="AJ24" i="1052"/>
  <c r="AI24" i="1052"/>
  <c r="AH24" i="1052"/>
  <c r="AG24" i="1052"/>
  <c r="AF24" i="1052"/>
  <c r="AE24" i="1052"/>
  <c r="AD24" i="1052"/>
  <c r="AC24" i="1052"/>
  <c r="AB24" i="1052"/>
  <c r="AA24" i="1052"/>
  <c r="Z24" i="1052"/>
  <c r="Y24" i="1052"/>
  <c r="X24" i="1052"/>
  <c r="W24" i="1052"/>
  <c r="V24" i="1052"/>
  <c r="U24" i="1052"/>
  <c r="T24" i="1052"/>
  <c r="S24" i="1052"/>
  <c r="R24" i="1052"/>
  <c r="Q24" i="1052"/>
  <c r="P24" i="1052"/>
  <c r="O24" i="1052"/>
  <c r="N24" i="1052"/>
  <c r="M24" i="1052"/>
  <c r="L24" i="1052"/>
  <c r="K24" i="1052"/>
  <c r="F24" i="1052"/>
  <c r="AJ23" i="1052"/>
  <c r="AI23" i="1052"/>
  <c r="AH23" i="1052"/>
  <c r="AG23" i="1052"/>
  <c r="AF23" i="1052"/>
  <c r="AE23" i="1052"/>
  <c r="AD23" i="1052"/>
  <c r="AC23" i="1052"/>
  <c r="AB23" i="1052"/>
  <c r="AA23" i="1052"/>
  <c r="Z23" i="1052"/>
  <c r="Y23" i="1052"/>
  <c r="X23" i="1052"/>
  <c r="W23" i="1052"/>
  <c r="V23" i="1052"/>
  <c r="U23" i="1052"/>
  <c r="T23" i="1052"/>
  <c r="S23" i="1052"/>
  <c r="R23" i="1052"/>
  <c r="Q23" i="1052"/>
  <c r="P23" i="1052"/>
  <c r="O23" i="1052"/>
  <c r="N23" i="1052"/>
  <c r="M23" i="1052"/>
  <c r="L23" i="1052"/>
  <c r="K23" i="1052"/>
  <c r="F23" i="1052"/>
  <c r="AJ22" i="1052"/>
  <c r="AI22" i="1052"/>
  <c r="AH22" i="1052"/>
  <c r="AG22" i="1052"/>
  <c r="AF22" i="1052"/>
  <c r="AE22" i="1052"/>
  <c r="AD22" i="1052"/>
  <c r="AC22" i="1052"/>
  <c r="AB22" i="1052"/>
  <c r="AA22" i="1052"/>
  <c r="Z22" i="1052"/>
  <c r="Y22" i="1052"/>
  <c r="X22" i="1052"/>
  <c r="W22" i="1052"/>
  <c r="V22" i="1052"/>
  <c r="U22" i="1052"/>
  <c r="T22" i="1052"/>
  <c r="S22" i="1052"/>
  <c r="R22" i="1052"/>
  <c r="Q22" i="1052"/>
  <c r="P22" i="1052"/>
  <c r="O22" i="1052"/>
  <c r="N22" i="1052"/>
  <c r="M22" i="1052"/>
  <c r="L22" i="1052"/>
  <c r="K22" i="1052"/>
  <c r="F22" i="1052"/>
  <c r="AJ21" i="1052"/>
  <c r="AI21" i="1052"/>
  <c r="AH21" i="1052"/>
  <c r="AG21" i="1052"/>
  <c r="AF21" i="1052"/>
  <c r="AE21" i="1052"/>
  <c r="AD21" i="1052"/>
  <c r="AC21" i="1052"/>
  <c r="AB21" i="1052"/>
  <c r="AA21" i="1052"/>
  <c r="Z21" i="1052"/>
  <c r="Y21" i="1052"/>
  <c r="X21" i="1052"/>
  <c r="W21" i="1052"/>
  <c r="V21" i="1052"/>
  <c r="U21" i="1052"/>
  <c r="T21" i="1052"/>
  <c r="S21" i="1052"/>
  <c r="R21" i="1052"/>
  <c r="Q21" i="1052"/>
  <c r="P21" i="1052"/>
  <c r="O21" i="1052"/>
  <c r="N21" i="1052"/>
  <c r="M21" i="1052"/>
  <c r="L21" i="1052"/>
  <c r="K21" i="1052"/>
  <c r="F21" i="1052"/>
  <c r="AJ20" i="1052"/>
  <c r="AI20" i="1052"/>
  <c r="AH20" i="1052"/>
  <c r="AG20" i="1052"/>
  <c r="AF20" i="1052"/>
  <c r="AE20" i="1052"/>
  <c r="AD20" i="1052"/>
  <c r="AC20" i="1052"/>
  <c r="AB20" i="1052"/>
  <c r="AA20" i="1052"/>
  <c r="Z20" i="1052"/>
  <c r="Y20" i="1052"/>
  <c r="X20" i="1052"/>
  <c r="W20" i="1052"/>
  <c r="V20" i="1052"/>
  <c r="U20" i="1052"/>
  <c r="T20" i="1052"/>
  <c r="S20" i="1052"/>
  <c r="R20" i="1052"/>
  <c r="Q20" i="1052"/>
  <c r="P20" i="1052"/>
  <c r="O20" i="1052"/>
  <c r="N20" i="1052"/>
  <c r="M20" i="1052"/>
  <c r="L20" i="1052"/>
  <c r="K20" i="1052"/>
  <c r="F20" i="1052"/>
  <c r="AJ19" i="1052"/>
  <c r="AI19" i="1052"/>
  <c r="AH19" i="1052"/>
  <c r="AG19" i="1052"/>
  <c r="AF19" i="1052"/>
  <c r="AE19" i="1052"/>
  <c r="AD19" i="1052"/>
  <c r="AC19" i="1052"/>
  <c r="AB19" i="1052"/>
  <c r="AA19" i="1052"/>
  <c r="Z19" i="1052"/>
  <c r="Y19" i="1052"/>
  <c r="X19" i="1052"/>
  <c r="W19" i="1052"/>
  <c r="V19" i="1052"/>
  <c r="U19" i="1052"/>
  <c r="T19" i="1052"/>
  <c r="S19" i="1052"/>
  <c r="R19" i="1052"/>
  <c r="Q19" i="1052"/>
  <c r="P19" i="1052"/>
  <c r="O19" i="1052"/>
  <c r="N19" i="1052"/>
  <c r="M19" i="1052"/>
  <c r="L19" i="1052"/>
  <c r="K19" i="1052"/>
  <c r="F19" i="1052"/>
  <c r="AJ18" i="1052"/>
  <c r="AI18" i="1052"/>
  <c r="AH18" i="1052"/>
  <c r="AG18" i="1052"/>
  <c r="AF18" i="1052"/>
  <c r="AE18" i="1052"/>
  <c r="AD18" i="1052"/>
  <c r="AC18" i="1052"/>
  <c r="AB18" i="1052"/>
  <c r="AA18" i="1052"/>
  <c r="Z18" i="1052"/>
  <c r="Y18" i="1052"/>
  <c r="X18" i="1052"/>
  <c r="W18" i="1052"/>
  <c r="V18" i="1052"/>
  <c r="U18" i="1052"/>
  <c r="T18" i="1052"/>
  <c r="S18" i="1052"/>
  <c r="R18" i="1052"/>
  <c r="Q18" i="1052"/>
  <c r="P18" i="1052"/>
  <c r="O18" i="1052"/>
  <c r="N18" i="1052"/>
  <c r="M18" i="1052"/>
  <c r="L18" i="1052"/>
  <c r="K18" i="1052"/>
  <c r="F18" i="1052"/>
  <c r="AJ17" i="1052"/>
  <c r="AI17" i="1052"/>
  <c r="AH17" i="1052"/>
  <c r="AG17" i="1052"/>
  <c r="AF17" i="1052"/>
  <c r="AE17" i="1052"/>
  <c r="AD17" i="1052"/>
  <c r="AC17" i="1052"/>
  <c r="AB17" i="1052"/>
  <c r="AA17" i="1052"/>
  <c r="Z17" i="1052"/>
  <c r="Y17" i="1052"/>
  <c r="X17" i="1052"/>
  <c r="W17" i="1052"/>
  <c r="V17" i="1052"/>
  <c r="U17" i="1052"/>
  <c r="T17" i="1052"/>
  <c r="S17" i="1052"/>
  <c r="R17" i="1052"/>
  <c r="Q17" i="1052"/>
  <c r="P17" i="1052"/>
  <c r="O17" i="1052"/>
  <c r="N17" i="1052"/>
  <c r="M17" i="1052"/>
  <c r="L17" i="1052"/>
  <c r="K17" i="1052"/>
  <c r="F17" i="1052"/>
  <c r="AJ16" i="1052"/>
  <c r="AI16" i="1052"/>
  <c r="AH16" i="1052"/>
  <c r="AG16" i="1052"/>
  <c r="AF16" i="1052"/>
  <c r="AE16" i="1052"/>
  <c r="AD16" i="1052"/>
  <c r="AC16" i="1052"/>
  <c r="AB16" i="1052"/>
  <c r="AA16" i="1052"/>
  <c r="Y16" i="1052"/>
  <c r="X16" i="1052"/>
  <c r="Z16" i="1052" s="1"/>
  <c r="W16" i="1052"/>
  <c r="V16" i="1052"/>
  <c r="T16" i="1052"/>
  <c r="S16" i="1052"/>
  <c r="U16" i="1052" s="1"/>
  <c r="R16" i="1052"/>
  <c r="Q16" i="1052"/>
  <c r="O16" i="1052"/>
  <c r="N16" i="1052"/>
  <c r="M16" i="1052"/>
  <c r="P16" i="1052" s="1"/>
  <c r="F16" i="1052" s="1"/>
  <c r="L16" i="1052"/>
  <c r="K16" i="1052"/>
  <c r="AI15" i="1052"/>
  <c r="AH15" i="1052"/>
  <c r="AJ15" i="1052" s="1"/>
  <c r="AG15" i="1052"/>
  <c r="AE15" i="1052"/>
  <c r="AD15" i="1052"/>
  <c r="AC15" i="1052"/>
  <c r="AF15" i="1052" s="1"/>
  <c r="AB15" i="1052"/>
  <c r="AA15" i="1052"/>
  <c r="Y15" i="1052"/>
  <c r="X15" i="1052"/>
  <c r="Z15" i="1052" s="1"/>
  <c r="W15" i="1052"/>
  <c r="V15" i="1052"/>
  <c r="T15" i="1052"/>
  <c r="S15" i="1052"/>
  <c r="U15" i="1052" s="1"/>
  <c r="R15" i="1052"/>
  <c r="Q15" i="1052"/>
  <c r="O15" i="1052"/>
  <c r="N15" i="1052"/>
  <c r="M15" i="1052"/>
  <c r="P15" i="1052" s="1"/>
  <c r="F15" i="1052" s="1"/>
  <c r="L15" i="1052"/>
  <c r="K15" i="1052"/>
  <c r="AI14" i="1052"/>
  <c r="AJ14" i="1052" s="1"/>
  <c r="AH14" i="1052"/>
  <c r="AG14" i="1052"/>
  <c r="AE14" i="1052"/>
  <c r="AF14" i="1052" s="1"/>
  <c r="AD14" i="1052"/>
  <c r="AC14" i="1052"/>
  <c r="AB14" i="1052"/>
  <c r="AA14" i="1052"/>
  <c r="Z14" i="1052"/>
  <c r="Y14" i="1052"/>
  <c r="X14" i="1052"/>
  <c r="W14" i="1052"/>
  <c r="V14" i="1052"/>
  <c r="T14" i="1052"/>
  <c r="U14" i="1052" s="1"/>
  <c r="S14" i="1052"/>
  <c r="R14" i="1052"/>
  <c r="Q14" i="1052"/>
  <c r="O14" i="1052"/>
  <c r="P14" i="1052" s="1"/>
  <c r="F14" i="1052" s="1"/>
  <c r="N14" i="1052"/>
  <c r="M14" i="1052"/>
  <c r="L14" i="1052"/>
  <c r="K14" i="1052"/>
  <c r="AI13" i="1052"/>
  <c r="AH13" i="1052"/>
  <c r="AJ13" i="1052" s="1"/>
  <c r="AG13" i="1052"/>
  <c r="AE13" i="1052"/>
  <c r="AD13" i="1052"/>
  <c r="AC13" i="1052"/>
  <c r="AF13" i="1052" s="1"/>
  <c r="AB13" i="1052"/>
  <c r="AA13" i="1052"/>
  <c r="Y13" i="1052"/>
  <c r="X13" i="1052"/>
  <c r="Z13" i="1052" s="1"/>
  <c r="W13" i="1052"/>
  <c r="V13" i="1052"/>
  <c r="T13" i="1052"/>
  <c r="S13" i="1052"/>
  <c r="U13" i="1052" s="1"/>
  <c r="R13" i="1052"/>
  <c r="Q13" i="1052"/>
  <c r="O13" i="1052"/>
  <c r="N13" i="1052"/>
  <c r="M13" i="1052"/>
  <c r="P13" i="1052" s="1"/>
  <c r="F13" i="1052" s="1"/>
  <c r="L13" i="1052"/>
  <c r="K13" i="1052"/>
  <c r="AI12" i="1052"/>
  <c r="AH12" i="1052"/>
  <c r="AJ12" i="1052" s="1"/>
  <c r="AG12" i="1052"/>
  <c r="AE12" i="1052"/>
  <c r="AD12" i="1052"/>
  <c r="AC12" i="1052"/>
  <c r="AF12" i="1052" s="1"/>
  <c r="AB12" i="1052"/>
  <c r="AA12" i="1052"/>
  <c r="Z12" i="1052"/>
  <c r="Y12" i="1052"/>
  <c r="X12" i="1052"/>
  <c r="W12" i="1052"/>
  <c r="V12" i="1052"/>
  <c r="U12" i="1052"/>
  <c r="T12" i="1052"/>
  <c r="S12" i="1052"/>
  <c r="R12" i="1052"/>
  <c r="Q12" i="1052"/>
  <c r="O12" i="1052"/>
  <c r="N12" i="1052"/>
  <c r="M12" i="1052"/>
  <c r="P12" i="1052" s="1"/>
  <c r="F12" i="1052" s="1"/>
  <c r="L12" i="1052"/>
  <c r="K12" i="1052"/>
  <c r="AJ11" i="1052"/>
  <c r="AI11" i="1052"/>
  <c r="AH11" i="1052"/>
  <c r="AG11" i="1052"/>
  <c r="AE11" i="1052"/>
  <c r="AD11" i="1052"/>
  <c r="AC11" i="1052"/>
  <c r="AB11" i="1052"/>
  <c r="AF11" i="1052" s="1"/>
  <c r="AA11" i="1052"/>
  <c r="Y11" i="1052"/>
  <c r="X11" i="1052"/>
  <c r="W11" i="1052"/>
  <c r="Z11" i="1052" s="1"/>
  <c r="V11" i="1052"/>
  <c r="T11" i="1052"/>
  <c r="S11" i="1052"/>
  <c r="R11" i="1052"/>
  <c r="U11" i="1052" s="1"/>
  <c r="Q11" i="1052"/>
  <c r="O11" i="1052"/>
  <c r="N11" i="1052"/>
  <c r="M11" i="1052"/>
  <c r="L11" i="1052"/>
  <c r="P11" i="1052" s="1"/>
  <c r="F11" i="1052" s="1"/>
  <c r="K11" i="1052"/>
  <c r="AI10" i="1052"/>
  <c r="AH10" i="1052"/>
  <c r="AJ10" i="1052" s="1"/>
  <c r="AG10" i="1052"/>
  <c r="AE10" i="1052"/>
  <c r="AD10" i="1052"/>
  <c r="AC10" i="1052"/>
  <c r="AF10" i="1052" s="1"/>
  <c r="AB10" i="1052"/>
  <c r="AA10" i="1052"/>
  <c r="Y10" i="1052"/>
  <c r="X10" i="1052"/>
  <c r="Z10" i="1052" s="1"/>
  <c r="W10" i="1052"/>
  <c r="V10" i="1052"/>
  <c r="U10" i="1052"/>
  <c r="T10" i="1052"/>
  <c r="S10" i="1052"/>
  <c r="R10" i="1052"/>
  <c r="Q10" i="1052"/>
  <c r="O10" i="1052"/>
  <c r="N10" i="1052"/>
  <c r="M10" i="1052"/>
  <c r="P10" i="1052" s="1"/>
  <c r="F10" i="1052" s="1"/>
  <c r="L10" i="1052"/>
  <c r="K10" i="1052"/>
  <c r="AI9" i="1052"/>
  <c r="AH9" i="1052"/>
  <c r="AJ9" i="1052" s="1"/>
  <c r="AG9" i="1052"/>
  <c r="AE9" i="1052"/>
  <c r="AD9" i="1052"/>
  <c r="AC9" i="1052"/>
  <c r="AF9" i="1052" s="1"/>
  <c r="AB9" i="1052"/>
  <c r="AA9" i="1052"/>
  <c r="Y9" i="1052"/>
  <c r="X9" i="1052"/>
  <c r="Z9" i="1052" s="1"/>
  <c r="W9" i="1052"/>
  <c r="V9" i="1052"/>
  <c r="T9" i="1052"/>
  <c r="S9" i="1052"/>
  <c r="U9" i="1052" s="1"/>
  <c r="R9" i="1052"/>
  <c r="Q9" i="1052"/>
  <c r="O9" i="1052"/>
  <c r="N9" i="1052"/>
  <c r="M9" i="1052"/>
  <c r="P9" i="1052" s="1"/>
  <c r="F9" i="1052" s="1"/>
  <c r="L9" i="1052"/>
  <c r="K9" i="1052"/>
  <c r="AI8" i="1052"/>
  <c r="AH8" i="1052"/>
  <c r="AJ8" i="1052" s="1"/>
  <c r="AG8" i="1052"/>
  <c r="AE8" i="1052"/>
  <c r="AD8" i="1052"/>
  <c r="AF8" i="1052" s="1"/>
  <c r="AC8" i="1052"/>
  <c r="AB8" i="1052"/>
  <c r="AA8" i="1052"/>
  <c r="Y8" i="1052"/>
  <c r="X8" i="1052"/>
  <c r="Z8" i="1052" s="1"/>
  <c r="W8" i="1052"/>
  <c r="V8" i="1052"/>
  <c r="T8" i="1052"/>
  <c r="S8" i="1052"/>
  <c r="R8" i="1052"/>
  <c r="Q8" i="1052"/>
  <c r="P8" i="1052"/>
  <c r="F8" i="1052" s="1"/>
  <c r="C57" i="1052" s="1"/>
  <c r="G57" i="1052" s="1"/>
  <c r="O8" i="1052"/>
  <c r="N8" i="1052"/>
  <c r="M8" i="1052"/>
  <c r="L8" i="1052"/>
  <c r="K8" i="1052"/>
  <c r="AI7" i="1052"/>
  <c r="AH7" i="1052"/>
  <c r="AJ7" i="1052" s="1"/>
  <c r="AG7" i="1052"/>
  <c r="AE7" i="1052"/>
  <c r="AD7" i="1052"/>
  <c r="AC7" i="1052"/>
  <c r="AF7" i="1052" s="1"/>
  <c r="AB7" i="1052"/>
  <c r="AA7" i="1052"/>
  <c r="Z7" i="1052"/>
  <c r="Y7" i="1052"/>
  <c r="X7" i="1052"/>
  <c r="W7" i="1052"/>
  <c r="V7" i="1052"/>
  <c r="T7" i="1052"/>
  <c r="S7" i="1052"/>
  <c r="U7" i="1052" s="1"/>
  <c r="R7" i="1052"/>
  <c r="Q7" i="1052"/>
  <c r="O7" i="1052"/>
  <c r="N7" i="1052"/>
  <c r="M7" i="1052"/>
  <c r="P7" i="1052" s="1"/>
  <c r="F7" i="1052" s="1"/>
  <c r="L7" i="1052"/>
  <c r="K7" i="1052"/>
  <c r="AI6" i="1052"/>
  <c r="AH6" i="1052"/>
  <c r="AJ6" i="1052" s="1"/>
  <c r="AG6" i="1052"/>
  <c r="AF6" i="1052"/>
  <c r="AE6" i="1052"/>
  <c r="AD6" i="1052"/>
  <c r="AC6" i="1052"/>
  <c r="AB6" i="1052"/>
  <c r="AA6" i="1052"/>
  <c r="Y6" i="1052"/>
  <c r="X6" i="1052"/>
  <c r="W6" i="1052"/>
  <c r="Z6" i="1052" s="1"/>
  <c r="V6" i="1052"/>
  <c r="T6" i="1052"/>
  <c r="S6" i="1052"/>
  <c r="R6" i="1052"/>
  <c r="U6" i="1052" s="1"/>
  <c r="Q6" i="1052"/>
  <c r="P6" i="1052"/>
  <c r="F6" i="1052" s="1"/>
  <c r="O6" i="1052"/>
  <c r="N6" i="1052"/>
  <c r="M6" i="1052"/>
  <c r="L6" i="1052"/>
  <c r="K6" i="1052"/>
  <c r="AI5" i="1052"/>
  <c r="AH5" i="1052"/>
  <c r="AJ5" i="1052" s="1"/>
  <c r="AG5" i="1052"/>
  <c r="AE5" i="1052"/>
  <c r="AD5" i="1052"/>
  <c r="AC5" i="1052"/>
  <c r="AB5" i="1052"/>
  <c r="AF5" i="1052" s="1"/>
  <c r="AA5" i="1052"/>
  <c r="Y5" i="1052"/>
  <c r="X5" i="1052"/>
  <c r="W5" i="1052"/>
  <c r="Z5" i="1052" s="1"/>
  <c r="V5" i="1052"/>
  <c r="T5" i="1052"/>
  <c r="S5" i="1052"/>
  <c r="R5" i="1052"/>
  <c r="U5" i="1052" s="1"/>
  <c r="Q5" i="1052"/>
  <c r="P5" i="1052"/>
  <c r="F5" i="1052" s="1"/>
  <c r="O5" i="1052"/>
  <c r="N5" i="1052"/>
  <c r="M5" i="1052"/>
  <c r="L5" i="1052"/>
  <c r="K5" i="1052"/>
  <c r="AI4" i="1052"/>
  <c r="AH4" i="1052"/>
  <c r="AJ4" i="1052" s="1"/>
  <c r="AG4" i="1052"/>
  <c r="AE4" i="1052"/>
  <c r="AD4" i="1052"/>
  <c r="AC4" i="1052"/>
  <c r="AF4" i="1052" s="1"/>
  <c r="AB4" i="1052"/>
  <c r="AA4" i="1052"/>
  <c r="Y4" i="1052"/>
  <c r="X4" i="1052"/>
  <c r="Z4" i="1052" s="1"/>
  <c r="W4" i="1052"/>
  <c r="V4" i="1052"/>
  <c r="T4" i="1052"/>
  <c r="S4" i="1052"/>
  <c r="U4" i="1052" s="1"/>
  <c r="R4" i="1052"/>
  <c r="Q4" i="1052"/>
  <c r="O4" i="1052"/>
  <c r="N4" i="1052"/>
  <c r="M4" i="1052"/>
  <c r="P4" i="1052" s="1"/>
  <c r="F4" i="1052" s="1"/>
  <c r="L4" i="1052"/>
  <c r="K4" i="1052"/>
  <c r="D57" i="1051"/>
  <c r="C57" i="1051"/>
  <c r="E54" i="1051"/>
  <c r="E56" i="1051" s="1"/>
  <c r="D54" i="1051"/>
  <c r="D56" i="1051" s="1"/>
  <c r="C54" i="1051"/>
  <c r="C56" i="1051" s="1"/>
  <c r="G56" i="1051" s="1"/>
  <c r="D50" i="1051"/>
  <c r="E47" i="1051"/>
  <c r="E49" i="1051" s="1"/>
  <c r="D47" i="1051"/>
  <c r="D62" i="1051" s="1"/>
  <c r="AJ43" i="1051"/>
  <c r="AI43" i="1051"/>
  <c r="AH43" i="1051"/>
  <c r="AG43" i="1051"/>
  <c r="AF43" i="1051"/>
  <c r="AE43" i="1051"/>
  <c r="AD43" i="1051"/>
  <c r="AC43" i="1051"/>
  <c r="AB43" i="1051"/>
  <c r="AA43" i="1051"/>
  <c r="Z43" i="1051"/>
  <c r="Y43" i="1051"/>
  <c r="X43" i="1051"/>
  <c r="W43" i="1051"/>
  <c r="V43" i="1051"/>
  <c r="U43" i="1051"/>
  <c r="T43" i="1051"/>
  <c r="S43" i="1051"/>
  <c r="R43" i="1051"/>
  <c r="Q43" i="1051"/>
  <c r="P43" i="1051"/>
  <c r="O43" i="1051"/>
  <c r="N43" i="1051"/>
  <c r="M43" i="1051"/>
  <c r="L43" i="1051"/>
  <c r="K43" i="1051"/>
  <c r="F43" i="1051"/>
  <c r="AJ42" i="1051"/>
  <c r="AI42" i="1051"/>
  <c r="AH42" i="1051"/>
  <c r="AG42" i="1051"/>
  <c r="AF42" i="1051"/>
  <c r="AE42" i="1051"/>
  <c r="AD42" i="1051"/>
  <c r="AC42" i="1051"/>
  <c r="AB42" i="1051"/>
  <c r="AA42" i="1051"/>
  <c r="Z42" i="1051"/>
  <c r="Y42" i="1051"/>
  <c r="X42" i="1051"/>
  <c r="W42" i="1051"/>
  <c r="V42" i="1051"/>
  <c r="U42" i="1051"/>
  <c r="T42" i="1051"/>
  <c r="S42" i="1051"/>
  <c r="R42" i="1051"/>
  <c r="Q42" i="1051"/>
  <c r="P42" i="1051"/>
  <c r="O42" i="1051"/>
  <c r="N42" i="1051"/>
  <c r="M42" i="1051"/>
  <c r="L42" i="1051"/>
  <c r="K42" i="1051"/>
  <c r="F42" i="1051"/>
  <c r="AJ41" i="1051"/>
  <c r="AI41" i="1051"/>
  <c r="AH41" i="1051"/>
  <c r="AG41" i="1051"/>
  <c r="AF41" i="1051"/>
  <c r="AE41" i="1051"/>
  <c r="AD41" i="1051"/>
  <c r="AC41" i="1051"/>
  <c r="AB41" i="1051"/>
  <c r="AA41" i="1051"/>
  <c r="Z41" i="1051"/>
  <c r="Y41" i="1051"/>
  <c r="X41" i="1051"/>
  <c r="W41" i="1051"/>
  <c r="V41" i="1051"/>
  <c r="U41" i="1051"/>
  <c r="T41" i="1051"/>
  <c r="S41" i="1051"/>
  <c r="R41" i="1051"/>
  <c r="Q41" i="1051"/>
  <c r="P41" i="1051"/>
  <c r="O41" i="1051"/>
  <c r="N41" i="1051"/>
  <c r="M41" i="1051"/>
  <c r="L41" i="1051"/>
  <c r="K41" i="1051"/>
  <c r="F41" i="1051"/>
  <c r="AJ40" i="1051"/>
  <c r="AI40" i="1051"/>
  <c r="AH40" i="1051"/>
  <c r="AG40" i="1051"/>
  <c r="AF40" i="1051"/>
  <c r="AE40" i="1051"/>
  <c r="AD40" i="1051"/>
  <c r="AC40" i="1051"/>
  <c r="AB40" i="1051"/>
  <c r="AA40" i="1051"/>
  <c r="Z40" i="1051"/>
  <c r="Y40" i="1051"/>
  <c r="X40" i="1051"/>
  <c r="W40" i="1051"/>
  <c r="V40" i="1051"/>
  <c r="U40" i="1051"/>
  <c r="T40" i="1051"/>
  <c r="S40" i="1051"/>
  <c r="R40" i="1051"/>
  <c r="Q40" i="1051"/>
  <c r="P40" i="1051"/>
  <c r="O40" i="1051"/>
  <c r="N40" i="1051"/>
  <c r="M40" i="1051"/>
  <c r="L40" i="1051"/>
  <c r="K40" i="1051"/>
  <c r="F40" i="1051"/>
  <c r="AJ39" i="1051"/>
  <c r="AI39" i="1051"/>
  <c r="AH39" i="1051"/>
  <c r="AG39" i="1051"/>
  <c r="AF39" i="1051"/>
  <c r="AE39" i="1051"/>
  <c r="AD39" i="1051"/>
  <c r="AC39" i="1051"/>
  <c r="AB39" i="1051"/>
  <c r="AA39" i="1051"/>
  <c r="Z39" i="1051"/>
  <c r="Y39" i="1051"/>
  <c r="X39" i="1051"/>
  <c r="W39" i="1051"/>
  <c r="V39" i="1051"/>
  <c r="U39" i="1051"/>
  <c r="T39" i="1051"/>
  <c r="S39" i="1051"/>
  <c r="R39" i="1051"/>
  <c r="Q39" i="1051"/>
  <c r="P39" i="1051"/>
  <c r="O39" i="1051"/>
  <c r="N39" i="1051"/>
  <c r="M39" i="1051"/>
  <c r="L39" i="1051"/>
  <c r="K39" i="1051"/>
  <c r="F39" i="1051"/>
  <c r="AJ38" i="1051"/>
  <c r="AI38" i="1051"/>
  <c r="AH38" i="1051"/>
  <c r="AG38" i="1051"/>
  <c r="AF38" i="1051"/>
  <c r="AE38" i="1051"/>
  <c r="AD38" i="1051"/>
  <c r="AC38" i="1051"/>
  <c r="AB38" i="1051"/>
  <c r="AA38" i="1051"/>
  <c r="Z38" i="1051"/>
  <c r="Y38" i="1051"/>
  <c r="X38" i="1051"/>
  <c r="W38" i="1051"/>
  <c r="V38" i="1051"/>
  <c r="U38" i="1051"/>
  <c r="T38" i="1051"/>
  <c r="S38" i="1051"/>
  <c r="R38" i="1051"/>
  <c r="Q38" i="1051"/>
  <c r="P38" i="1051"/>
  <c r="O38" i="1051"/>
  <c r="N38" i="1051"/>
  <c r="M38" i="1051"/>
  <c r="L38" i="1051"/>
  <c r="K38" i="1051"/>
  <c r="F38" i="1051"/>
  <c r="AJ37" i="1051"/>
  <c r="AI37" i="1051"/>
  <c r="AH37" i="1051"/>
  <c r="AG37" i="1051"/>
  <c r="AF37" i="1051"/>
  <c r="AE37" i="1051"/>
  <c r="AD37" i="1051"/>
  <c r="AC37" i="1051"/>
  <c r="AB37" i="1051"/>
  <c r="AA37" i="1051"/>
  <c r="Z37" i="1051"/>
  <c r="Y37" i="1051"/>
  <c r="X37" i="1051"/>
  <c r="W37" i="1051"/>
  <c r="V37" i="1051"/>
  <c r="U37" i="1051"/>
  <c r="T37" i="1051"/>
  <c r="S37" i="1051"/>
  <c r="R37" i="1051"/>
  <c r="Q37" i="1051"/>
  <c r="P37" i="1051"/>
  <c r="O37" i="1051"/>
  <c r="N37" i="1051"/>
  <c r="M37" i="1051"/>
  <c r="L37" i="1051"/>
  <c r="K37" i="1051"/>
  <c r="F37" i="1051"/>
  <c r="AJ36" i="1051"/>
  <c r="AI36" i="1051"/>
  <c r="AH36" i="1051"/>
  <c r="AG36" i="1051"/>
  <c r="AF36" i="1051"/>
  <c r="AE36" i="1051"/>
  <c r="AD36" i="1051"/>
  <c r="AC36" i="1051"/>
  <c r="AB36" i="1051"/>
  <c r="AA36" i="1051"/>
  <c r="Z36" i="1051"/>
  <c r="Y36" i="1051"/>
  <c r="X36" i="1051"/>
  <c r="W36" i="1051"/>
  <c r="V36" i="1051"/>
  <c r="U36" i="1051"/>
  <c r="T36" i="1051"/>
  <c r="S36" i="1051"/>
  <c r="R36" i="1051"/>
  <c r="Q36" i="1051"/>
  <c r="P36" i="1051"/>
  <c r="O36" i="1051"/>
  <c r="N36" i="1051"/>
  <c r="M36" i="1051"/>
  <c r="L36" i="1051"/>
  <c r="K36" i="1051"/>
  <c r="F36" i="1051"/>
  <c r="AJ35" i="1051"/>
  <c r="AI35" i="1051"/>
  <c r="AH35" i="1051"/>
  <c r="AG35" i="1051"/>
  <c r="AF35" i="1051"/>
  <c r="AE35" i="1051"/>
  <c r="AD35" i="1051"/>
  <c r="AC35" i="1051"/>
  <c r="AB35" i="1051"/>
  <c r="AA35" i="1051"/>
  <c r="Z35" i="1051"/>
  <c r="Y35" i="1051"/>
  <c r="X35" i="1051"/>
  <c r="W35" i="1051"/>
  <c r="V35" i="1051"/>
  <c r="U35" i="1051"/>
  <c r="T35" i="1051"/>
  <c r="S35" i="1051"/>
  <c r="R35" i="1051"/>
  <c r="Q35" i="1051"/>
  <c r="P35" i="1051"/>
  <c r="O35" i="1051"/>
  <c r="N35" i="1051"/>
  <c r="M35" i="1051"/>
  <c r="L35" i="1051"/>
  <c r="K35" i="1051"/>
  <c r="F35" i="1051"/>
  <c r="AJ34" i="1051"/>
  <c r="AI34" i="1051"/>
  <c r="AH34" i="1051"/>
  <c r="AG34" i="1051"/>
  <c r="AF34" i="1051"/>
  <c r="AE34" i="1051"/>
  <c r="AD34" i="1051"/>
  <c r="AC34" i="1051"/>
  <c r="AB34" i="1051"/>
  <c r="AA34" i="1051"/>
  <c r="Z34" i="1051"/>
  <c r="Y34" i="1051"/>
  <c r="X34" i="1051"/>
  <c r="W34" i="1051"/>
  <c r="V34" i="1051"/>
  <c r="U34" i="1051"/>
  <c r="T34" i="1051"/>
  <c r="S34" i="1051"/>
  <c r="R34" i="1051"/>
  <c r="Q34" i="1051"/>
  <c r="P34" i="1051"/>
  <c r="O34" i="1051"/>
  <c r="N34" i="1051"/>
  <c r="M34" i="1051"/>
  <c r="L34" i="1051"/>
  <c r="K34" i="1051"/>
  <c r="F34" i="1051"/>
  <c r="AJ33" i="1051"/>
  <c r="AI33" i="1051"/>
  <c r="AH33" i="1051"/>
  <c r="AG33" i="1051"/>
  <c r="AF33" i="1051"/>
  <c r="AE33" i="1051"/>
  <c r="AD33" i="1051"/>
  <c r="AC33" i="1051"/>
  <c r="AB33" i="1051"/>
  <c r="AA33" i="1051"/>
  <c r="Z33" i="1051"/>
  <c r="Y33" i="1051"/>
  <c r="X33" i="1051"/>
  <c r="W33" i="1051"/>
  <c r="V33" i="1051"/>
  <c r="U33" i="1051"/>
  <c r="T33" i="1051"/>
  <c r="S33" i="1051"/>
  <c r="R33" i="1051"/>
  <c r="Q33" i="1051"/>
  <c r="P33" i="1051"/>
  <c r="O33" i="1051"/>
  <c r="N33" i="1051"/>
  <c r="M33" i="1051"/>
  <c r="L33" i="1051"/>
  <c r="K33" i="1051"/>
  <c r="F33" i="1051"/>
  <c r="AJ32" i="1051"/>
  <c r="AI32" i="1051"/>
  <c r="AH32" i="1051"/>
  <c r="AG32" i="1051"/>
  <c r="AF32" i="1051"/>
  <c r="AE32" i="1051"/>
  <c r="AD32" i="1051"/>
  <c r="AC32" i="1051"/>
  <c r="AB32" i="1051"/>
  <c r="AA32" i="1051"/>
  <c r="Z32" i="1051"/>
  <c r="Y32" i="1051"/>
  <c r="X32" i="1051"/>
  <c r="W32" i="1051"/>
  <c r="V32" i="1051"/>
  <c r="U32" i="1051"/>
  <c r="T32" i="1051"/>
  <c r="S32" i="1051"/>
  <c r="R32" i="1051"/>
  <c r="Q32" i="1051"/>
  <c r="P32" i="1051"/>
  <c r="O32" i="1051"/>
  <c r="N32" i="1051"/>
  <c r="M32" i="1051"/>
  <c r="L32" i="1051"/>
  <c r="K32" i="1051"/>
  <c r="F32" i="1051"/>
  <c r="AJ31" i="1051"/>
  <c r="AI31" i="1051"/>
  <c r="AH31" i="1051"/>
  <c r="AG31" i="1051"/>
  <c r="AF31" i="1051"/>
  <c r="AE31" i="1051"/>
  <c r="AD31" i="1051"/>
  <c r="AC31" i="1051"/>
  <c r="AB31" i="1051"/>
  <c r="AA31" i="1051"/>
  <c r="Z31" i="1051"/>
  <c r="Y31" i="1051"/>
  <c r="X31" i="1051"/>
  <c r="W31" i="1051"/>
  <c r="V31" i="1051"/>
  <c r="U31" i="1051"/>
  <c r="T31" i="1051"/>
  <c r="S31" i="1051"/>
  <c r="R31" i="1051"/>
  <c r="Q31" i="1051"/>
  <c r="P31" i="1051"/>
  <c r="O31" i="1051"/>
  <c r="N31" i="1051"/>
  <c r="M31" i="1051"/>
  <c r="L31" i="1051"/>
  <c r="K31" i="1051"/>
  <c r="F31" i="1051"/>
  <c r="AJ30" i="1051"/>
  <c r="AI30" i="1051"/>
  <c r="AH30" i="1051"/>
  <c r="AG30" i="1051"/>
  <c r="AF30" i="1051"/>
  <c r="AE30" i="1051"/>
  <c r="AD30" i="1051"/>
  <c r="AC30" i="1051"/>
  <c r="AB30" i="1051"/>
  <c r="AA30" i="1051"/>
  <c r="Z30" i="1051"/>
  <c r="Y30" i="1051"/>
  <c r="X30" i="1051"/>
  <c r="W30" i="1051"/>
  <c r="V30" i="1051"/>
  <c r="U30" i="1051"/>
  <c r="T30" i="1051"/>
  <c r="S30" i="1051"/>
  <c r="R30" i="1051"/>
  <c r="Q30" i="1051"/>
  <c r="P30" i="1051"/>
  <c r="O30" i="1051"/>
  <c r="N30" i="1051"/>
  <c r="M30" i="1051"/>
  <c r="L30" i="1051"/>
  <c r="K30" i="1051"/>
  <c r="F30" i="1051"/>
  <c r="AJ29" i="1051"/>
  <c r="AI29" i="1051"/>
  <c r="AH29" i="1051"/>
  <c r="AG29" i="1051"/>
  <c r="AF29" i="1051"/>
  <c r="AE29" i="1051"/>
  <c r="AD29" i="1051"/>
  <c r="AC29" i="1051"/>
  <c r="AB29" i="1051"/>
  <c r="AA29" i="1051"/>
  <c r="Z29" i="1051"/>
  <c r="Y29" i="1051"/>
  <c r="X29" i="1051"/>
  <c r="W29" i="1051"/>
  <c r="V29" i="1051"/>
  <c r="U29" i="1051"/>
  <c r="T29" i="1051"/>
  <c r="S29" i="1051"/>
  <c r="R29" i="1051"/>
  <c r="Q29" i="1051"/>
  <c r="P29" i="1051"/>
  <c r="O29" i="1051"/>
  <c r="N29" i="1051"/>
  <c r="M29" i="1051"/>
  <c r="L29" i="1051"/>
  <c r="K29" i="1051"/>
  <c r="F29" i="1051"/>
  <c r="AJ28" i="1051"/>
  <c r="AI28" i="1051"/>
  <c r="AH28" i="1051"/>
  <c r="AG28" i="1051"/>
  <c r="AF28" i="1051"/>
  <c r="AE28" i="1051"/>
  <c r="AD28" i="1051"/>
  <c r="AC28" i="1051"/>
  <c r="AB28" i="1051"/>
  <c r="AA28" i="1051"/>
  <c r="Z28" i="1051"/>
  <c r="Y28" i="1051"/>
  <c r="X28" i="1051"/>
  <c r="W28" i="1051"/>
  <c r="V28" i="1051"/>
  <c r="U28" i="1051"/>
  <c r="T28" i="1051"/>
  <c r="S28" i="1051"/>
  <c r="R28" i="1051"/>
  <c r="Q28" i="1051"/>
  <c r="P28" i="1051"/>
  <c r="O28" i="1051"/>
  <c r="N28" i="1051"/>
  <c r="M28" i="1051"/>
  <c r="L28" i="1051"/>
  <c r="K28" i="1051"/>
  <c r="F28" i="1051"/>
  <c r="AJ27" i="1051"/>
  <c r="AI27" i="1051"/>
  <c r="AH27" i="1051"/>
  <c r="AG27" i="1051"/>
  <c r="AF27" i="1051"/>
  <c r="AE27" i="1051"/>
  <c r="AD27" i="1051"/>
  <c r="AC27" i="1051"/>
  <c r="AB27" i="1051"/>
  <c r="AA27" i="1051"/>
  <c r="Z27" i="1051"/>
  <c r="Y27" i="1051"/>
  <c r="X27" i="1051"/>
  <c r="W27" i="1051"/>
  <c r="V27" i="1051"/>
  <c r="U27" i="1051"/>
  <c r="T27" i="1051"/>
  <c r="S27" i="1051"/>
  <c r="R27" i="1051"/>
  <c r="Q27" i="1051"/>
  <c r="P27" i="1051"/>
  <c r="O27" i="1051"/>
  <c r="N27" i="1051"/>
  <c r="M27" i="1051"/>
  <c r="L27" i="1051"/>
  <c r="K27" i="1051"/>
  <c r="F27" i="1051"/>
  <c r="AJ26" i="1051"/>
  <c r="AI26" i="1051"/>
  <c r="AH26" i="1051"/>
  <c r="AG26" i="1051"/>
  <c r="AF26" i="1051"/>
  <c r="AE26" i="1051"/>
  <c r="AD26" i="1051"/>
  <c r="AC26" i="1051"/>
  <c r="AB26" i="1051"/>
  <c r="AA26" i="1051"/>
  <c r="Z26" i="1051"/>
  <c r="Y26" i="1051"/>
  <c r="X26" i="1051"/>
  <c r="W26" i="1051"/>
  <c r="V26" i="1051"/>
  <c r="U26" i="1051"/>
  <c r="T26" i="1051"/>
  <c r="S26" i="1051"/>
  <c r="R26" i="1051"/>
  <c r="Q26" i="1051"/>
  <c r="P26" i="1051"/>
  <c r="O26" i="1051"/>
  <c r="N26" i="1051"/>
  <c r="M26" i="1051"/>
  <c r="L26" i="1051"/>
  <c r="K26" i="1051"/>
  <c r="F26" i="1051"/>
  <c r="AJ25" i="1051"/>
  <c r="AI25" i="1051"/>
  <c r="AH25" i="1051"/>
  <c r="AG25" i="1051"/>
  <c r="AF25" i="1051"/>
  <c r="AE25" i="1051"/>
  <c r="AD25" i="1051"/>
  <c r="AC25" i="1051"/>
  <c r="AB25" i="1051"/>
  <c r="AA25" i="1051"/>
  <c r="Z25" i="1051"/>
  <c r="Y25" i="1051"/>
  <c r="X25" i="1051"/>
  <c r="W25" i="1051"/>
  <c r="V25" i="1051"/>
  <c r="U25" i="1051"/>
  <c r="T25" i="1051"/>
  <c r="S25" i="1051"/>
  <c r="R25" i="1051"/>
  <c r="Q25" i="1051"/>
  <c r="P25" i="1051"/>
  <c r="O25" i="1051"/>
  <c r="N25" i="1051"/>
  <c r="M25" i="1051"/>
  <c r="L25" i="1051"/>
  <c r="K25" i="1051"/>
  <c r="F25" i="1051"/>
  <c r="AJ24" i="1051"/>
  <c r="AI24" i="1051"/>
  <c r="AH24" i="1051"/>
  <c r="AG24" i="1051"/>
  <c r="AF24" i="1051"/>
  <c r="AE24" i="1051"/>
  <c r="AD24" i="1051"/>
  <c r="AC24" i="1051"/>
  <c r="AB24" i="1051"/>
  <c r="AA24" i="1051"/>
  <c r="Z24" i="1051"/>
  <c r="Y24" i="1051"/>
  <c r="X24" i="1051"/>
  <c r="W24" i="1051"/>
  <c r="V24" i="1051"/>
  <c r="U24" i="1051"/>
  <c r="T24" i="1051"/>
  <c r="S24" i="1051"/>
  <c r="R24" i="1051"/>
  <c r="Q24" i="1051"/>
  <c r="P24" i="1051"/>
  <c r="O24" i="1051"/>
  <c r="N24" i="1051"/>
  <c r="M24" i="1051"/>
  <c r="L24" i="1051"/>
  <c r="K24" i="1051"/>
  <c r="F24" i="1051"/>
  <c r="AJ23" i="1051"/>
  <c r="AI23" i="1051"/>
  <c r="AH23" i="1051"/>
  <c r="AG23" i="1051"/>
  <c r="AF23" i="1051"/>
  <c r="AE23" i="1051"/>
  <c r="AD23" i="1051"/>
  <c r="AC23" i="1051"/>
  <c r="AB23" i="1051"/>
  <c r="AA23" i="1051"/>
  <c r="Z23" i="1051"/>
  <c r="Y23" i="1051"/>
  <c r="X23" i="1051"/>
  <c r="W23" i="1051"/>
  <c r="V23" i="1051"/>
  <c r="U23" i="1051"/>
  <c r="T23" i="1051"/>
  <c r="S23" i="1051"/>
  <c r="R23" i="1051"/>
  <c r="Q23" i="1051"/>
  <c r="P23" i="1051"/>
  <c r="O23" i="1051"/>
  <c r="N23" i="1051"/>
  <c r="M23" i="1051"/>
  <c r="L23" i="1051"/>
  <c r="K23" i="1051"/>
  <c r="F23" i="1051"/>
  <c r="AJ22" i="1051"/>
  <c r="AI22" i="1051"/>
  <c r="AH22" i="1051"/>
  <c r="AG22" i="1051"/>
  <c r="AF22" i="1051"/>
  <c r="AE22" i="1051"/>
  <c r="AD22" i="1051"/>
  <c r="AC22" i="1051"/>
  <c r="AB22" i="1051"/>
  <c r="AA22" i="1051"/>
  <c r="Z22" i="1051"/>
  <c r="Y22" i="1051"/>
  <c r="X22" i="1051"/>
  <c r="W22" i="1051"/>
  <c r="V22" i="1051"/>
  <c r="U22" i="1051"/>
  <c r="T22" i="1051"/>
  <c r="S22" i="1051"/>
  <c r="R22" i="1051"/>
  <c r="Q22" i="1051"/>
  <c r="P22" i="1051"/>
  <c r="O22" i="1051"/>
  <c r="N22" i="1051"/>
  <c r="M22" i="1051"/>
  <c r="L22" i="1051"/>
  <c r="K22" i="1051"/>
  <c r="F22" i="1051"/>
  <c r="AJ21" i="1051"/>
  <c r="AI21" i="1051"/>
  <c r="AH21" i="1051"/>
  <c r="AG21" i="1051"/>
  <c r="AF21" i="1051"/>
  <c r="AE21" i="1051"/>
  <c r="AD21" i="1051"/>
  <c r="AC21" i="1051"/>
  <c r="AB21" i="1051"/>
  <c r="AA21" i="1051"/>
  <c r="Z21" i="1051"/>
  <c r="Y21" i="1051"/>
  <c r="X21" i="1051"/>
  <c r="W21" i="1051"/>
  <c r="V21" i="1051"/>
  <c r="U21" i="1051"/>
  <c r="T21" i="1051"/>
  <c r="S21" i="1051"/>
  <c r="R21" i="1051"/>
  <c r="Q21" i="1051"/>
  <c r="P21" i="1051"/>
  <c r="O21" i="1051"/>
  <c r="N21" i="1051"/>
  <c r="M21" i="1051"/>
  <c r="L21" i="1051"/>
  <c r="K21" i="1051"/>
  <c r="F21" i="1051"/>
  <c r="AJ20" i="1051"/>
  <c r="AI20" i="1051"/>
  <c r="AH20" i="1051"/>
  <c r="AG20" i="1051"/>
  <c r="AF20" i="1051"/>
  <c r="AE20" i="1051"/>
  <c r="AD20" i="1051"/>
  <c r="AC20" i="1051"/>
  <c r="AB20" i="1051"/>
  <c r="AA20" i="1051"/>
  <c r="Z20" i="1051"/>
  <c r="Y20" i="1051"/>
  <c r="X20" i="1051"/>
  <c r="W20" i="1051"/>
  <c r="V20" i="1051"/>
  <c r="U20" i="1051"/>
  <c r="T20" i="1051"/>
  <c r="S20" i="1051"/>
  <c r="R20" i="1051"/>
  <c r="Q20" i="1051"/>
  <c r="P20" i="1051"/>
  <c r="O20" i="1051"/>
  <c r="N20" i="1051"/>
  <c r="M20" i="1051"/>
  <c r="L20" i="1051"/>
  <c r="K20" i="1051"/>
  <c r="F20" i="1051"/>
  <c r="AI19" i="1051"/>
  <c r="AH19" i="1051"/>
  <c r="AJ19" i="1051" s="1"/>
  <c r="AG19" i="1051"/>
  <c r="AE19" i="1051"/>
  <c r="AD19" i="1051"/>
  <c r="AC19" i="1051"/>
  <c r="AB19" i="1051"/>
  <c r="AF19" i="1051" s="1"/>
  <c r="AA19" i="1051"/>
  <c r="Y19" i="1051"/>
  <c r="X19" i="1051"/>
  <c r="W19" i="1051"/>
  <c r="Z19" i="1051" s="1"/>
  <c r="V19" i="1051"/>
  <c r="T19" i="1051"/>
  <c r="S19" i="1051"/>
  <c r="R19" i="1051"/>
  <c r="U19" i="1051" s="1"/>
  <c r="F19" i="1051" s="1"/>
  <c r="Q19" i="1051"/>
  <c r="O19" i="1051"/>
  <c r="N19" i="1051"/>
  <c r="M19" i="1051"/>
  <c r="L19" i="1051"/>
  <c r="P19" i="1051" s="1"/>
  <c r="K19" i="1051"/>
  <c r="AI18" i="1051"/>
  <c r="AH18" i="1051"/>
  <c r="AJ18" i="1051" s="1"/>
  <c r="AG18" i="1051"/>
  <c r="AE18" i="1051"/>
  <c r="AD18" i="1051"/>
  <c r="AC18" i="1051"/>
  <c r="AB18" i="1051"/>
  <c r="AF18" i="1051" s="1"/>
  <c r="AA18" i="1051"/>
  <c r="Y18" i="1051"/>
  <c r="X18" i="1051"/>
  <c r="W18" i="1051"/>
  <c r="Z18" i="1051" s="1"/>
  <c r="V18" i="1051"/>
  <c r="T18" i="1051"/>
  <c r="S18" i="1051"/>
  <c r="R18" i="1051"/>
  <c r="U18" i="1051" s="1"/>
  <c r="F18" i="1051" s="1"/>
  <c r="Q18" i="1051"/>
  <c r="O18" i="1051"/>
  <c r="N18" i="1051"/>
  <c r="M18" i="1051"/>
  <c r="L18" i="1051"/>
  <c r="P18" i="1051" s="1"/>
  <c r="K18" i="1051"/>
  <c r="AI17" i="1051"/>
  <c r="AH17" i="1051"/>
  <c r="AJ17" i="1051" s="1"/>
  <c r="AG17" i="1051"/>
  <c r="AE17" i="1051"/>
  <c r="AD17" i="1051"/>
  <c r="AC17" i="1051"/>
  <c r="AF17" i="1051" s="1"/>
  <c r="AB17" i="1051"/>
  <c r="AA17" i="1051"/>
  <c r="Y17" i="1051"/>
  <c r="X17" i="1051"/>
  <c r="Z17" i="1051" s="1"/>
  <c r="W17" i="1051"/>
  <c r="V17" i="1051"/>
  <c r="T17" i="1051"/>
  <c r="S17" i="1051"/>
  <c r="U17" i="1051" s="1"/>
  <c r="F17" i="1051" s="1"/>
  <c r="R17" i="1051"/>
  <c r="Q17" i="1051"/>
  <c r="O17" i="1051"/>
  <c r="N17" i="1051"/>
  <c r="M17" i="1051"/>
  <c r="P17" i="1051" s="1"/>
  <c r="L17" i="1051"/>
  <c r="K17" i="1051"/>
  <c r="AJ16" i="1051"/>
  <c r="AI16" i="1051"/>
  <c r="AH16" i="1051"/>
  <c r="AG16" i="1051"/>
  <c r="AE16" i="1051"/>
  <c r="AD16" i="1051"/>
  <c r="AC16" i="1051"/>
  <c r="AF16" i="1051" s="1"/>
  <c r="AB16" i="1051"/>
  <c r="AA16" i="1051"/>
  <c r="Z16" i="1051"/>
  <c r="Y16" i="1051"/>
  <c r="X16" i="1051"/>
  <c r="W16" i="1051"/>
  <c r="V16" i="1051"/>
  <c r="T16" i="1051"/>
  <c r="S16" i="1051"/>
  <c r="U16" i="1051" s="1"/>
  <c r="F16" i="1051" s="1"/>
  <c r="R16" i="1051"/>
  <c r="Q16" i="1051"/>
  <c r="O16" i="1051"/>
  <c r="N16" i="1051"/>
  <c r="M16" i="1051"/>
  <c r="P16" i="1051" s="1"/>
  <c r="L16" i="1051"/>
  <c r="K16" i="1051"/>
  <c r="AI15" i="1051"/>
  <c r="AH15" i="1051"/>
  <c r="AJ15" i="1051" s="1"/>
  <c r="AG15" i="1051"/>
  <c r="AE15" i="1051"/>
  <c r="AD15" i="1051"/>
  <c r="AC15" i="1051"/>
  <c r="AB15" i="1051"/>
  <c r="AF15" i="1051" s="1"/>
  <c r="AA15" i="1051"/>
  <c r="Y15" i="1051"/>
  <c r="X15" i="1051"/>
  <c r="W15" i="1051"/>
  <c r="Z15" i="1051" s="1"/>
  <c r="V15" i="1051"/>
  <c r="T15" i="1051"/>
  <c r="S15" i="1051"/>
  <c r="R15" i="1051"/>
  <c r="U15" i="1051" s="1"/>
  <c r="F15" i="1051" s="1"/>
  <c r="Q15" i="1051"/>
  <c r="O15" i="1051"/>
  <c r="N15" i="1051"/>
  <c r="M15" i="1051"/>
  <c r="L15" i="1051"/>
  <c r="P15" i="1051" s="1"/>
  <c r="K15" i="1051"/>
  <c r="AI14" i="1051"/>
  <c r="AH14" i="1051"/>
  <c r="AJ14" i="1051" s="1"/>
  <c r="AG14" i="1051"/>
  <c r="AE14" i="1051"/>
  <c r="AD14" i="1051"/>
  <c r="AC14" i="1051"/>
  <c r="AF14" i="1051" s="1"/>
  <c r="AB14" i="1051"/>
  <c r="AA14" i="1051"/>
  <c r="Y14" i="1051"/>
  <c r="X14" i="1051"/>
  <c r="Z14" i="1051" s="1"/>
  <c r="W14" i="1051"/>
  <c r="V14" i="1051"/>
  <c r="T14" i="1051"/>
  <c r="S14" i="1051"/>
  <c r="U14" i="1051" s="1"/>
  <c r="F14" i="1051" s="1"/>
  <c r="R14" i="1051"/>
  <c r="Q14" i="1051"/>
  <c r="O14" i="1051"/>
  <c r="N14" i="1051"/>
  <c r="M14" i="1051"/>
  <c r="P14" i="1051" s="1"/>
  <c r="L14" i="1051"/>
  <c r="K14" i="1051"/>
  <c r="AI13" i="1051"/>
  <c r="AH13" i="1051"/>
  <c r="AJ13" i="1051" s="1"/>
  <c r="AG13" i="1051"/>
  <c r="AE13" i="1051"/>
  <c r="AD13" i="1051"/>
  <c r="AC13" i="1051"/>
  <c r="AF13" i="1051" s="1"/>
  <c r="AB13" i="1051"/>
  <c r="AA13" i="1051"/>
  <c r="Y13" i="1051"/>
  <c r="X13" i="1051"/>
  <c r="Z13" i="1051" s="1"/>
  <c r="W13" i="1051"/>
  <c r="V13" i="1051"/>
  <c r="U13" i="1051"/>
  <c r="F13" i="1051" s="1"/>
  <c r="T13" i="1051"/>
  <c r="S13" i="1051"/>
  <c r="R13" i="1051"/>
  <c r="Q13" i="1051"/>
  <c r="O13" i="1051"/>
  <c r="N13" i="1051"/>
  <c r="M13" i="1051"/>
  <c r="P13" i="1051" s="1"/>
  <c r="L13" i="1051"/>
  <c r="K13" i="1051"/>
  <c r="AJ12" i="1051"/>
  <c r="AI12" i="1051"/>
  <c r="AH12" i="1051"/>
  <c r="AG12" i="1051"/>
  <c r="AE12" i="1051"/>
  <c r="AD12" i="1051"/>
  <c r="AC12" i="1051"/>
  <c r="AF12" i="1051" s="1"/>
  <c r="AB12" i="1051"/>
  <c r="AA12" i="1051"/>
  <c r="Y12" i="1051"/>
  <c r="X12" i="1051"/>
  <c r="Z12" i="1051" s="1"/>
  <c r="W12" i="1051"/>
  <c r="V12" i="1051"/>
  <c r="T12" i="1051"/>
  <c r="S12" i="1051"/>
  <c r="U12" i="1051" s="1"/>
  <c r="F12" i="1051" s="1"/>
  <c r="R12" i="1051"/>
  <c r="Q12" i="1051"/>
  <c r="O12" i="1051"/>
  <c r="N12" i="1051"/>
  <c r="M12" i="1051"/>
  <c r="P12" i="1051" s="1"/>
  <c r="L12" i="1051"/>
  <c r="K12" i="1051"/>
  <c r="AI11" i="1051"/>
  <c r="AH11" i="1051"/>
  <c r="AJ11" i="1051" s="1"/>
  <c r="AG11" i="1051"/>
  <c r="AE11" i="1051"/>
  <c r="AD11" i="1051"/>
  <c r="AC11" i="1051"/>
  <c r="AF11" i="1051" s="1"/>
  <c r="AB11" i="1051"/>
  <c r="AA11" i="1051"/>
  <c r="Y11" i="1051"/>
  <c r="X11" i="1051"/>
  <c r="Z11" i="1051" s="1"/>
  <c r="W11" i="1051"/>
  <c r="V11" i="1051"/>
  <c r="T11" i="1051"/>
  <c r="S11" i="1051"/>
  <c r="U11" i="1051" s="1"/>
  <c r="F11" i="1051" s="1"/>
  <c r="R11" i="1051"/>
  <c r="Q11" i="1051"/>
  <c r="O11" i="1051"/>
  <c r="N11" i="1051"/>
  <c r="M11" i="1051"/>
  <c r="P11" i="1051" s="1"/>
  <c r="L11" i="1051"/>
  <c r="K11" i="1051"/>
  <c r="AI10" i="1051"/>
  <c r="AH10" i="1051"/>
  <c r="AJ10" i="1051" s="1"/>
  <c r="AG10" i="1051"/>
  <c r="AE10" i="1051"/>
  <c r="AD10" i="1051"/>
  <c r="AC10" i="1051"/>
  <c r="AF10" i="1051" s="1"/>
  <c r="AB10" i="1051"/>
  <c r="AA10" i="1051"/>
  <c r="Y10" i="1051"/>
  <c r="X10" i="1051"/>
  <c r="Z10" i="1051" s="1"/>
  <c r="W10" i="1051"/>
  <c r="V10" i="1051"/>
  <c r="T10" i="1051"/>
  <c r="S10" i="1051"/>
  <c r="U10" i="1051" s="1"/>
  <c r="F10" i="1051" s="1"/>
  <c r="R10" i="1051"/>
  <c r="Q10" i="1051"/>
  <c r="O10" i="1051"/>
  <c r="N10" i="1051"/>
  <c r="M10" i="1051"/>
  <c r="P10" i="1051" s="1"/>
  <c r="L10" i="1051"/>
  <c r="K10" i="1051"/>
  <c r="AI9" i="1051"/>
  <c r="AH9" i="1051"/>
  <c r="AJ9" i="1051" s="1"/>
  <c r="AG9" i="1051"/>
  <c r="AF9" i="1051"/>
  <c r="AE9" i="1051"/>
  <c r="AD9" i="1051"/>
  <c r="AC9" i="1051"/>
  <c r="AB9" i="1051"/>
  <c r="AA9" i="1051"/>
  <c r="Y9" i="1051"/>
  <c r="X9" i="1051"/>
  <c r="W9" i="1051"/>
  <c r="Z9" i="1051" s="1"/>
  <c r="V9" i="1051"/>
  <c r="T9" i="1051"/>
  <c r="S9" i="1051"/>
  <c r="R9" i="1051"/>
  <c r="U9" i="1051" s="1"/>
  <c r="F9" i="1051" s="1"/>
  <c r="Q9" i="1051"/>
  <c r="O9" i="1051"/>
  <c r="N9" i="1051"/>
  <c r="M9" i="1051"/>
  <c r="L9" i="1051"/>
  <c r="P9" i="1051" s="1"/>
  <c r="K9" i="1051"/>
  <c r="AI8" i="1051"/>
  <c r="AH8" i="1051"/>
  <c r="AJ8" i="1051" s="1"/>
  <c r="AG8" i="1051"/>
  <c r="AE8" i="1051"/>
  <c r="AD8" i="1051"/>
  <c r="AC8" i="1051"/>
  <c r="AF8" i="1051" s="1"/>
  <c r="AB8" i="1051"/>
  <c r="AA8" i="1051"/>
  <c r="Y8" i="1051"/>
  <c r="X8" i="1051"/>
  <c r="Z8" i="1051" s="1"/>
  <c r="W8" i="1051"/>
  <c r="V8" i="1051"/>
  <c r="T8" i="1051"/>
  <c r="S8" i="1051"/>
  <c r="U8" i="1051" s="1"/>
  <c r="F8" i="1051" s="1"/>
  <c r="R8" i="1051"/>
  <c r="Q8" i="1051"/>
  <c r="O8" i="1051"/>
  <c r="N8" i="1051"/>
  <c r="M8" i="1051"/>
  <c r="P8" i="1051" s="1"/>
  <c r="L8" i="1051"/>
  <c r="K8" i="1051"/>
  <c r="AI7" i="1051"/>
  <c r="AH7" i="1051"/>
  <c r="AJ7" i="1051" s="1"/>
  <c r="AG7" i="1051"/>
  <c r="AE7" i="1051"/>
  <c r="AD7" i="1051"/>
  <c r="AC7" i="1051"/>
  <c r="AF7" i="1051" s="1"/>
  <c r="AB7" i="1051"/>
  <c r="AA7" i="1051"/>
  <c r="Y7" i="1051"/>
  <c r="X7" i="1051"/>
  <c r="Z7" i="1051" s="1"/>
  <c r="W7" i="1051"/>
  <c r="V7" i="1051"/>
  <c r="T7" i="1051"/>
  <c r="S7" i="1051"/>
  <c r="U7" i="1051" s="1"/>
  <c r="F7" i="1051" s="1"/>
  <c r="R7" i="1051"/>
  <c r="Q7" i="1051"/>
  <c r="O7" i="1051"/>
  <c r="N7" i="1051"/>
  <c r="M7" i="1051"/>
  <c r="P7" i="1051" s="1"/>
  <c r="L7" i="1051"/>
  <c r="K7" i="1051"/>
  <c r="AI6" i="1051"/>
  <c r="AH6" i="1051"/>
  <c r="AJ6" i="1051" s="1"/>
  <c r="AG6" i="1051"/>
  <c r="AE6" i="1051"/>
  <c r="AD6" i="1051"/>
  <c r="AC6" i="1051"/>
  <c r="AF6" i="1051" s="1"/>
  <c r="AB6" i="1051"/>
  <c r="AA6" i="1051"/>
  <c r="Y6" i="1051"/>
  <c r="X6" i="1051"/>
  <c r="Z6" i="1051" s="1"/>
  <c r="W6" i="1051"/>
  <c r="V6" i="1051"/>
  <c r="T6" i="1051"/>
  <c r="S6" i="1051"/>
  <c r="U6" i="1051" s="1"/>
  <c r="F6" i="1051" s="1"/>
  <c r="R6" i="1051"/>
  <c r="Q6" i="1051"/>
  <c r="O6" i="1051"/>
  <c r="N6" i="1051"/>
  <c r="M6" i="1051"/>
  <c r="P6" i="1051" s="1"/>
  <c r="L6" i="1051"/>
  <c r="K6" i="1051"/>
  <c r="AI5" i="1051"/>
  <c r="AH5" i="1051"/>
  <c r="AJ5" i="1051" s="1"/>
  <c r="AG5" i="1051"/>
  <c r="AE5" i="1051"/>
  <c r="AD5" i="1051"/>
  <c r="AC5" i="1051"/>
  <c r="AF5" i="1051" s="1"/>
  <c r="AB5" i="1051"/>
  <c r="AA5" i="1051"/>
  <c r="Y5" i="1051"/>
  <c r="X5" i="1051"/>
  <c r="Z5" i="1051" s="1"/>
  <c r="W5" i="1051"/>
  <c r="V5" i="1051"/>
  <c r="T5" i="1051"/>
  <c r="S5" i="1051"/>
  <c r="U5" i="1051" s="1"/>
  <c r="F5" i="1051" s="1"/>
  <c r="R5" i="1051"/>
  <c r="Q5" i="1051"/>
  <c r="O5" i="1051"/>
  <c r="N5" i="1051"/>
  <c r="M5" i="1051"/>
  <c r="P5" i="1051" s="1"/>
  <c r="L5" i="1051"/>
  <c r="K5" i="1051"/>
  <c r="AI4" i="1051"/>
  <c r="AH4" i="1051"/>
  <c r="AJ4" i="1051" s="1"/>
  <c r="AG4" i="1051"/>
  <c r="AE4" i="1051"/>
  <c r="AD4" i="1051"/>
  <c r="AC4" i="1051"/>
  <c r="AB4" i="1051"/>
  <c r="AF4" i="1051" s="1"/>
  <c r="AA4" i="1051"/>
  <c r="Y4" i="1051"/>
  <c r="X4" i="1051"/>
  <c r="W4" i="1051"/>
  <c r="Z4" i="1051" s="1"/>
  <c r="V4" i="1051"/>
  <c r="T4" i="1051"/>
  <c r="S4" i="1051"/>
  <c r="R4" i="1051"/>
  <c r="U4" i="1051" s="1"/>
  <c r="F4" i="1051" s="1"/>
  <c r="Q4" i="1051"/>
  <c r="O4" i="1051"/>
  <c r="N4" i="1051"/>
  <c r="M4" i="1051"/>
  <c r="L4" i="1051"/>
  <c r="P4" i="1051" s="1"/>
  <c r="K4" i="1051"/>
  <c r="D57" i="1050"/>
  <c r="C57" i="1050"/>
  <c r="G57" i="1050" s="1"/>
  <c r="E54" i="1050"/>
  <c r="E56" i="1050" s="1"/>
  <c r="D54" i="1050"/>
  <c r="D56" i="1050" s="1"/>
  <c r="C54" i="1050"/>
  <c r="C56" i="1050" s="1"/>
  <c r="G56" i="1050" s="1"/>
  <c r="D50" i="1050"/>
  <c r="E47" i="1050"/>
  <c r="E49" i="1050" s="1"/>
  <c r="D47" i="1050"/>
  <c r="AJ43" i="1050"/>
  <c r="AI43" i="1050"/>
  <c r="AH43" i="1050"/>
  <c r="AG43" i="1050"/>
  <c r="AF43" i="1050"/>
  <c r="AE43" i="1050"/>
  <c r="AD43" i="1050"/>
  <c r="AC43" i="1050"/>
  <c r="AB43" i="1050"/>
  <c r="AA43" i="1050"/>
  <c r="Z43" i="1050"/>
  <c r="Y43" i="1050"/>
  <c r="X43" i="1050"/>
  <c r="W43" i="1050"/>
  <c r="V43" i="1050"/>
  <c r="U43" i="1050"/>
  <c r="T43" i="1050"/>
  <c r="S43" i="1050"/>
  <c r="R43" i="1050"/>
  <c r="Q43" i="1050"/>
  <c r="P43" i="1050"/>
  <c r="O43" i="1050"/>
  <c r="N43" i="1050"/>
  <c r="M43" i="1050"/>
  <c r="L43" i="1050"/>
  <c r="K43" i="1050"/>
  <c r="F43" i="1050"/>
  <c r="AJ42" i="1050"/>
  <c r="AI42" i="1050"/>
  <c r="AH42" i="1050"/>
  <c r="AG42" i="1050"/>
  <c r="AF42" i="1050"/>
  <c r="AE42" i="1050"/>
  <c r="AD42" i="1050"/>
  <c r="AC42" i="1050"/>
  <c r="AB42" i="1050"/>
  <c r="AA42" i="1050"/>
  <c r="Z42" i="1050"/>
  <c r="Y42" i="1050"/>
  <c r="X42" i="1050"/>
  <c r="W42" i="1050"/>
  <c r="V42" i="1050"/>
  <c r="U42" i="1050"/>
  <c r="T42" i="1050"/>
  <c r="S42" i="1050"/>
  <c r="R42" i="1050"/>
  <c r="Q42" i="1050"/>
  <c r="P42" i="1050"/>
  <c r="O42" i="1050"/>
  <c r="N42" i="1050"/>
  <c r="M42" i="1050"/>
  <c r="L42" i="1050"/>
  <c r="K42" i="1050"/>
  <c r="F42" i="1050"/>
  <c r="AJ41" i="1050"/>
  <c r="AI41" i="1050"/>
  <c r="AH41" i="1050"/>
  <c r="AG41" i="1050"/>
  <c r="AF41" i="1050"/>
  <c r="AE41" i="1050"/>
  <c r="AD41" i="1050"/>
  <c r="AC41" i="1050"/>
  <c r="AB41" i="1050"/>
  <c r="AA41" i="1050"/>
  <c r="Z41" i="1050"/>
  <c r="Y41" i="1050"/>
  <c r="X41" i="1050"/>
  <c r="W41" i="1050"/>
  <c r="V41" i="1050"/>
  <c r="U41" i="1050"/>
  <c r="T41" i="1050"/>
  <c r="S41" i="1050"/>
  <c r="R41" i="1050"/>
  <c r="Q41" i="1050"/>
  <c r="P41" i="1050"/>
  <c r="O41" i="1050"/>
  <c r="N41" i="1050"/>
  <c r="M41" i="1050"/>
  <c r="L41" i="1050"/>
  <c r="K41" i="1050"/>
  <c r="F41" i="1050"/>
  <c r="AJ40" i="1050"/>
  <c r="AI40" i="1050"/>
  <c r="AH40" i="1050"/>
  <c r="AG40" i="1050"/>
  <c r="AF40" i="1050"/>
  <c r="AE40" i="1050"/>
  <c r="AD40" i="1050"/>
  <c r="AC40" i="1050"/>
  <c r="AB40" i="1050"/>
  <c r="AA40" i="1050"/>
  <c r="Z40" i="1050"/>
  <c r="Y40" i="1050"/>
  <c r="X40" i="1050"/>
  <c r="W40" i="1050"/>
  <c r="V40" i="1050"/>
  <c r="U40" i="1050"/>
  <c r="T40" i="1050"/>
  <c r="S40" i="1050"/>
  <c r="R40" i="1050"/>
  <c r="Q40" i="1050"/>
  <c r="P40" i="1050"/>
  <c r="O40" i="1050"/>
  <c r="N40" i="1050"/>
  <c r="M40" i="1050"/>
  <c r="L40" i="1050"/>
  <c r="K40" i="1050"/>
  <c r="F40" i="1050"/>
  <c r="AJ39" i="1050"/>
  <c r="AI39" i="1050"/>
  <c r="AH39" i="1050"/>
  <c r="AG39" i="1050"/>
  <c r="AF39" i="1050"/>
  <c r="AE39" i="1050"/>
  <c r="AD39" i="1050"/>
  <c r="AC39" i="1050"/>
  <c r="AB39" i="1050"/>
  <c r="AA39" i="1050"/>
  <c r="Z39" i="1050"/>
  <c r="Y39" i="1050"/>
  <c r="X39" i="1050"/>
  <c r="W39" i="1050"/>
  <c r="V39" i="1050"/>
  <c r="U39" i="1050"/>
  <c r="T39" i="1050"/>
  <c r="S39" i="1050"/>
  <c r="R39" i="1050"/>
  <c r="Q39" i="1050"/>
  <c r="P39" i="1050"/>
  <c r="O39" i="1050"/>
  <c r="N39" i="1050"/>
  <c r="M39" i="1050"/>
  <c r="L39" i="1050"/>
  <c r="K39" i="1050"/>
  <c r="F39" i="1050"/>
  <c r="AJ38" i="1050"/>
  <c r="AI38" i="1050"/>
  <c r="AH38" i="1050"/>
  <c r="AG38" i="1050"/>
  <c r="AF38" i="1050"/>
  <c r="AE38" i="1050"/>
  <c r="AD38" i="1050"/>
  <c r="AC38" i="1050"/>
  <c r="AB38" i="1050"/>
  <c r="AA38" i="1050"/>
  <c r="Z38" i="1050"/>
  <c r="Y38" i="1050"/>
  <c r="X38" i="1050"/>
  <c r="W38" i="1050"/>
  <c r="V38" i="1050"/>
  <c r="U38" i="1050"/>
  <c r="T38" i="1050"/>
  <c r="S38" i="1050"/>
  <c r="R38" i="1050"/>
  <c r="Q38" i="1050"/>
  <c r="P38" i="1050"/>
  <c r="O38" i="1050"/>
  <c r="N38" i="1050"/>
  <c r="M38" i="1050"/>
  <c r="L38" i="1050"/>
  <c r="K38" i="1050"/>
  <c r="F38" i="1050"/>
  <c r="AJ37" i="1050"/>
  <c r="AI37" i="1050"/>
  <c r="AH37" i="1050"/>
  <c r="AG37" i="1050"/>
  <c r="AF37" i="1050"/>
  <c r="AE37" i="1050"/>
  <c r="AD37" i="1050"/>
  <c r="AC37" i="1050"/>
  <c r="AB37" i="1050"/>
  <c r="AA37" i="1050"/>
  <c r="Z37" i="1050"/>
  <c r="Y37" i="1050"/>
  <c r="X37" i="1050"/>
  <c r="W37" i="1050"/>
  <c r="V37" i="1050"/>
  <c r="U37" i="1050"/>
  <c r="T37" i="1050"/>
  <c r="S37" i="1050"/>
  <c r="R37" i="1050"/>
  <c r="Q37" i="1050"/>
  <c r="P37" i="1050"/>
  <c r="O37" i="1050"/>
  <c r="N37" i="1050"/>
  <c r="M37" i="1050"/>
  <c r="L37" i="1050"/>
  <c r="K37" i="1050"/>
  <c r="F37" i="1050"/>
  <c r="AJ36" i="1050"/>
  <c r="AI36" i="1050"/>
  <c r="AH36" i="1050"/>
  <c r="AG36" i="1050"/>
  <c r="AF36" i="1050"/>
  <c r="AE36" i="1050"/>
  <c r="AD36" i="1050"/>
  <c r="AC36" i="1050"/>
  <c r="AB36" i="1050"/>
  <c r="AA36" i="1050"/>
  <c r="Z36" i="1050"/>
  <c r="Y36" i="1050"/>
  <c r="X36" i="1050"/>
  <c r="W36" i="1050"/>
  <c r="V36" i="1050"/>
  <c r="U36" i="1050"/>
  <c r="T36" i="1050"/>
  <c r="S36" i="1050"/>
  <c r="R36" i="1050"/>
  <c r="Q36" i="1050"/>
  <c r="P36" i="1050"/>
  <c r="O36" i="1050"/>
  <c r="N36" i="1050"/>
  <c r="M36" i="1050"/>
  <c r="L36" i="1050"/>
  <c r="K36" i="1050"/>
  <c r="F36" i="1050"/>
  <c r="AJ35" i="1050"/>
  <c r="AI35" i="1050"/>
  <c r="AH35" i="1050"/>
  <c r="AG35" i="1050"/>
  <c r="AF35" i="1050"/>
  <c r="AE35" i="1050"/>
  <c r="AD35" i="1050"/>
  <c r="AC35" i="1050"/>
  <c r="AB35" i="1050"/>
  <c r="AA35" i="1050"/>
  <c r="Z35" i="1050"/>
  <c r="Y35" i="1050"/>
  <c r="X35" i="1050"/>
  <c r="W35" i="1050"/>
  <c r="V35" i="1050"/>
  <c r="U35" i="1050"/>
  <c r="T35" i="1050"/>
  <c r="S35" i="1050"/>
  <c r="R35" i="1050"/>
  <c r="Q35" i="1050"/>
  <c r="P35" i="1050"/>
  <c r="O35" i="1050"/>
  <c r="N35" i="1050"/>
  <c r="M35" i="1050"/>
  <c r="L35" i="1050"/>
  <c r="K35" i="1050"/>
  <c r="F35" i="1050"/>
  <c r="AJ34" i="1050"/>
  <c r="AI34" i="1050"/>
  <c r="AH34" i="1050"/>
  <c r="AG34" i="1050"/>
  <c r="AF34" i="1050"/>
  <c r="AE34" i="1050"/>
  <c r="AD34" i="1050"/>
  <c r="AC34" i="1050"/>
  <c r="AB34" i="1050"/>
  <c r="AA34" i="1050"/>
  <c r="Z34" i="1050"/>
  <c r="Y34" i="1050"/>
  <c r="X34" i="1050"/>
  <c r="W34" i="1050"/>
  <c r="V34" i="1050"/>
  <c r="U34" i="1050"/>
  <c r="T34" i="1050"/>
  <c r="S34" i="1050"/>
  <c r="R34" i="1050"/>
  <c r="Q34" i="1050"/>
  <c r="P34" i="1050"/>
  <c r="O34" i="1050"/>
  <c r="N34" i="1050"/>
  <c r="M34" i="1050"/>
  <c r="L34" i="1050"/>
  <c r="K34" i="1050"/>
  <c r="F34" i="1050"/>
  <c r="AJ33" i="1050"/>
  <c r="AI33" i="1050"/>
  <c r="AH33" i="1050"/>
  <c r="AG33" i="1050"/>
  <c r="AF33" i="1050"/>
  <c r="AE33" i="1050"/>
  <c r="AD33" i="1050"/>
  <c r="AC33" i="1050"/>
  <c r="AB33" i="1050"/>
  <c r="AA33" i="1050"/>
  <c r="Z33" i="1050"/>
  <c r="Y33" i="1050"/>
  <c r="X33" i="1050"/>
  <c r="W33" i="1050"/>
  <c r="V33" i="1050"/>
  <c r="U33" i="1050"/>
  <c r="T33" i="1050"/>
  <c r="S33" i="1050"/>
  <c r="R33" i="1050"/>
  <c r="Q33" i="1050"/>
  <c r="P33" i="1050"/>
  <c r="O33" i="1050"/>
  <c r="N33" i="1050"/>
  <c r="M33" i="1050"/>
  <c r="L33" i="1050"/>
  <c r="K33" i="1050"/>
  <c r="F33" i="1050"/>
  <c r="AJ32" i="1050"/>
  <c r="AI32" i="1050"/>
  <c r="AH32" i="1050"/>
  <c r="AG32" i="1050"/>
  <c r="AF32" i="1050"/>
  <c r="AE32" i="1050"/>
  <c r="AD32" i="1050"/>
  <c r="AC32" i="1050"/>
  <c r="AB32" i="1050"/>
  <c r="AA32" i="1050"/>
  <c r="Z32" i="1050"/>
  <c r="Y32" i="1050"/>
  <c r="X32" i="1050"/>
  <c r="W32" i="1050"/>
  <c r="V32" i="1050"/>
  <c r="U32" i="1050"/>
  <c r="T32" i="1050"/>
  <c r="S32" i="1050"/>
  <c r="R32" i="1050"/>
  <c r="Q32" i="1050"/>
  <c r="P32" i="1050"/>
  <c r="O32" i="1050"/>
  <c r="N32" i="1050"/>
  <c r="M32" i="1050"/>
  <c r="L32" i="1050"/>
  <c r="K32" i="1050"/>
  <c r="F32" i="1050"/>
  <c r="AJ31" i="1050"/>
  <c r="AI31" i="1050"/>
  <c r="AH31" i="1050"/>
  <c r="AG31" i="1050"/>
  <c r="AF31" i="1050"/>
  <c r="AE31" i="1050"/>
  <c r="AD31" i="1050"/>
  <c r="AC31" i="1050"/>
  <c r="AB31" i="1050"/>
  <c r="AA31" i="1050"/>
  <c r="Z31" i="1050"/>
  <c r="Y31" i="1050"/>
  <c r="X31" i="1050"/>
  <c r="W31" i="1050"/>
  <c r="V31" i="1050"/>
  <c r="U31" i="1050"/>
  <c r="T31" i="1050"/>
  <c r="S31" i="1050"/>
  <c r="R31" i="1050"/>
  <c r="Q31" i="1050"/>
  <c r="P31" i="1050"/>
  <c r="O31" i="1050"/>
  <c r="N31" i="1050"/>
  <c r="M31" i="1050"/>
  <c r="L31" i="1050"/>
  <c r="K31" i="1050"/>
  <c r="F31" i="1050"/>
  <c r="AJ30" i="1050"/>
  <c r="AI30" i="1050"/>
  <c r="AH30" i="1050"/>
  <c r="AG30" i="1050"/>
  <c r="AF30" i="1050"/>
  <c r="AE30" i="1050"/>
  <c r="AD30" i="1050"/>
  <c r="AC30" i="1050"/>
  <c r="AB30" i="1050"/>
  <c r="AA30" i="1050"/>
  <c r="Z30" i="1050"/>
  <c r="Y30" i="1050"/>
  <c r="X30" i="1050"/>
  <c r="W30" i="1050"/>
  <c r="V30" i="1050"/>
  <c r="U30" i="1050"/>
  <c r="T30" i="1050"/>
  <c r="S30" i="1050"/>
  <c r="R30" i="1050"/>
  <c r="Q30" i="1050"/>
  <c r="P30" i="1050"/>
  <c r="O30" i="1050"/>
  <c r="N30" i="1050"/>
  <c r="M30" i="1050"/>
  <c r="L30" i="1050"/>
  <c r="K30" i="1050"/>
  <c r="F30" i="1050"/>
  <c r="AJ29" i="1050"/>
  <c r="AI29" i="1050"/>
  <c r="AH29" i="1050"/>
  <c r="AG29" i="1050"/>
  <c r="AF29" i="1050"/>
  <c r="AE29" i="1050"/>
  <c r="AD29" i="1050"/>
  <c r="AC29" i="1050"/>
  <c r="AB29" i="1050"/>
  <c r="AA29" i="1050"/>
  <c r="Z29" i="1050"/>
  <c r="Y29" i="1050"/>
  <c r="X29" i="1050"/>
  <c r="W29" i="1050"/>
  <c r="V29" i="1050"/>
  <c r="U29" i="1050"/>
  <c r="T29" i="1050"/>
  <c r="S29" i="1050"/>
  <c r="R29" i="1050"/>
  <c r="Q29" i="1050"/>
  <c r="P29" i="1050"/>
  <c r="O29" i="1050"/>
  <c r="N29" i="1050"/>
  <c r="M29" i="1050"/>
  <c r="L29" i="1050"/>
  <c r="K29" i="1050"/>
  <c r="F29" i="1050"/>
  <c r="AJ28" i="1050"/>
  <c r="AI28" i="1050"/>
  <c r="AH28" i="1050"/>
  <c r="AG28" i="1050"/>
  <c r="AF28" i="1050"/>
  <c r="AE28" i="1050"/>
  <c r="AD28" i="1050"/>
  <c r="AC28" i="1050"/>
  <c r="AB28" i="1050"/>
  <c r="AA28" i="1050"/>
  <c r="Z28" i="1050"/>
  <c r="Y28" i="1050"/>
  <c r="X28" i="1050"/>
  <c r="W28" i="1050"/>
  <c r="V28" i="1050"/>
  <c r="U28" i="1050"/>
  <c r="T28" i="1050"/>
  <c r="S28" i="1050"/>
  <c r="R28" i="1050"/>
  <c r="Q28" i="1050"/>
  <c r="P28" i="1050"/>
  <c r="O28" i="1050"/>
  <c r="N28" i="1050"/>
  <c r="M28" i="1050"/>
  <c r="L28" i="1050"/>
  <c r="K28" i="1050"/>
  <c r="F28" i="1050"/>
  <c r="AJ27" i="1050"/>
  <c r="AI27" i="1050"/>
  <c r="AH27" i="1050"/>
  <c r="AG27" i="1050"/>
  <c r="AF27" i="1050"/>
  <c r="AE27" i="1050"/>
  <c r="AD27" i="1050"/>
  <c r="AC27" i="1050"/>
  <c r="AB27" i="1050"/>
  <c r="AA27" i="1050"/>
  <c r="Z27" i="1050"/>
  <c r="Y27" i="1050"/>
  <c r="X27" i="1050"/>
  <c r="W27" i="1050"/>
  <c r="V27" i="1050"/>
  <c r="U27" i="1050"/>
  <c r="T27" i="1050"/>
  <c r="S27" i="1050"/>
  <c r="R27" i="1050"/>
  <c r="Q27" i="1050"/>
  <c r="P27" i="1050"/>
  <c r="O27" i="1050"/>
  <c r="N27" i="1050"/>
  <c r="M27" i="1050"/>
  <c r="L27" i="1050"/>
  <c r="K27" i="1050"/>
  <c r="F27" i="1050"/>
  <c r="AJ26" i="1050"/>
  <c r="AI26" i="1050"/>
  <c r="AH26" i="1050"/>
  <c r="AG26" i="1050"/>
  <c r="AF26" i="1050"/>
  <c r="AE26" i="1050"/>
  <c r="AD26" i="1050"/>
  <c r="AC26" i="1050"/>
  <c r="AB26" i="1050"/>
  <c r="AA26" i="1050"/>
  <c r="Z26" i="1050"/>
  <c r="Y26" i="1050"/>
  <c r="X26" i="1050"/>
  <c r="W26" i="1050"/>
  <c r="V26" i="1050"/>
  <c r="U26" i="1050"/>
  <c r="T26" i="1050"/>
  <c r="S26" i="1050"/>
  <c r="R26" i="1050"/>
  <c r="Q26" i="1050"/>
  <c r="P26" i="1050"/>
  <c r="O26" i="1050"/>
  <c r="N26" i="1050"/>
  <c r="M26" i="1050"/>
  <c r="L26" i="1050"/>
  <c r="K26" i="1050"/>
  <c r="F26" i="1050"/>
  <c r="AJ25" i="1050"/>
  <c r="AI25" i="1050"/>
  <c r="AH25" i="1050"/>
  <c r="AG25" i="1050"/>
  <c r="AF25" i="1050"/>
  <c r="AE25" i="1050"/>
  <c r="AD25" i="1050"/>
  <c r="AC25" i="1050"/>
  <c r="AB25" i="1050"/>
  <c r="AA25" i="1050"/>
  <c r="Z25" i="1050"/>
  <c r="Y25" i="1050"/>
  <c r="X25" i="1050"/>
  <c r="W25" i="1050"/>
  <c r="V25" i="1050"/>
  <c r="U25" i="1050"/>
  <c r="T25" i="1050"/>
  <c r="S25" i="1050"/>
  <c r="R25" i="1050"/>
  <c r="Q25" i="1050"/>
  <c r="P25" i="1050"/>
  <c r="O25" i="1050"/>
  <c r="N25" i="1050"/>
  <c r="M25" i="1050"/>
  <c r="L25" i="1050"/>
  <c r="K25" i="1050"/>
  <c r="F25" i="1050"/>
  <c r="AJ24" i="1050"/>
  <c r="AI24" i="1050"/>
  <c r="AH24" i="1050"/>
  <c r="AG24" i="1050"/>
  <c r="AF24" i="1050"/>
  <c r="AE24" i="1050"/>
  <c r="AD24" i="1050"/>
  <c r="AC24" i="1050"/>
  <c r="AB24" i="1050"/>
  <c r="AA24" i="1050"/>
  <c r="Z24" i="1050"/>
  <c r="Y24" i="1050"/>
  <c r="X24" i="1050"/>
  <c r="W24" i="1050"/>
  <c r="V24" i="1050"/>
  <c r="U24" i="1050"/>
  <c r="T24" i="1050"/>
  <c r="S24" i="1050"/>
  <c r="R24" i="1050"/>
  <c r="Q24" i="1050"/>
  <c r="P24" i="1050"/>
  <c r="O24" i="1050"/>
  <c r="N24" i="1050"/>
  <c r="M24" i="1050"/>
  <c r="L24" i="1050"/>
  <c r="K24" i="1050"/>
  <c r="F24" i="1050"/>
  <c r="AJ23" i="1050"/>
  <c r="AI23" i="1050"/>
  <c r="AH23" i="1050"/>
  <c r="AG23" i="1050"/>
  <c r="AF23" i="1050"/>
  <c r="AE23" i="1050"/>
  <c r="AD23" i="1050"/>
  <c r="AC23" i="1050"/>
  <c r="AB23" i="1050"/>
  <c r="AA23" i="1050"/>
  <c r="Z23" i="1050"/>
  <c r="Y23" i="1050"/>
  <c r="X23" i="1050"/>
  <c r="W23" i="1050"/>
  <c r="V23" i="1050"/>
  <c r="U23" i="1050"/>
  <c r="T23" i="1050"/>
  <c r="S23" i="1050"/>
  <c r="R23" i="1050"/>
  <c r="Q23" i="1050"/>
  <c r="P23" i="1050"/>
  <c r="O23" i="1050"/>
  <c r="N23" i="1050"/>
  <c r="M23" i="1050"/>
  <c r="L23" i="1050"/>
  <c r="K23" i="1050"/>
  <c r="F23" i="1050"/>
  <c r="AJ22" i="1050"/>
  <c r="AI22" i="1050"/>
  <c r="AH22" i="1050"/>
  <c r="AG22" i="1050"/>
  <c r="AF22" i="1050"/>
  <c r="AE22" i="1050"/>
  <c r="AD22" i="1050"/>
  <c r="AC22" i="1050"/>
  <c r="AB22" i="1050"/>
  <c r="AA22" i="1050"/>
  <c r="Z22" i="1050"/>
  <c r="Y22" i="1050"/>
  <c r="X22" i="1050"/>
  <c r="W22" i="1050"/>
  <c r="V22" i="1050"/>
  <c r="U22" i="1050"/>
  <c r="T22" i="1050"/>
  <c r="S22" i="1050"/>
  <c r="R22" i="1050"/>
  <c r="Q22" i="1050"/>
  <c r="P22" i="1050"/>
  <c r="O22" i="1050"/>
  <c r="N22" i="1050"/>
  <c r="M22" i="1050"/>
  <c r="L22" i="1050"/>
  <c r="K22" i="1050"/>
  <c r="F22" i="1050"/>
  <c r="AI21" i="1050"/>
  <c r="AH21" i="1050"/>
  <c r="AG21" i="1050"/>
  <c r="AE21" i="1050"/>
  <c r="AD21" i="1050"/>
  <c r="AC21" i="1050"/>
  <c r="AB21" i="1050"/>
  <c r="AA21" i="1050"/>
  <c r="Y21" i="1050"/>
  <c r="X21" i="1050"/>
  <c r="Z21" i="1050" s="1"/>
  <c r="W21" i="1050"/>
  <c r="V21" i="1050"/>
  <c r="T21" i="1050"/>
  <c r="S21" i="1050"/>
  <c r="R21" i="1050"/>
  <c r="Q21" i="1050"/>
  <c r="U21" i="1050" s="1"/>
  <c r="O21" i="1050"/>
  <c r="N21" i="1050"/>
  <c r="M21" i="1050"/>
  <c r="P21" i="1050" s="1"/>
  <c r="L21" i="1050"/>
  <c r="K21" i="1050"/>
  <c r="AJ20" i="1050"/>
  <c r="AI20" i="1050"/>
  <c r="AH20" i="1050"/>
  <c r="AG20" i="1050"/>
  <c r="AE20" i="1050"/>
  <c r="AD20" i="1050"/>
  <c r="AC20" i="1050"/>
  <c r="AB20" i="1050"/>
  <c r="AA20" i="1050"/>
  <c r="AF20" i="1050" s="1"/>
  <c r="Z20" i="1050"/>
  <c r="Y20" i="1050"/>
  <c r="X20" i="1050"/>
  <c r="W20" i="1050"/>
  <c r="V20" i="1050"/>
  <c r="U20" i="1050"/>
  <c r="T20" i="1050"/>
  <c r="S20" i="1050"/>
  <c r="R20" i="1050"/>
  <c r="Q20" i="1050"/>
  <c r="O20" i="1050"/>
  <c r="N20" i="1050"/>
  <c r="M20" i="1050"/>
  <c r="L20" i="1050"/>
  <c r="K20" i="1050"/>
  <c r="P20" i="1050" s="1"/>
  <c r="F20" i="1050" s="1"/>
  <c r="AI19" i="1050"/>
  <c r="AH19" i="1050"/>
  <c r="AG19" i="1050"/>
  <c r="AJ19" i="1050" s="1"/>
  <c r="AE19" i="1050"/>
  <c r="AD19" i="1050"/>
  <c r="AC19" i="1050"/>
  <c r="AB19" i="1050"/>
  <c r="AA19" i="1050"/>
  <c r="AF19" i="1050" s="1"/>
  <c r="Y19" i="1050"/>
  <c r="X19" i="1050"/>
  <c r="W19" i="1050"/>
  <c r="V19" i="1050"/>
  <c r="Z19" i="1050" s="1"/>
  <c r="T19" i="1050"/>
  <c r="S19" i="1050"/>
  <c r="R19" i="1050"/>
  <c r="Q19" i="1050"/>
  <c r="U19" i="1050" s="1"/>
  <c r="O19" i="1050"/>
  <c r="N19" i="1050"/>
  <c r="M19" i="1050"/>
  <c r="L19" i="1050"/>
  <c r="K19" i="1050"/>
  <c r="P19" i="1050" s="1"/>
  <c r="F19" i="1050" s="1"/>
  <c r="AI18" i="1050"/>
  <c r="AH18" i="1050"/>
  <c r="AG18" i="1050"/>
  <c r="AJ18" i="1050" s="1"/>
  <c r="AE18" i="1050"/>
  <c r="AD18" i="1050"/>
  <c r="AC18" i="1050"/>
  <c r="AB18" i="1050"/>
  <c r="AA18" i="1050"/>
  <c r="AF18" i="1050" s="1"/>
  <c r="Z18" i="1050"/>
  <c r="Y18" i="1050"/>
  <c r="X18" i="1050"/>
  <c r="W18" i="1050"/>
  <c r="V18" i="1050"/>
  <c r="T18" i="1050"/>
  <c r="S18" i="1050"/>
  <c r="R18" i="1050"/>
  <c r="Q18" i="1050"/>
  <c r="U18" i="1050" s="1"/>
  <c r="O18" i="1050"/>
  <c r="N18" i="1050"/>
  <c r="M18" i="1050"/>
  <c r="L18" i="1050"/>
  <c r="K18" i="1050"/>
  <c r="P18" i="1050" s="1"/>
  <c r="F18" i="1050" s="1"/>
  <c r="AI17" i="1050"/>
  <c r="AH17" i="1050"/>
  <c r="AG17" i="1050"/>
  <c r="AJ17" i="1050" s="1"/>
  <c r="AE17" i="1050"/>
  <c r="AD17" i="1050"/>
  <c r="AC17" i="1050"/>
  <c r="AB17" i="1050"/>
  <c r="AA17" i="1050"/>
  <c r="AF17" i="1050" s="1"/>
  <c r="Y17" i="1050"/>
  <c r="X17" i="1050"/>
  <c r="W17" i="1050"/>
  <c r="V17" i="1050"/>
  <c r="Z17" i="1050" s="1"/>
  <c r="U17" i="1050"/>
  <c r="T17" i="1050"/>
  <c r="S17" i="1050"/>
  <c r="R17" i="1050"/>
  <c r="Q17" i="1050"/>
  <c r="O17" i="1050"/>
  <c r="N17" i="1050"/>
  <c r="M17" i="1050"/>
  <c r="L17" i="1050"/>
  <c r="K17" i="1050"/>
  <c r="P17" i="1050" s="1"/>
  <c r="F17" i="1050" s="1"/>
  <c r="AI16" i="1050"/>
  <c r="AH16" i="1050"/>
  <c r="AJ16" i="1050" s="1"/>
  <c r="AG16" i="1050"/>
  <c r="AE16" i="1050"/>
  <c r="AD16" i="1050"/>
  <c r="AC16" i="1050"/>
  <c r="AB16" i="1050"/>
  <c r="AF16" i="1050" s="1"/>
  <c r="AA16" i="1050"/>
  <c r="Y16" i="1050"/>
  <c r="X16" i="1050"/>
  <c r="W16" i="1050"/>
  <c r="Z16" i="1050" s="1"/>
  <c r="V16" i="1050"/>
  <c r="T16" i="1050"/>
  <c r="S16" i="1050"/>
  <c r="R16" i="1050"/>
  <c r="U16" i="1050" s="1"/>
  <c r="Q16" i="1050"/>
  <c r="O16" i="1050"/>
  <c r="N16" i="1050"/>
  <c r="M16" i="1050"/>
  <c r="L16" i="1050"/>
  <c r="P16" i="1050" s="1"/>
  <c r="F16" i="1050" s="1"/>
  <c r="K16" i="1050"/>
  <c r="AJ15" i="1050"/>
  <c r="AI15" i="1050"/>
  <c r="AH15" i="1050"/>
  <c r="AG15" i="1050"/>
  <c r="AE15" i="1050"/>
  <c r="AD15" i="1050"/>
  <c r="AC15" i="1050"/>
  <c r="AF15" i="1050" s="1"/>
  <c r="AB15" i="1050"/>
  <c r="AA15" i="1050"/>
  <c r="Y15" i="1050"/>
  <c r="X15" i="1050"/>
  <c r="Z15" i="1050" s="1"/>
  <c r="W15" i="1050"/>
  <c r="V15" i="1050"/>
  <c r="T15" i="1050"/>
  <c r="S15" i="1050"/>
  <c r="U15" i="1050" s="1"/>
  <c r="R15" i="1050"/>
  <c r="Q15" i="1050"/>
  <c r="O15" i="1050"/>
  <c r="N15" i="1050"/>
  <c r="M15" i="1050"/>
  <c r="P15" i="1050" s="1"/>
  <c r="F15" i="1050" s="1"/>
  <c r="L15" i="1050"/>
  <c r="K15" i="1050"/>
  <c r="AI14" i="1050"/>
  <c r="AH14" i="1050"/>
  <c r="AJ14" i="1050" s="1"/>
  <c r="AG14" i="1050"/>
  <c r="AE14" i="1050"/>
  <c r="AD14" i="1050"/>
  <c r="AC14" i="1050"/>
  <c r="AF14" i="1050" s="1"/>
  <c r="AB14" i="1050"/>
  <c r="AA14" i="1050"/>
  <c r="Y14" i="1050"/>
  <c r="X14" i="1050"/>
  <c r="Z14" i="1050" s="1"/>
  <c r="W14" i="1050"/>
  <c r="V14" i="1050"/>
  <c r="U14" i="1050"/>
  <c r="T14" i="1050"/>
  <c r="S14" i="1050"/>
  <c r="R14" i="1050"/>
  <c r="Q14" i="1050"/>
  <c r="O14" i="1050"/>
  <c r="N14" i="1050"/>
  <c r="M14" i="1050"/>
  <c r="P14" i="1050" s="1"/>
  <c r="F14" i="1050" s="1"/>
  <c r="L14" i="1050"/>
  <c r="K14" i="1050"/>
  <c r="AI13" i="1050"/>
  <c r="AH13" i="1050"/>
  <c r="AG13" i="1050"/>
  <c r="AJ13" i="1050" s="1"/>
  <c r="AE13" i="1050"/>
  <c r="AD13" i="1050"/>
  <c r="AC13" i="1050"/>
  <c r="AB13" i="1050"/>
  <c r="AA13" i="1050"/>
  <c r="AF13" i="1050" s="1"/>
  <c r="Y13" i="1050"/>
  <c r="X13" i="1050"/>
  <c r="W13" i="1050"/>
  <c r="V13" i="1050"/>
  <c r="Z13" i="1050" s="1"/>
  <c r="T13" i="1050"/>
  <c r="S13" i="1050"/>
  <c r="R13" i="1050"/>
  <c r="Q13" i="1050"/>
  <c r="U13" i="1050" s="1"/>
  <c r="P13" i="1050"/>
  <c r="F13" i="1050" s="1"/>
  <c r="O13" i="1050"/>
  <c r="N13" i="1050"/>
  <c r="M13" i="1050"/>
  <c r="L13" i="1050"/>
  <c r="K13" i="1050"/>
  <c r="AI12" i="1050"/>
  <c r="AH12" i="1050"/>
  <c r="AJ12" i="1050" s="1"/>
  <c r="AG12" i="1050"/>
  <c r="AF12" i="1050"/>
  <c r="AE12" i="1050"/>
  <c r="AD12" i="1050"/>
  <c r="AC12" i="1050"/>
  <c r="AB12" i="1050"/>
  <c r="AA12" i="1050"/>
  <c r="Y12" i="1050"/>
  <c r="X12" i="1050"/>
  <c r="Z12" i="1050" s="1"/>
  <c r="W12" i="1050"/>
  <c r="V12" i="1050"/>
  <c r="T12" i="1050"/>
  <c r="S12" i="1050"/>
  <c r="U12" i="1050" s="1"/>
  <c r="R12" i="1050"/>
  <c r="Q12" i="1050"/>
  <c r="P12" i="1050"/>
  <c r="F12" i="1050" s="1"/>
  <c r="O12" i="1050"/>
  <c r="N12" i="1050"/>
  <c r="M12" i="1050"/>
  <c r="L12" i="1050"/>
  <c r="K12" i="1050"/>
  <c r="AJ11" i="1050"/>
  <c r="AI11" i="1050"/>
  <c r="AH11" i="1050"/>
  <c r="AG11" i="1050"/>
  <c r="AE11" i="1050"/>
  <c r="AD11" i="1050"/>
  <c r="AC11" i="1050"/>
  <c r="AB11" i="1050"/>
  <c r="AF11" i="1050" s="1"/>
  <c r="AA11" i="1050"/>
  <c r="Y11" i="1050"/>
  <c r="X11" i="1050"/>
  <c r="W11" i="1050"/>
  <c r="Z11" i="1050" s="1"/>
  <c r="V11" i="1050"/>
  <c r="T11" i="1050"/>
  <c r="S11" i="1050"/>
  <c r="R11" i="1050"/>
  <c r="U11" i="1050" s="1"/>
  <c r="Q11" i="1050"/>
  <c r="P11" i="1050"/>
  <c r="F11" i="1050" s="1"/>
  <c r="O11" i="1050"/>
  <c r="N11" i="1050"/>
  <c r="M11" i="1050"/>
  <c r="L11" i="1050"/>
  <c r="K11" i="1050"/>
  <c r="AI10" i="1050"/>
  <c r="AJ10" i="1050" s="1"/>
  <c r="AH10" i="1050"/>
  <c r="AG10" i="1050"/>
  <c r="AF10" i="1050"/>
  <c r="AE10" i="1050"/>
  <c r="AD10" i="1050"/>
  <c r="AC10" i="1050"/>
  <c r="AB10" i="1050"/>
  <c r="AA10" i="1050"/>
  <c r="Y10" i="1050"/>
  <c r="Z10" i="1050" s="1"/>
  <c r="X10" i="1050"/>
  <c r="W10" i="1050"/>
  <c r="V10" i="1050"/>
  <c r="T10" i="1050"/>
  <c r="U10" i="1050" s="1"/>
  <c r="S10" i="1050"/>
  <c r="R10" i="1050"/>
  <c r="Q10" i="1050"/>
  <c r="O10" i="1050"/>
  <c r="P10" i="1050" s="1"/>
  <c r="F10" i="1050" s="1"/>
  <c r="N10" i="1050"/>
  <c r="M10" i="1050"/>
  <c r="L10" i="1050"/>
  <c r="K10" i="1050"/>
  <c r="AI9" i="1050"/>
  <c r="AH9" i="1050"/>
  <c r="AJ9" i="1050" s="1"/>
  <c r="AG9" i="1050"/>
  <c r="AF9" i="1050"/>
  <c r="AE9" i="1050"/>
  <c r="AD9" i="1050"/>
  <c r="AC9" i="1050"/>
  <c r="AB9" i="1050"/>
  <c r="AA9" i="1050"/>
  <c r="Y9" i="1050"/>
  <c r="X9" i="1050"/>
  <c r="W9" i="1050"/>
  <c r="Z9" i="1050" s="1"/>
  <c r="V9" i="1050"/>
  <c r="T9" i="1050"/>
  <c r="S9" i="1050"/>
  <c r="R9" i="1050"/>
  <c r="U9" i="1050" s="1"/>
  <c r="Q9" i="1050"/>
  <c r="P9" i="1050"/>
  <c r="F9" i="1050" s="1"/>
  <c r="O9" i="1050"/>
  <c r="N9" i="1050"/>
  <c r="M9" i="1050"/>
  <c r="L9" i="1050"/>
  <c r="K9" i="1050"/>
  <c r="AI8" i="1050"/>
  <c r="AJ8" i="1050" s="1"/>
  <c r="AH8" i="1050"/>
  <c r="AG8" i="1050"/>
  <c r="AE8" i="1050"/>
  <c r="AF8" i="1050" s="1"/>
  <c r="AD8" i="1050"/>
  <c r="AC8" i="1050"/>
  <c r="AB8" i="1050"/>
  <c r="AA8" i="1050"/>
  <c r="Y8" i="1050"/>
  <c r="Z8" i="1050" s="1"/>
  <c r="X8" i="1050"/>
  <c r="W8" i="1050"/>
  <c r="V8" i="1050"/>
  <c r="T8" i="1050"/>
  <c r="U8" i="1050" s="1"/>
  <c r="S8" i="1050"/>
  <c r="R8" i="1050"/>
  <c r="Q8" i="1050"/>
  <c r="O8" i="1050"/>
  <c r="P8" i="1050" s="1"/>
  <c r="F8" i="1050" s="1"/>
  <c r="N8" i="1050"/>
  <c r="M8" i="1050"/>
  <c r="L8" i="1050"/>
  <c r="K8" i="1050"/>
  <c r="AI7" i="1050"/>
  <c r="AH7" i="1050"/>
  <c r="AJ7" i="1050" s="1"/>
  <c r="AG7" i="1050"/>
  <c r="AE7" i="1050"/>
  <c r="AD7" i="1050"/>
  <c r="AF7" i="1050" s="1"/>
  <c r="AC7" i="1050"/>
  <c r="AB7" i="1050"/>
  <c r="AA7" i="1050"/>
  <c r="Y7" i="1050"/>
  <c r="X7" i="1050"/>
  <c r="Z7" i="1050" s="1"/>
  <c r="W7" i="1050"/>
  <c r="V7" i="1050"/>
  <c r="T7" i="1050"/>
  <c r="U7" i="1050" s="1"/>
  <c r="S7" i="1050"/>
  <c r="R7" i="1050"/>
  <c r="Q7" i="1050"/>
  <c r="O7" i="1050"/>
  <c r="N7" i="1050"/>
  <c r="P7" i="1050" s="1"/>
  <c r="F7" i="1050" s="1"/>
  <c r="M7" i="1050"/>
  <c r="L7" i="1050"/>
  <c r="K7" i="1050"/>
  <c r="AI6" i="1050"/>
  <c r="AH6" i="1050"/>
  <c r="AJ6" i="1050" s="1"/>
  <c r="AG6" i="1050"/>
  <c r="AE6" i="1050"/>
  <c r="AD6" i="1050"/>
  <c r="AC6" i="1050"/>
  <c r="AF6" i="1050" s="1"/>
  <c r="AB6" i="1050"/>
  <c r="AA6" i="1050"/>
  <c r="Y6" i="1050"/>
  <c r="X6" i="1050"/>
  <c r="Z6" i="1050" s="1"/>
  <c r="W6" i="1050"/>
  <c r="V6" i="1050"/>
  <c r="T6" i="1050"/>
  <c r="S6" i="1050"/>
  <c r="U6" i="1050" s="1"/>
  <c r="R6" i="1050"/>
  <c r="Q6" i="1050"/>
  <c r="O6" i="1050"/>
  <c r="N6" i="1050"/>
  <c r="M6" i="1050"/>
  <c r="P6" i="1050" s="1"/>
  <c r="F6" i="1050" s="1"/>
  <c r="L6" i="1050"/>
  <c r="K6" i="1050"/>
  <c r="AJ5" i="1050"/>
  <c r="AI5" i="1050"/>
  <c r="AH5" i="1050"/>
  <c r="AG5" i="1050"/>
  <c r="AE5" i="1050"/>
  <c r="AD5" i="1050"/>
  <c r="AC5" i="1050"/>
  <c r="AF5" i="1050" s="1"/>
  <c r="AB5" i="1050"/>
  <c r="AA5" i="1050"/>
  <c r="Y5" i="1050"/>
  <c r="X5" i="1050"/>
  <c r="Z5" i="1050" s="1"/>
  <c r="W5" i="1050"/>
  <c r="V5" i="1050"/>
  <c r="T5" i="1050"/>
  <c r="S5" i="1050"/>
  <c r="U5" i="1050" s="1"/>
  <c r="R5" i="1050"/>
  <c r="Q5" i="1050"/>
  <c r="O5" i="1050"/>
  <c r="N5" i="1050"/>
  <c r="M5" i="1050"/>
  <c r="P5" i="1050" s="1"/>
  <c r="F5" i="1050" s="1"/>
  <c r="L5" i="1050"/>
  <c r="K5" i="1050"/>
  <c r="AI4" i="1050"/>
  <c r="AH4" i="1050"/>
  <c r="AJ4" i="1050" s="1"/>
  <c r="AG4" i="1050"/>
  <c r="AE4" i="1050"/>
  <c r="AD4" i="1050"/>
  <c r="AF4" i="1050" s="1"/>
  <c r="AC4" i="1050"/>
  <c r="AB4" i="1050"/>
  <c r="AA4" i="1050"/>
  <c r="Y4" i="1050"/>
  <c r="X4" i="1050"/>
  <c r="Z4" i="1050" s="1"/>
  <c r="W4" i="1050"/>
  <c r="V4" i="1050"/>
  <c r="T4" i="1050"/>
  <c r="U4" i="1050" s="1"/>
  <c r="S4" i="1050"/>
  <c r="R4" i="1050"/>
  <c r="Q4" i="1050"/>
  <c r="O4" i="1050"/>
  <c r="N4" i="1050"/>
  <c r="P4" i="1050" s="1"/>
  <c r="F4" i="1050" s="1"/>
  <c r="M4" i="1050"/>
  <c r="L4" i="1050"/>
  <c r="K4" i="1050"/>
  <c r="D57" i="1049"/>
  <c r="C57" i="1049"/>
  <c r="E54" i="1049"/>
  <c r="E56" i="1049" s="1"/>
  <c r="D54" i="1049"/>
  <c r="D56" i="1049" s="1"/>
  <c r="C54" i="1049"/>
  <c r="C56" i="1049" s="1"/>
  <c r="G56" i="1049" s="1"/>
  <c r="D50" i="1049"/>
  <c r="E47" i="1049"/>
  <c r="E49" i="1049" s="1"/>
  <c r="D47" i="1049"/>
  <c r="D48" i="1049" s="1"/>
  <c r="AJ43" i="1049"/>
  <c r="AI43" i="1049"/>
  <c r="AH43" i="1049"/>
  <c r="AG43" i="1049"/>
  <c r="AF43" i="1049"/>
  <c r="AE43" i="1049"/>
  <c r="AD43" i="1049"/>
  <c r="AC43" i="1049"/>
  <c r="AB43" i="1049"/>
  <c r="AA43" i="1049"/>
  <c r="Z43" i="1049"/>
  <c r="Y43" i="1049"/>
  <c r="X43" i="1049"/>
  <c r="W43" i="1049"/>
  <c r="V43" i="1049"/>
  <c r="U43" i="1049"/>
  <c r="T43" i="1049"/>
  <c r="S43" i="1049"/>
  <c r="R43" i="1049"/>
  <c r="Q43" i="1049"/>
  <c r="P43" i="1049"/>
  <c r="O43" i="1049"/>
  <c r="N43" i="1049"/>
  <c r="M43" i="1049"/>
  <c r="L43" i="1049"/>
  <c r="K43" i="1049"/>
  <c r="F43" i="1049"/>
  <c r="AJ42" i="1049"/>
  <c r="AI42" i="1049"/>
  <c r="AH42" i="1049"/>
  <c r="AG42" i="1049"/>
  <c r="AF42" i="1049"/>
  <c r="AE42" i="1049"/>
  <c r="AD42" i="1049"/>
  <c r="AC42" i="1049"/>
  <c r="AB42" i="1049"/>
  <c r="AA42" i="1049"/>
  <c r="Z42" i="1049"/>
  <c r="Y42" i="1049"/>
  <c r="X42" i="1049"/>
  <c r="W42" i="1049"/>
  <c r="V42" i="1049"/>
  <c r="U42" i="1049"/>
  <c r="T42" i="1049"/>
  <c r="S42" i="1049"/>
  <c r="R42" i="1049"/>
  <c r="Q42" i="1049"/>
  <c r="P42" i="1049"/>
  <c r="O42" i="1049"/>
  <c r="N42" i="1049"/>
  <c r="M42" i="1049"/>
  <c r="L42" i="1049"/>
  <c r="K42" i="1049"/>
  <c r="F42" i="1049"/>
  <c r="AJ41" i="1049"/>
  <c r="AI41" i="1049"/>
  <c r="AH41" i="1049"/>
  <c r="AG41" i="1049"/>
  <c r="AF41" i="1049"/>
  <c r="AE41" i="1049"/>
  <c r="AD41" i="1049"/>
  <c r="AC41" i="1049"/>
  <c r="AB41" i="1049"/>
  <c r="AA41" i="1049"/>
  <c r="Z41" i="1049"/>
  <c r="Y41" i="1049"/>
  <c r="X41" i="1049"/>
  <c r="W41" i="1049"/>
  <c r="V41" i="1049"/>
  <c r="U41" i="1049"/>
  <c r="T41" i="1049"/>
  <c r="S41" i="1049"/>
  <c r="R41" i="1049"/>
  <c r="Q41" i="1049"/>
  <c r="P41" i="1049"/>
  <c r="O41" i="1049"/>
  <c r="N41" i="1049"/>
  <c r="M41" i="1049"/>
  <c r="L41" i="1049"/>
  <c r="K41" i="1049"/>
  <c r="F41" i="1049"/>
  <c r="AJ40" i="1049"/>
  <c r="AI40" i="1049"/>
  <c r="AH40" i="1049"/>
  <c r="AG40" i="1049"/>
  <c r="AF40" i="1049"/>
  <c r="AE40" i="1049"/>
  <c r="AD40" i="1049"/>
  <c r="AC40" i="1049"/>
  <c r="AB40" i="1049"/>
  <c r="AA40" i="1049"/>
  <c r="Z40" i="1049"/>
  <c r="Y40" i="1049"/>
  <c r="X40" i="1049"/>
  <c r="W40" i="1049"/>
  <c r="V40" i="1049"/>
  <c r="U40" i="1049"/>
  <c r="T40" i="1049"/>
  <c r="S40" i="1049"/>
  <c r="R40" i="1049"/>
  <c r="Q40" i="1049"/>
  <c r="P40" i="1049"/>
  <c r="O40" i="1049"/>
  <c r="N40" i="1049"/>
  <c r="M40" i="1049"/>
  <c r="L40" i="1049"/>
  <c r="K40" i="1049"/>
  <c r="F40" i="1049"/>
  <c r="AJ39" i="1049"/>
  <c r="AI39" i="1049"/>
  <c r="AH39" i="1049"/>
  <c r="AG39" i="1049"/>
  <c r="AF39" i="1049"/>
  <c r="AE39" i="1049"/>
  <c r="AD39" i="1049"/>
  <c r="AC39" i="1049"/>
  <c r="AB39" i="1049"/>
  <c r="AA39" i="1049"/>
  <c r="Z39" i="1049"/>
  <c r="Y39" i="1049"/>
  <c r="X39" i="1049"/>
  <c r="W39" i="1049"/>
  <c r="V39" i="1049"/>
  <c r="U39" i="1049"/>
  <c r="T39" i="1049"/>
  <c r="S39" i="1049"/>
  <c r="R39" i="1049"/>
  <c r="Q39" i="1049"/>
  <c r="P39" i="1049"/>
  <c r="O39" i="1049"/>
  <c r="N39" i="1049"/>
  <c r="M39" i="1049"/>
  <c r="L39" i="1049"/>
  <c r="K39" i="1049"/>
  <c r="F39" i="1049"/>
  <c r="AJ38" i="1049"/>
  <c r="AI38" i="1049"/>
  <c r="AH38" i="1049"/>
  <c r="AG38" i="1049"/>
  <c r="AF38" i="1049"/>
  <c r="AE38" i="1049"/>
  <c r="AD38" i="1049"/>
  <c r="AC38" i="1049"/>
  <c r="AB38" i="1049"/>
  <c r="AA38" i="1049"/>
  <c r="Z38" i="1049"/>
  <c r="Y38" i="1049"/>
  <c r="X38" i="1049"/>
  <c r="W38" i="1049"/>
  <c r="V38" i="1049"/>
  <c r="U38" i="1049"/>
  <c r="T38" i="1049"/>
  <c r="S38" i="1049"/>
  <c r="R38" i="1049"/>
  <c r="Q38" i="1049"/>
  <c r="P38" i="1049"/>
  <c r="O38" i="1049"/>
  <c r="N38" i="1049"/>
  <c r="M38" i="1049"/>
  <c r="L38" i="1049"/>
  <c r="K38" i="1049"/>
  <c r="F38" i="1049"/>
  <c r="AJ37" i="1049"/>
  <c r="AI37" i="1049"/>
  <c r="AH37" i="1049"/>
  <c r="AG37" i="1049"/>
  <c r="AF37" i="1049"/>
  <c r="AE37" i="1049"/>
  <c r="AD37" i="1049"/>
  <c r="AC37" i="1049"/>
  <c r="AB37" i="1049"/>
  <c r="AA37" i="1049"/>
  <c r="Z37" i="1049"/>
  <c r="Y37" i="1049"/>
  <c r="X37" i="1049"/>
  <c r="W37" i="1049"/>
  <c r="V37" i="1049"/>
  <c r="U37" i="1049"/>
  <c r="T37" i="1049"/>
  <c r="S37" i="1049"/>
  <c r="R37" i="1049"/>
  <c r="Q37" i="1049"/>
  <c r="P37" i="1049"/>
  <c r="O37" i="1049"/>
  <c r="N37" i="1049"/>
  <c r="M37" i="1049"/>
  <c r="L37" i="1049"/>
  <c r="K37" i="1049"/>
  <c r="F37" i="1049"/>
  <c r="AJ36" i="1049"/>
  <c r="AI36" i="1049"/>
  <c r="AH36" i="1049"/>
  <c r="AG36" i="1049"/>
  <c r="AF36" i="1049"/>
  <c r="AE36" i="1049"/>
  <c r="AD36" i="1049"/>
  <c r="AC36" i="1049"/>
  <c r="AB36" i="1049"/>
  <c r="AA36" i="1049"/>
  <c r="Z36" i="1049"/>
  <c r="Y36" i="1049"/>
  <c r="X36" i="1049"/>
  <c r="W36" i="1049"/>
  <c r="V36" i="1049"/>
  <c r="U36" i="1049"/>
  <c r="T36" i="1049"/>
  <c r="S36" i="1049"/>
  <c r="R36" i="1049"/>
  <c r="Q36" i="1049"/>
  <c r="P36" i="1049"/>
  <c r="O36" i="1049"/>
  <c r="N36" i="1049"/>
  <c r="M36" i="1049"/>
  <c r="L36" i="1049"/>
  <c r="K36" i="1049"/>
  <c r="F36" i="1049"/>
  <c r="AJ35" i="1049"/>
  <c r="AI35" i="1049"/>
  <c r="AH35" i="1049"/>
  <c r="AG35" i="1049"/>
  <c r="AF35" i="1049"/>
  <c r="AE35" i="1049"/>
  <c r="AD35" i="1049"/>
  <c r="AC35" i="1049"/>
  <c r="AB35" i="1049"/>
  <c r="AA35" i="1049"/>
  <c r="Z35" i="1049"/>
  <c r="Y35" i="1049"/>
  <c r="X35" i="1049"/>
  <c r="W35" i="1049"/>
  <c r="V35" i="1049"/>
  <c r="U35" i="1049"/>
  <c r="T35" i="1049"/>
  <c r="S35" i="1049"/>
  <c r="R35" i="1049"/>
  <c r="Q35" i="1049"/>
  <c r="P35" i="1049"/>
  <c r="O35" i="1049"/>
  <c r="N35" i="1049"/>
  <c r="M35" i="1049"/>
  <c r="L35" i="1049"/>
  <c r="K35" i="1049"/>
  <c r="F35" i="1049"/>
  <c r="AJ34" i="1049"/>
  <c r="AI34" i="1049"/>
  <c r="AH34" i="1049"/>
  <c r="AG34" i="1049"/>
  <c r="AF34" i="1049"/>
  <c r="AE34" i="1049"/>
  <c r="AD34" i="1049"/>
  <c r="AC34" i="1049"/>
  <c r="AB34" i="1049"/>
  <c r="AA34" i="1049"/>
  <c r="Z34" i="1049"/>
  <c r="Y34" i="1049"/>
  <c r="X34" i="1049"/>
  <c r="W34" i="1049"/>
  <c r="V34" i="1049"/>
  <c r="U34" i="1049"/>
  <c r="T34" i="1049"/>
  <c r="S34" i="1049"/>
  <c r="R34" i="1049"/>
  <c r="Q34" i="1049"/>
  <c r="P34" i="1049"/>
  <c r="O34" i="1049"/>
  <c r="N34" i="1049"/>
  <c r="M34" i="1049"/>
  <c r="L34" i="1049"/>
  <c r="K34" i="1049"/>
  <c r="F34" i="1049"/>
  <c r="AJ33" i="1049"/>
  <c r="AI33" i="1049"/>
  <c r="AH33" i="1049"/>
  <c r="AG33" i="1049"/>
  <c r="AF33" i="1049"/>
  <c r="AE33" i="1049"/>
  <c r="AD33" i="1049"/>
  <c r="AC33" i="1049"/>
  <c r="AB33" i="1049"/>
  <c r="AA33" i="1049"/>
  <c r="Z33" i="1049"/>
  <c r="Y33" i="1049"/>
  <c r="X33" i="1049"/>
  <c r="W33" i="1049"/>
  <c r="V33" i="1049"/>
  <c r="U33" i="1049"/>
  <c r="T33" i="1049"/>
  <c r="S33" i="1049"/>
  <c r="R33" i="1049"/>
  <c r="Q33" i="1049"/>
  <c r="P33" i="1049"/>
  <c r="O33" i="1049"/>
  <c r="N33" i="1049"/>
  <c r="M33" i="1049"/>
  <c r="L33" i="1049"/>
  <c r="K33" i="1049"/>
  <c r="F33" i="1049"/>
  <c r="AJ32" i="1049"/>
  <c r="AI32" i="1049"/>
  <c r="AH32" i="1049"/>
  <c r="AG32" i="1049"/>
  <c r="AF32" i="1049"/>
  <c r="AE32" i="1049"/>
  <c r="AD32" i="1049"/>
  <c r="AC32" i="1049"/>
  <c r="AB32" i="1049"/>
  <c r="AA32" i="1049"/>
  <c r="Z32" i="1049"/>
  <c r="Y32" i="1049"/>
  <c r="X32" i="1049"/>
  <c r="W32" i="1049"/>
  <c r="V32" i="1049"/>
  <c r="U32" i="1049"/>
  <c r="T32" i="1049"/>
  <c r="S32" i="1049"/>
  <c r="R32" i="1049"/>
  <c r="Q32" i="1049"/>
  <c r="P32" i="1049"/>
  <c r="O32" i="1049"/>
  <c r="N32" i="1049"/>
  <c r="M32" i="1049"/>
  <c r="L32" i="1049"/>
  <c r="K32" i="1049"/>
  <c r="F32" i="1049"/>
  <c r="AJ31" i="1049"/>
  <c r="AI31" i="1049"/>
  <c r="AH31" i="1049"/>
  <c r="AG31" i="1049"/>
  <c r="AF31" i="1049"/>
  <c r="AE31" i="1049"/>
  <c r="AD31" i="1049"/>
  <c r="AC31" i="1049"/>
  <c r="AB31" i="1049"/>
  <c r="AA31" i="1049"/>
  <c r="Z31" i="1049"/>
  <c r="Y31" i="1049"/>
  <c r="X31" i="1049"/>
  <c r="W31" i="1049"/>
  <c r="V31" i="1049"/>
  <c r="U31" i="1049"/>
  <c r="T31" i="1049"/>
  <c r="S31" i="1049"/>
  <c r="R31" i="1049"/>
  <c r="Q31" i="1049"/>
  <c r="P31" i="1049"/>
  <c r="O31" i="1049"/>
  <c r="N31" i="1049"/>
  <c r="M31" i="1049"/>
  <c r="L31" i="1049"/>
  <c r="K31" i="1049"/>
  <c r="F31" i="1049"/>
  <c r="AJ30" i="1049"/>
  <c r="AI30" i="1049"/>
  <c r="AH30" i="1049"/>
  <c r="AG30" i="1049"/>
  <c r="AF30" i="1049"/>
  <c r="AE30" i="1049"/>
  <c r="AD30" i="1049"/>
  <c r="AC30" i="1049"/>
  <c r="AB30" i="1049"/>
  <c r="AA30" i="1049"/>
  <c r="Z30" i="1049"/>
  <c r="Y30" i="1049"/>
  <c r="X30" i="1049"/>
  <c r="W30" i="1049"/>
  <c r="V30" i="1049"/>
  <c r="U30" i="1049"/>
  <c r="T30" i="1049"/>
  <c r="S30" i="1049"/>
  <c r="R30" i="1049"/>
  <c r="Q30" i="1049"/>
  <c r="P30" i="1049"/>
  <c r="O30" i="1049"/>
  <c r="N30" i="1049"/>
  <c r="M30" i="1049"/>
  <c r="L30" i="1049"/>
  <c r="K30" i="1049"/>
  <c r="F30" i="1049"/>
  <c r="AJ29" i="1049"/>
  <c r="AI29" i="1049"/>
  <c r="AH29" i="1049"/>
  <c r="AG29" i="1049"/>
  <c r="AF29" i="1049"/>
  <c r="AE29" i="1049"/>
  <c r="AD29" i="1049"/>
  <c r="AC29" i="1049"/>
  <c r="AB29" i="1049"/>
  <c r="AA29" i="1049"/>
  <c r="Z29" i="1049"/>
  <c r="Y29" i="1049"/>
  <c r="X29" i="1049"/>
  <c r="W29" i="1049"/>
  <c r="V29" i="1049"/>
  <c r="U29" i="1049"/>
  <c r="T29" i="1049"/>
  <c r="S29" i="1049"/>
  <c r="R29" i="1049"/>
  <c r="Q29" i="1049"/>
  <c r="P29" i="1049"/>
  <c r="O29" i="1049"/>
  <c r="N29" i="1049"/>
  <c r="M29" i="1049"/>
  <c r="L29" i="1049"/>
  <c r="K29" i="1049"/>
  <c r="F29" i="1049"/>
  <c r="AJ28" i="1049"/>
  <c r="AI28" i="1049"/>
  <c r="AH28" i="1049"/>
  <c r="AG28" i="1049"/>
  <c r="AF28" i="1049"/>
  <c r="AE28" i="1049"/>
  <c r="AD28" i="1049"/>
  <c r="AC28" i="1049"/>
  <c r="AB28" i="1049"/>
  <c r="AA28" i="1049"/>
  <c r="Z28" i="1049"/>
  <c r="Y28" i="1049"/>
  <c r="X28" i="1049"/>
  <c r="W28" i="1049"/>
  <c r="V28" i="1049"/>
  <c r="U28" i="1049"/>
  <c r="T28" i="1049"/>
  <c r="S28" i="1049"/>
  <c r="R28" i="1049"/>
  <c r="Q28" i="1049"/>
  <c r="P28" i="1049"/>
  <c r="O28" i="1049"/>
  <c r="N28" i="1049"/>
  <c r="M28" i="1049"/>
  <c r="L28" i="1049"/>
  <c r="K28" i="1049"/>
  <c r="F28" i="1049"/>
  <c r="AJ27" i="1049"/>
  <c r="AI27" i="1049"/>
  <c r="AH27" i="1049"/>
  <c r="AG27" i="1049"/>
  <c r="AF27" i="1049"/>
  <c r="AE27" i="1049"/>
  <c r="AD27" i="1049"/>
  <c r="AC27" i="1049"/>
  <c r="AB27" i="1049"/>
  <c r="AA27" i="1049"/>
  <c r="Z27" i="1049"/>
  <c r="Y27" i="1049"/>
  <c r="X27" i="1049"/>
  <c r="W27" i="1049"/>
  <c r="V27" i="1049"/>
  <c r="U27" i="1049"/>
  <c r="T27" i="1049"/>
  <c r="S27" i="1049"/>
  <c r="R27" i="1049"/>
  <c r="Q27" i="1049"/>
  <c r="P27" i="1049"/>
  <c r="O27" i="1049"/>
  <c r="N27" i="1049"/>
  <c r="M27" i="1049"/>
  <c r="L27" i="1049"/>
  <c r="K27" i="1049"/>
  <c r="F27" i="1049"/>
  <c r="AJ26" i="1049"/>
  <c r="AI26" i="1049"/>
  <c r="AH26" i="1049"/>
  <c r="AG26" i="1049"/>
  <c r="AF26" i="1049"/>
  <c r="AE26" i="1049"/>
  <c r="AD26" i="1049"/>
  <c r="AC26" i="1049"/>
  <c r="AB26" i="1049"/>
  <c r="AA26" i="1049"/>
  <c r="Z26" i="1049"/>
  <c r="Y26" i="1049"/>
  <c r="X26" i="1049"/>
  <c r="W26" i="1049"/>
  <c r="V26" i="1049"/>
  <c r="U26" i="1049"/>
  <c r="T26" i="1049"/>
  <c r="S26" i="1049"/>
  <c r="R26" i="1049"/>
  <c r="Q26" i="1049"/>
  <c r="P26" i="1049"/>
  <c r="O26" i="1049"/>
  <c r="N26" i="1049"/>
  <c r="M26" i="1049"/>
  <c r="L26" i="1049"/>
  <c r="K26" i="1049"/>
  <c r="F26" i="1049"/>
  <c r="AJ25" i="1049"/>
  <c r="AI25" i="1049"/>
  <c r="AH25" i="1049"/>
  <c r="AG25" i="1049"/>
  <c r="AF25" i="1049"/>
  <c r="AE25" i="1049"/>
  <c r="AD25" i="1049"/>
  <c r="AC25" i="1049"/>
  <c r="AB25" i="1049"/>
  <c r="AA25" i="1049"/>
  <c r="Z25" i="1049"/>
  <c r="Y25" i="1049"/>
  <c r="X25" i="1049"/>
  <c r="W25" i="1049"/>
  <c r="V25" i="1049"/>
  <c r="U25" i="1049"/>
  <c r="T25" i="1049"/>
  <c r="S25" i="1049"/>
  <c r="R25" i="1049"/>
  <c r="Q25" i="1049"/>
  <c r="P25" i="1049"/>
  <c r="O25" i="1049"/>
  <c r="N25" i="1049"/>
  <c r="M25" i="1049"/>
  <c r="L25" i="1049"/>
  <c r="K25" i="1049"/>
  <c r="F25" i="1049"/>
  <c r="AJ24" i="1049"/>
  <c r="AI24" i="1049"/>
  <c r="AH24" i="1049"/>
  <c r="AG24" i="1049"/>
  <c r="AF24" i="1049"/>
  <c r="AE24" i="1049"/>
  <c r="AD24" i="1049"/>
  <c r="AC24" i="1049"/>
  <c r="AB24" i="1049"/>
  <c r="AA24" i="1049"/>
  <c r="Z24" i="1049"/>
  <c r="Y24" i="1049"/>
  <c r="X24" i="1049"/>
  <c r="W24" i="1049"/>
  <c r="V24" i="1049"/>
  <c r="U24" i="1049"/>
  <c r="T24" i="1049"/>
  <c r="S24" i="1049"/>
  <c r="R24" i="1049"/>
  <c r="Q24" i="1049"/>
  <c r="P24" i="1049"/>
  <c r="O24" i="1049"/>
  <c r="N24" i="1049"/>
  <c r="M24" i="1049"/>
  <c r="L24" i="1049"/>
  <c r="K24" i="1049"/>
  <c r="F24" i="1049"/>
  <c r="AI23" i="1049"/>
  <c r="AH23" i="1049"/>
  <c r="AJ23" i="1049" s="1"/>
  <c r="AG23" i="1049"/>
  <c r="AE23" i="1049"/>
  <c r="AD23" i="1049"/>
  <c r="AC23" i="1049"/>
  <c r="AF23" i="1049" s="1"/>
  <c r="AB23" i="1049"/>
  <c r="AA23" i="1049"/>
  <c r="Y23" i="1049"/>
  <c r="X23" i="1049"/>
  <c r="Z23" i="1049" s="1"/>
  <c r="W23" i="1049"/>
  <c r="V23" i="1049"/>
  <c r="T23" i="1049"/>
  <c r="S23" i="1049"/>
  <c r="U23" i="1049" s="1"/>
  <c r="R23" i="1049"/>
  <c r="Q23" i="1049"/>
  <c r="O23" i="1049"/>
  <c r="N23" i="1049"/>
  <c r="M23" i="1049"/>
  <c r="P23" i="1049" s="1"/>
  <c r="L23" i="1049"/>
  <c r="K23" i="1049"/>
  <c r="AI22" i="1049"/>
  <c r="AH22" i="1049"/>
  <c r="AG22" i="1049"/>
  <c r="AJ22" i="1049" s="1"/>
  <c r="F22" i="1049" s="1"/>
  <c r="AE22" i="1049"/>
  <c r="AD22" i="1049"/>
  <c r="AC22" i="1049"/>
  <c r="AB22" i="1049"/>
  <c r="AA22" i="1049"/>
  <c r="AF22" i="1049" s="1"/>
  <c r="Y22" i="1049"/>
  <c r="X22" i="1049"/>
  <c r="W22" i="1049"/>
  <c r="V22" i="1049"/>
  <c r="Z22" i="1049" s="1"/>
  <c r="T22" i="1049"/>
  <c r="S22" i="1049"/>
  <c r="R22" i="1049"/>
  <c r="Q22" i="1049"/>
  <c r="U22" i="1049" s="1"/>
  <c r="O22" i="1049"/>
  <c r="N22" i="1049"/>
  <c r="M22" i="1049"/>
  <c r="L22" i="1049"/>
  <c r="K22" i="1049"/>
  <c r="P22" i="1049" s="1"/>
  <c r="AI21" i="1049"/>
  <c r="AH21" i="1049"/>
  <c r="AG21" i="1049"/>
  <c r="AJ21" i="1049" s="1"/>
  <c r="F21" i="1049" s="1"/>
  <c r="AE21" i="1049"/>
  <c r="AD21" i="1049"/>
  <c r="AC21" i="1049"/>
  <c r="AB21" i="1049"/>
  <c r="AA21" i="1049"/>
  <c r="AF21" i="1049" s="1"/>
  <c r="Y21" i="1049"/>
  <c r="X21" i="1049"/>
  <c r="W21" i="1049"/>
  <c r="V21" i="1049"/>
  <c r="Z21" i="1049" s="1"/>
  <c r="T21" i="1049"/>
  <c r="S21" i="1049"/>
  <c r="R21" i="1049"/>
  <c r="Q21" i="1049"/>
  <c r="U21" i="1049" s="1"/>
  <c r="O21" i="1049"/>
  <c r="N21" i="1049"/>
  <c r="M21" i="1049"/>
  <c r="L21" i="1049"/>
  <c r="K21" i="1049"/>
  <c r="P21" i="1049" s="1"/>
  <c r="AI20" i="1049"/>
  <c r="AH20" i="1049"/>
  <c r="AJ20" i="1049" s="1"/>
  <c r="AG20" i="1049"/>
  <c r="AE20" i="1049"/>
  <c r="AD20" i="1049"/>
  <c r="AF20" i="1049" s="1"/>
  <c r="AC20" i="1049"/>
  <c r="AB20" i="1049"/>
  <c r="AA20" i="1049"/>
  <c r="Y20" i="1049"/>
  <c r="X20" i="1049"/>
  <c r="Z20" i="1049" s="1"/>
  <c r="W20" i="1049"/>
  <c r="V20" i="1049"/>
  <c r="T20" i="1049"/>
  <c r="U20" i="1049" s="1"/>
  <c r="S20" i="1049"/>
  <c r="R20" i="1049"/>
  <c r="Q20" i="1049"/>
  <c r="O20" i="1049"/>
  <c r="N20" i="1049"/>
  <c r="P20" i="1049" s="1"/>
  <c r="M20" i="1049"/>
  <c r="L20" i="1049"/>
  <c r="K20" i="1049"/>
  <c r="AI19" i="1049"/>
  <c r="AJ19" i="1049" s="1"/>
  <c r="AH19" i="1049"/>
  <c r="AG19" i="1049"/>
  <c r="AE19" i="1049"/>
  <c r="AF19" i="1049" s="1"/>
  <c r="AD19" i="1049"/>
  <c r="AC19" i="1049"/>
  <c r="AB19" i="1049"/>
  <c r="AA19" i="1049"/>
  <c r="Y19" i="1049"/>
  <c r="Z19" i="1049" s="1"/>
  <c r="X19" i="1049"/>
  <c r="W19" i="1049"/>
  <c r="V19" i="1049"/>
  <c r="T19" i="1049"/>
  <c r="U19" i="1049" s="1"/>
  <c r="S19" i="1049"/>
  <c r="R19" i="1049"/>
  <c r="Q19" i="1049"/>
  <c r="O19" i="1049"/>
  <c r="P19" i="1049" s="1"/>
  <c r="N19" i="1049"/>
  <c r="M19" i="1049"/>
  <c r="L19" i="1049"/>
  <c r="K19" i="1049"/>
  <c r="AI18" i="1049"/>
  <c r="AJ18" i="1049" s="1"/>
  <c r="AH18" i="1049"/>
  <c r="AG18" i="1049"/>
  <c r="AE18" i="1049"/>
  <c r="AF18" i="1049" s="1"/>
  <c r="AD18" i="1049"/>
  <c r="AC18" i="1049"/>
  <c r="AB18" i="1049"/>
  <c r="AA18" i="1049"/>
  <c r="Y18" i="1049"/>
  <c r="Z18" i="1049" s="1"/>
  <c r="F18" i="1049" s="1"/>
  <c r="X18" i="1049"/>
  <c r="W18" i="1049"/>
  <c r="V18" i="1049"/>
  <c r="T18" i="1049"/>
  <c r="U18" i="1049" s="1"/>
  <c r="S18" i="1049"/>
  <c r="R18" i="1049"/>
  <c r="Q18" i="1049"/>
  <c r="P18" i="1049"/>
  <c r="O18" i="1049"/>
  <c r="N18" i="1049"/>
  <c r="M18" i="1049"/>
  <c r="L18" i="1049"/>
  <c r="K18" i="1049"/>
  <c r="AJ17" i="1049"/>
  <c r="AI17" i="1049"/>
  <c r="AH17" i="1049"/>
  <c r="AG17" i="1049"/>
  <c r="AE17" i="1049"/>
  <c r="AD17" i="1049"/>
  <c r="AF17" i="1049" s="1"/>
  <c r="AC17" i="1049"/>
  <c r="AB17" i="1049"/>
  <c r="AA17" i="1049"/>
  <c r="Y17" i="1049"/>
  <c r="X17" i="1049"/>
  <c r="Z17" i="1049" s="1"/>
  <c r="W17" i="1049"/>
  <c r="V17" i="1049"/>
  <c r="T17" i="1049"/>
  <c r="U17" i="1049" s="1"/>
  <c r="S17" i="1049"/>
  <c r="R17" i="1049"/>
  <c r="Q17" i="1049"/>
  <c r="O17" i="1049"/>
  <c r="N17" i="1049"/>
  <c r="P17" i="1049" s="1"/>
  <c r="M17" i="1049"/>
  <c r="L17" i="1049"/>
  <c r="K17" i="1049"/>
  <c r="AJ16" i="1049"/>
  <c r="F16" i="1049" s="1"/>
  <c r="AI16" i="1049"/>
  <c r="AH16" i="1049"/>
  <c r="AG16" i="1049"/>
  <c r="AE16" i="1049"/>
  <c r="AD16" i="1049"/>
  <c r="AC16" i="1049"/>
  <c r="AB16" i="1049"/>
  <c r="AA16" i="1049"/>
  <c r="AF16" i="1049" s="1"/>
  <c r="Y16" i="1049"/>
  <c r="X16" i="1049"/>
  <c r="W16" i="1049"/>
  <c r="V16" i="1049"/>
  <c r="Z16" i="1049" s="1"/>
  <c r="U16" i="1049"/>
  <c r="T16" i="1049"/>
  <c r="S16" i="1049"/>
  <c r="R16" i="1049"/>
  <c r="Q16" i="1049"/>
  <c r="O16" i="1049"/>
  <c r="N16" i="1049"/>
  <c r="M16" i="1049"/>
  <c r="L16" i="1049"/>
  <c r="K16" i="1049"/>
  <c r="P16" i="1049" s="1"/>
  <c r="AJ15" i="1049"/>
  <c r="F15" i="1049" s="1"/>
  <c r="AI15" i="1049"/>
  <c r="AH15" i="1049"/>
  <c r="AG15" i="1049"/>
  <c r="AE15" i="1049"/>
  <c r="AD15" i="1049"/>
  <c r="AC15" i="1049"/>
  <c r="AB15" i="1049"/>
  <c r="AA15" i="1049"/>
  <c r="AF15" i="1049" s="1"/>
  <c r="Y15" i="1049"/>
  <c r="X15" i="1049"/>
  <c r="W15" i="1049"/>
  <c r="V15" i="1049"/>
  <c r="Z15" i="1049" s="1"/>
  <c r="T15" i="1049"/>
  <c r="S15" i="1049"/>
  <c r="R15" i="1049"/>
  <c r="Q15" i="1049"/>
  <c r="U15" i="1049" s="1"/>
  <c r="O15" i="1049"/>
  <c r="N15" i="1049"/>
  <c r="M15" i="1049"/>
  <c r="L15" i="1049"/>
  <c r="K15" i="1049"/>
  <c r="P15" i="1049" s="1"/>
  <c r="AI14" i="1049"/>
  <c r="AH14" i="1049"/>
  <c r="AJ14" i="1049" s="1"/>
  <c r="F14" i="1049" s="1"/>
  <c r="AG14" i="1049"/>
  <c r="AE14" i="1049"/>
  <c r="AD14" i="1049"/>
  <c r="AC14" i="1049"/>
  <c r="AB14" i="1049"/>
  <c r="AF14" i="1049" s="1"/>
  <c r="AA14" i="1049"/>
  <c r="Y14" i="1049"/>
  <c r="X14" i="1049"/>
  <c r="W14" i="1049"/>
  <c r="Z14" i="1049" s="1"/>
  <c r="V14" i="1049"/>
  <c r="T14" i="1049"/>
  <c r="S14" i="1049"/>
  <c r="R14" i="1049"/>
  <c r="U14" i="1049" s="1"/>
  <c r="Q14" i="1049"/>
  <c r="O14" i="1049"/>
  <c r="N14" i="1049"/>
  <c r="M14" i="1049"/>
  <c r="L14" i="1049"/>
  <c r="P14" i="1049" s="1"/>
  <c r="K14" i="1049"/>
  <c r="AI13" i="1049"/>
  <c r="AH13" i="1049"/>
  <c r="AG13" i="1049"/>
  <c r="AJ13" i="1049" s="1"/>
  <c r="F13" i="1049" s="1"/>
  <c r="AF13" i="1049"/>
  <c r="AE13" i="1049"/>
  <c r="AD13" i="1049"/>
  <c r="AC13" i="1049"/>
  <c r="AB13" i="1049"/>
  <c r="AA13" i="1049"/>
  <c r="Y13" i="1049"/>
  <c r="X13" i="1049"/>
  <c r="W13" i="1049"/>
  <c r="V13" i="1049"/>
  <c r="Z13" i="1049" s="1"/>
  <c r="T13" i="1049"/>
  <c r="S13" i="1049"/>
  <c r="R13" i="1049"/>
  <c r="Q13" i="1049"/>
  <c r="U13" i="1049" s="1"/>
  <c r="P13" i="1049"/>
  <c r="O13" i="1049"/>
  <c r="N13" i="1049"/>
  <c r="M13" i="1049"/>
  <c r="L13" i="1049"/>
  <c r="K13" i="1049"/>
  <c r="AI12" i="1049"/>
  <c r="AH12" i="1049"/>
  <c r="AG12" i="1049"/>
  <c r="AJ12" i="1049" s="1"/>
  <c r="F12" i="1049" s="1"/>
  <c r="AF12" i="1049"/>
  <c r="AE12" i="1049"/>
  <c r="AD12" i="1049"/>
  <c r="AC12" i="1049"/>
  <c r="AB12" i="1049"/>
  <c r="AA12" i="1049"/>
  <c r="Y12" i="1049"/>
  <c r="X12" i="1049"/>
  <c r="W12" i="1049"/>
  <c r="V12" i="1049"/>
  <c r="Z12" i="1049" s="1"/>
  <c r="T12" i="1049"/>
  <c r="S12" i="1049"/>
  <c r="R12" i="1049"/>
  <c r="Q12" i="1049"/>
  <c r="U12" i="1049" s="1"/>
  <c r="P12" i="1049"/>
  <c r="O12" i="1049"/>
  <c r="N12" i="1049"/>
  <c r="M12" i="1049"/>
  <c r="L12" i="1049"/>
  <c r="K12" i="1049"/>
  <c r="AI11" i="1049"/>
  <c r="AH11" i="1049"/>
  <c r="AG11" i="1049"/>
  <c r="AJ11" i="1049" s="1"/>
  <c r="F11" i="1049" s="1"/>
  <c r="AE11" i="1049"/>
  <c r="AD11" i="1049"/>
  <c r="AC11" i="1049"/>
  <c r="AB11" i="1049"/>
  <c r="AA11" i="1049"/>
  <c r="AF11" i="1049" s="1"/>
  <c r="Y11" i="1049"/>
  <c r="X11" i="1049"/>
  <c r="W11" i="1049"/>
  <c r="V11" i="1049"/>
  <c r="Z11" i="1049" s="1"/>
  <c r="T11" i="1049"/>
  <c r="S11" i="1049"/>
  <c r="R11" i="1049"/>
  <c r="Q11" i="1049"/>
  <c r="U11" i="1049" s="1"/>
  <c r="O11" i="1049"/>
  <c r="N11" i="1049"/>
  <c r="M11" i="1049"/>
  <c r="L11" i="1049"/>
  <c r="K11" i="1049"/>
  <c r="P11" i="1049" s="1"/>
  <c r="AI10" i="1049"/>
  <c r="AH10" i="1049"/>
  <c r="AG10" i="1049"/>
  <c r="AJ10" i="1049" s="1"/>
  <c r="F10" i="1049" s="1"/>
  <c r="AF10" i="1049"/>
  <c r="AE10" i="1049"/>
  <c r="AD10" i="1049"/>
  <c r="AC10" i="1049"/>
  <c r="AB10" i="1049"/>
  <c r="AA10" i="1049"/>
  <c r="Y10" i="1049"/>
  <c r="X10" i="1049"/>
  <c r="W10" i="1049"/>
  <c r="V10" i="1049"/>
  <c r="Z10" i="1049" s="1"/>
  <c r="T10" i="1049"/>
  <c r="S10" i="1049"/>
  <c r="R10" i="1049"/>
  <c r="Q10" i="1049"/>
  <c r="U10" i="1049" s="1"/>
  <c r="O10" i="1049"/>
  <c r="N10" i="1049"/>
  <c r="M10" i="1049"/>
  <c r="L10" i="1049"/>
  <c r="K10" i="1049"/>
  <c r="P10" i="1049" s="1"/>
  <c r="AI9" i="1049"/>
  <c r="AH9" i="1049"/>
  <c r="AG9" i="1049"/>
  <c r="AJ9" i="1049" s="1"/>
  <c r="F9" i="1049" s="1"/>
  <c r="AE9" i="1049"/>
  <c r="AD9" i="1049"/>
  <c r="AC9" i="1049"/>
  <c r="AB9" i="1049"/>
  <c r="AA9" i="1049"/>
  <c r="AF9" i="1049" s="1"/>
  <c r="Y9" i="1049"/>
  <c r="X9" i="1049"/>
  <c r="W9" i="1049"/>
  <c r="V9" i="1049"/>
  <c r="Z9" i="1049" s="1"/>
  <c r="T9" i="1049"/>
  <c r="S9" i="1049"/>
  <c r="R9" i="1049"/>
  <c r="Q9" i="1049"/>
  <c r="U9" i="1049" s="1"/>
  <c r="O9" i="1049"/>
  <c r="N9" i="1049"/>
  <c r="M9" i="1049"/>
  <c r="L9" i="1049"/>
  <c r="K9" i="1049"/>
  <c r="P9" i="1049" s="1"/>
  <c r="AI8" i="1049"/>
  <c r="AH8" i="1049"/>
  <c r="AG8" i="1049"/>
  <c r="AJ8" i="1049" s="1"/>
  <c r="F8" i="1049" s="1"/>
  <c r="AE8" i="1049"/>
  <c r="AD8" i="1049"/>
  <c r="AC8" i="1049"/>
  <c r="AB8" i="1049"/>
  <c r="AA8" i="1049"/>
  <c r="AF8" i="1049" s="1"/>
  <c r="Y8" i="1049"/>
  <c r="X8" i="1049"/>
  <c r="W8" i="1049"/>
  <c r="V8" i="1049"/>
  <c r="Z8" i="1049" s="1"/>
  <c r="T8" i="1049"/>
  <c r="S8" i="1049"/>
  <c r="R8" i="1049"/>
  <c r="Q8" i="1049"/>
  <c r="U8" i="1049" s="1"/>
  <c r="O8" i="1049"/>
  <c r="N8" i="1049"/>
  <c r="M8" i="1049"/>
  <c r="L8" i="1049"/>
  <c r="K8" i="1049"/>
  <c r="P8" i="1049" s="1"/>
  <c r="AI7" i="1049"/>
  <c r="AH7" i="1049"/>
  <c r="AJ7" i="1049" s="1"/>
  <c r="F7" i="1049" s="1"/>
  <c r="AG7" i="1049"/>
  <c r="AE7" i="1049"/>
  <c r="AD7" i="1049"/>
  <c r="AC7" i="1049"/>
  <c r="AB7" i="1049"/>
  <c r="AF7" i="1049" s="1"/>
  <c r="AA7" i="1049"/>
  <c r="Z7" i="1049"/>
  <c r="Y7" i="1049"/>
  <c r="X7" i="1049"/>
  <c r="W7" i="1049"/>
  <c r="V7" i="1049"/>
  <c r="T7" i="1049"/>
  <c r="S7" i="1049"/>
  <c r="R7" i="1049"/>
  <c r="U7" i="1049" s="1"/>
  <c r="Q7" i="1049"/>
  <c r="O7" i="1049"/>
  <c r="N7" i="1049"/>
  <c r="M7" i="1049"/>
  <c r="L7" i="1049"/>
  <c r="P7" i="1049" s="1"/>
  <c r="K7" i="1049"/>
  <c r="AJ6" i="1049"/>
  <c r="F6" i="1049" s="1"/>
  <c r="AI6" i="1049"/>
  <c r="AH6" i="1049"/>
  <c r="AG6" i="1049"/>
  <c r="AE6" i="1049"/>
  <c r="AD6" i="1049"/>
  <c r="AC6" i="1049"/>
  <c r="AB6" i="1049"/>
  <c r="AF6" i="1049" s="1"/>
  <c r="AA6" i="1049"/>
  <c r="Z6" i="1049"/>
  <c r="Y6" i="1049"/>
  <c r="X6" i="1049"/>
  <c r="W6" i="1049"/>
  <c r="V6" i="1049"/>
  <c r="T6" i="1049"/>
  <c r="S6" i="1049"/>
  <c r="R6" i="1049"/>
  <c r="U6" i="1049" s="1"/>
  <c r="Q6" i="1049"/>
  <c r="O6" i="1049"/>
  <c r="N6" i="1049"/>
  <c r="M6" i="1049"/>
  <c r="L6" i="1049"/>
  <c r="P6" i="1049" s="1"/>
  <c r="K6" i="1049"/>
  <c r="AI5" i="1049"/>
  <c r="AH5" i="1049"/>
  <c r="AJ5" i="1049" s="1"/>
  <c r="F5" i="1049" s="1"/>
  <c r="AG5" i="1049"/>
  <c r="AE5" i="1049"/>
  <c r="AD5" i="1049"/>
  <c r="AC5" i="1049"/>
  <c r="AB5" i="1049"/>
  <c r="AF5" i="1049" s="1"/>
  <c r="AA5" i="1049"/>
  <c r="Y5" i="1049"/>
  <c r="X5" i="1049"/>
  <c r="W5" i="1049"/>
  <c r="Z5" i="1049" s="1"/>
  <c r="V5" i="1049"/>
  <c r="T5" i="1049"/>
  <c r="S5" i="1049"/>
  <c r="R5" i="1049"/>
  <c r="U5" i="1049" s="1"/>
  <c r="Q5" i="1049"/>
  <c r="O5" i="1049"/>
  <c r="N5" i="1049"/>
  <c r="M5" i="1049"/>
  <c r="L5" i="1049"/>
  <c r="P5" i="1049" s="1"/>
  <c r="K5" i="1049"/>
  <c r="AI4" i="1049"/>
  <c r="AH4" i="1049"/>
  <c r="AG4" i="1049"/>
  <c r="AJ4" i="1049" s="1"/>
  <c r="F4" i="1049" s="1"/>
  <c r="AE4" i="1049"/>
  <c r="AD4" i="1049"/>
  <c r="AC4" i="1049"/>
  <c r="AB4" i="1049"/>
  <c r="AA4" i="1049"/>
  <c r="AF4" i="1049" s="1"/>
  <c r="Y4" i="1049"/>
  <c r="X4" i="1049"/>
  <c r="W4" i="1049"/>
  <c r="V4" i="1049"/>
  <c r="Z4" i="1049" s="1"/>
  <c r="T4" i="1049"/>
  <c r="S4" i="1049"/>
  <c r="R4" i="1049"/>
  <c r="Q4" i="1049"/>
  <c r="U4" i="1049" s="1"/>
  <c r="O4" i="1049"/>
  <c r="N4" i="1049"/>
  <c r="M4" i="1049"/>
  <c r="L4" i="1049"/>
  <c r="K4" i="1049"/>
  <c r="P4" i="1049" s="1"/>
  <c r="D57" i="1048"/>
  <c r="C57" i="1048"/>
  <c r="G57" i="1048" s="1"/>
  <c r="E54" i="1048"/>
  <c r="E56" i="1048" s="1"/>
  <c r="D54" i="1048"/>
  <c r="D56" i="1048" s="1"/>
  <c r="C54" i="1048"/>
  <c r="G54" i="1048" s="1"/>
  <c r="D50" i="1048"/>
  <c r="E47" i="1048"/>
  <c r="E48" i="1048" s="1"/>
  <c r="D47" i="1048"/>
  <c r="D62" i="1048" s="1"/>
  <c r="AJ43" i="1048"/>
  <c r="AI43" i="1048"/>
  <c r="AH43" i="1048"/>
  <c r="AG43" i="1048"/>
  <c r="AF43" i="1048"/>
  <c r="AE43" i="1048"/>
  <c r="AD43" i="1048"/>
  <c r="AC43" i="1048"/>
  <c r="AB43" i="1048"/>
  <c r="AA43" i="1048"/>
  <c r="Z43" i="1048"/>
  <c r="Y43" i="1048"/>
  <c r="X43" i="1048"/>
  <c r="W43" i="1048"/>
  <c r="V43" i="1048"/>
  <c r="U43" i="1048"/>
  <c r="T43" i="1048"/>
  <c r="S43" i="1048"/>
  <c r="R43" i="1048"/>
  <c r="Q43" i="1048"/>
  <c r="P43" i="1048"/>
  <c r="O43" i="1048"/>
  <c r="N43" i="1048"/>
  <c r="M43" i="1048"/>
  <c r="L43" i="1048"/>
  <c r="K43" i="1048"/>
  <c r="F43" i="1048"/>
  <c r="AJ42" i="1048"/>
  <c r="AI42" i="1048"/>
  <c r="AH42" i="1048"/>
  <c r="AG42" i="1048"/>
  <c r="AF42" i="1048"/>
  <c r="AE42" i="1048"/>
  <c r="AD42" i="1048"/>
  <c r="AC42" i="1048"/>
  <c r="AB42" i="1048"/>
  <c r="AA42" i="1048"/>
  <c r="Z42" i="1048"/>
  <c r="Y42" i="1048"/>
  <c r="X42" i="1048"/>
  <c r="W42" i="1048"/>
  <c r="V42" i="1048"/>
  <c r="U42" i="1048"/>
  <c r="T42" i="1048"/>
  <c r="S42" i="1048"/>
  <c r="R42" i="1048"/>
  <c r="Q42" i="1048"/>
  <c r="P42" i="1048"/>
  <c r="O42" i="1048"/>
  <c r="N42" i="1048"/>
  <c r="M42" i="1048"/>
  <c r="L42" i="1048"/>
  <c r="K42" i="1048"/>
  <c r="F42" i="1048"/>
  <c r="AJ41" i="1048"/>
  <c r="AI41" i="1048"/>
  <c r="AH41" i="1048"/>
  <c r="AG41" i="1048"/>
  <c r="AF41" i="1048"/>
  <c r="AE41" i="1048"/>
  <c r="AD41" i="1048"/>
  <c r="AC41" i="1048"/>
  <c r="AB41" i="1048"/>
  <c r="AA41" i="1048"/>
  <c r="Z41" i="1048"/>
  <c r="Y41" i="1048"/>
  <c r="X41" i="1048"/>
  <c r="W41" i="1048"/>
  <c r="V41" i="1048"/>
  <c r="U41" i="1048"/>
  <c r="T41" i="1048"/>
  <c r="S41" i="1048"/>
  <c r="R41" i="1048"/>
  <c r="Q41" i="1048"/>
  <c r="P41" i="1048"/>
  <c r="O41" i="1048"/>
  <c r="N41" i="1048"/>
  <c r="M41" i="1048"/>
  <c r="L41" i="1048"/>
  <c r="K41" i="1048"/>
  <c r="F41" i="1048"/>
  <c r="AJ40" i="1048"/>
  <c r="AI40" i="1048"/>
  <c r="AH40" i="1048"/>
  <c r="AG40" i="1048"/>
  <c r="AF40" i="1048"/>
  <c r="AE40" i="1048"/>
  <c r="AD40" i="1048"/>
  <c r="AC40" i="1048"/>
  <c r="AB40" i="1048"/>
  <c r="AA40" i="1048"/>
  <c r="Z40" i="1048"/>
  <c r="Y40" i="1048"/>
  <c r="X40" i="1048"/>
  <c r="W40" i="1048"/>
  <c r="V40" i="1048"/>
  <c r="U40" i="1048"/>
  <c r="T40" i="1048"/>
  <c r="S40" i="1048"/>
  <c r="R40" i="1048"/>
  <c r="Q40" i="1048"/>
  <c r="P40" i="1048"/>
  <c r="O40" i="1048"/>
  <c r="N40" i="1048"/>
  <c r="M40" i="1048"/>
  <c r="L40" i="1048"/>
  <c r="K40" i="1048"/>
  <c r="F40" i="1048"/>
  <c r="AJ39" i="1048"/>
  <c r="AI39" i="1048"/>
  <c r="AH39" i="1048"/>
  <c r="AG39" i="1048"/>
  <c r="AF39" i="1048"/>
  <c r="AE39" i="1048"/>
  <c r="AD39" i="1048"/>
  <c r="AC39" i="1048"/>
  <c r="AB39" i="1048"/>
  <c r="AA39" i="1048"/>
  <c r="Z39" i="1048"/>
  <c r="Y39" i="1048"/>
  <c r="X39" i="1048"/>
  <c r="W39" i="1048"/>
  <c r="V39" i="1048"/>
  <c r="U39" i="1048"/>
  <c r="T39" i="1048"/>
  <c r="S39" i="1048"/>
  <c r="R39" i="1048"/>
  <c r="Q39" i="1048"/>
  <c r="P39" i="1048"/>
  <c r="O39" i="1048"/>
  <c r="N39" i="1048"/>
  <c r="M39" i="1048"/>
  <c r="L39" i="1048"/>
  <c r="K39" i="1048"/>
  <c r="F39" i="1048"/>
  <c r="AJ38" i="1048"/>
  <c r="AI38" i="1048"/>
  <c r="AH38" i="1048"/>
  <c r="AG38" i="1048"/>
  <c r="AF38" i="1048"/>
  <c r="AE38" i="1048"/>
  <c r="AD38" i="1048"/>
  <c r="AC38" i="1048"/>
  <c r="AB38" i="1048"/>
  <c r="AA38" i="1048"/>
  <c r="Z38" i="1048"/>
  <c r="Y38" i="1048"/>
  <c r="X38" i="1048"/>
  <c r="W38" i="1048"/>
  <c r="V38" i="1048"/>
  <c r="U38" i="1048"/>
  <c r="T38" i="1048"/>
  <c r="S38" i="1048"/>
  <c r="R38" i="1048"/>
  <c r="Q38" i="1048"/>
  <c r="P38" i="1048"/>
  <c r="O38" i="1048"/>
  <c r="N38" i="1048"/>
  <c r="M38" i="1048"/>
  <c r="L38" i="1048"/>
  <c r="K38" i="1048"/>
  <c r="F38" i="1048"/>
  <c r="AJ37" i="1048"/>
  <c r="AI37" i="1048"/>
  <c r="AH37" i="1048"/>
  <c r="AG37" i="1048"/>
  <c r="AF37" i="1048"/>
  <c r="AE37" i="1048"/>
  <c r="AD37" i="1048"/>
  <c r="AC37" i="1048"/>
  <c r="AB37" i="1048"/>
  <c r="AA37" i="1048"/>
  <c r="Z37" i="1048"/>
  <c r="Y37" i="1048"/>
  <c r="X37" i="1048"/>
  <c r="W37" i="1048"/>
  <c r="V37" i="1048"/>
  <c r="U37" i="1048"/>
  <c r="T37" i="1048"/>
  <c r="S37" i="1048"/>
  <c r="R37" i="1048"/>
  <c r="Q37" i="1048"/>
  <c r="P37" i="1048"/>
  <c r="O37" i="1048"/>
  <c r="N37" i="1048"/>
  <c r="M37" i="1048"/>
  <c r="L37" i="1048"/>
  <c r="K37" i="1048"/>
  <c r="F37" i="1048"/>
  <c r="AI36" i="1048"/>
  <c r="AH36" i="1048"/>
  <c r="AJ36" i="1048" s="1"/>
  <c r="F36" i="1048" s="1"/>
  <c r="AG36" i="1048"/>
  <c r="AE36" i="1048"/>
  <c r="AD36" i="1048"/>
  <c r="AC36" i="1048"/>
  <c r="AB36" i="1048"/>
  <c r="AF36" i="1048" s="1"/>
  <c r="AA36" i="1048"/>
  <c r="Y36" i="1048"/>
  <c r="X36" i="1048"/>
  <c r="W36" i="1048"/>
  <c r="Z36" i="1048" s="1"/>
  <c r="V36" i="1048"/>
  <c r="T36" i="1048"/>
  <c r="S36" i="1048"/>
  <c r="R36" i="1048"/>
  <c r="U36" i="1048" s="1"/>
  <c r="Q36" i="1048"/>
  <c r="O36" i="1048"/>
  <c r="N36" i="1048"/>
  <c r="M36" i="1048"/>
  <c r="L36" i="1048"/>
  <c r="P36" i="1048" s="1"/>
  <c r="K36" i="1048"/>
  <c r="AI35" i="1048"/>
  <c r="AH35" i="1048"/>
  <c r="AG35" i="1048"/>
  <c r="AJ35" i="1048" s="1"/>
  <c r="F35" i="1048" s="1"/>
  <c r="AE35" i="1048"/>
  <c r="AD35" i="1048"/>
  <c r="AC35" i="1048"/>
  <c r="AB35" i="1048"/>
  <c r="AA35" i="1048"/>
  <c r="AF35" i="1048" s="1"/>
  <c r="Y35" i="1048"/>
  <c r="X35" i="1048"/>
  <c r="W35" i="1048"/>
  <c r="V35" i="1048"/>
  <c r="Z35" i="1048" s="1"/>
  <c r="U35" i="1048"/>
  <c r="T35" i="1048"/>
  <c r="S35" i="1048"/>
  <c r="R35" i="1048"/>
  <c r="Q35" i="1048"/>
  <c r="O35" i="1048"/>
  <c r="N35" i="1048"/>
  <c r="M35" i="1048"/>
  <c r="L35" i="1048"/>
  <c r="K35" i="1048"/>
  <c r="P35" i="1048" s="1"/>
  <c r="AI34" i="1048"/>
  <c r="AH34" i="1048"/>
  <c r="AJ34" i="1048" s="1"/>
  <c r="F34" i="1048" s="1"/>
  <c r="AG34" i="1048"/>
  <c r="AE34" i="1048"/>
  <c r="AD34" i="1048"/>
  <c r="AC34" i="1048"/>
  <c r="AB34" i="1048"/>
  <c r="AF34" i="1048" s="1"/>
  <c r="AA34" i="1048"/>
  <c r="Y34" i="1048"/>
  <c r="X34" i="1048"/>
  <c r="W34" i="1048"/>
  <c r="Z34" i="1048" s="1"/>
  <c r="V34" i="1048"/>
  <c r="T34" i="1048"/>
  <c r="S34" i="1048"/>
  <c r="R34" i="1048"/>
  <c r="U34" i="1048" s="1"/>
  <c r="Q34" i="1048"/>
  <c r="O34" i="1048"/>
  <c r="N34" i="1048"/>
  <c r="M34" i="1048"/>
  <c r="L34" i="1048"/>
  <c r="P34" i="1048" s="1"/>
  <c r="K34" i="1048"/>
  <c r="AJ33" i="1048"/>
  <c r="AI33" i="1048"/>
  <c r="AH33" i="1048"/>
  <c r="AG33" i="1048"/>
  <c r="AE33" i="1048"/>
  <c r="AD33" i="1048"/>
  <c r="AC33" i="1048"/>
  <c r="AB33" i="1048"/>
  <c r="AF33" i="1048" s="1"/>
  <c r="AA33" i="1048"/>
  <c r="Z33" i="1048"/>
  <c r="Y33" i="1048"/>
  <c r="X33" i="1048"/>
  <c r="W33" i="1048"/>
  <c r="V33" i="1048"/>
  <c r="T33" i="1048"/>
  <c r="S33" i="1048"/>
  <c r="R33" i="1048"/>
  <c r="U33" i="1048" s="1"/>
  <c r="Q33" i="1048"/>
  <c r="O33" i="1048"/>
  <c r="N33" i="1048"/>
  <c r="M33" i="1048"/>
  <c r="L33" i="1048"/>
  <c r="P33" i="1048" s="1"/>
  <c r="F33" i="1048" s="1"/>
  <c r="K33" i="1048"/>
  <c r="AJ32" i="1048"/>
  <c r="AI32" i="1048"/>
  <c r="AH32" i="1048"/>
  <c r="AG32" i="1048"/>
  <c r="AE32" i="1048"/>
  <c r="AD32" i="1048"/>
  <c r="AC32" i="1048"/>
  <c r="AB32" i="1048"/>
  <c r="AF32" i="1048" s="1"/>
  <c r="AA32" i="1048"/>
  <c r="Y32" i="1048"/>
  <c r="X32" i="1048"/>
  <c r="W32" i="1048"/>
  <c r="Z32" i="1048" s="1"/>
  <c r="V32" i="1048"/>
  <c r="U32" i="1048"/>
  <c r="T32" i="1048"/>
  <c r="S32" i="1048"/>
  <c r="R32" i="1048"/>
  <c r="Q32" i="1048"/>
  <c r="O32" i="1048"/>
  <c r="N32" i="1048"/>
  <c r="M32" i="1048"/>
  <c r="L32" i="1048"/>
  <c r="P32" i="1048" s="1"/>
  <c r="F32" i="1048" s="1"/>
  <c r="K32" i="1048"/>
  <c r="AI31" i="1048"/>
  <c r="AH31" i="1048"/>
  <c r="AJ31" i="1048" s="1"/>
  <c r="AG31" i="1048"/>
  <c r="AE31" i="1048"/>
  <c r="AD31" i="1048"/>
  <c r="AC31" i="1048"/>
  <c r="AB31" i="1048"/>
  <c r="AF31" i="1048" s="1"/>
  <c r="AA31" i="1048"/>
  <c r="Y31" i="1048"/>
  <c r="X31" i="1048"/>
  <c r="W31" i="1048"/>
  <c r="Z31" i="1048" s="1"/>
  <c r="V31" i="1048"/>
  <c r="T31" i="1048"/>
  <c r="S31" i="1048"/>
  <c r="R31" i="1048"/>
  <c r="U31" i="1048" s="1"/>
  <c r="Q31" i="1048"/>
  <c r="O31" i="1048"/>
  <c r="N31" i="1048"/>
  <c r="M31" i="1048"/>
  <c r="L31" i="1048"/>
  <c r="P31" i="1048" s="1"/>
  <c r="F31" i="1048" s="1"/>
  <c r="K31" i="1048"/>
  <c r="AI30" i="1048"/>
  <c r="AH30" i="1048"/>
  <c r="AG30" i="1048"/>
  <c r="AJ30" i="1048" s="1"/>
  <c r="AE30" i="1048"/>
  <c r="AD30" i="1048"/>
  <c r="AC30" i="1048"/>
  <c r="AB30" i="1048"/>
  <c r="AA30" i="1048"/>
  <c r="AF30" i="1048" s="1"/>
  <c r="Y30" i="1048"/>
  <c r="X30" i="1048"/>
  <c r="W30" i="1048"/>
  <c r="V30" i="1048"/>
  <c r="Z30" i="1048" s="1"/>
  <c r="T30" i="1048"/>
  <c r="S30" i="1048"/>
  <c r="R30" i="1048"/>
  <c r="Q30" i="1048"/>
  <c r="U30" i="1048" s="1"/>
  <c r="P30" i="1048"/>
  <c r="F30" i="1048" s="1"/>
  <c r="O30" i="1048"/>
  <c r="N30" i="1048"/>
  <c r="M30" i="1048"/>
  <c r="L30" i="1048"/>
  <c r="K30" i="1048"/>
  <c r="AI29" i="1048"/>
  <c r="AH29" i="1048"/>
  <c r="AJ29" i="1048" s="1"/>
  <c r="AG29" i="1048"/>
  <c r="AE29" i="1048"/>
  <c r="AD29" i="1048"/>
  <c r="AC29" i="1048"/>
  <c r="AB29" i="1048"/>
  <c r="AF29" i="1048" s="1"/>
  <c r="AA29" i="1048"/>
  <c r="Y29" i="1048"/>
  <c r="X29" i="1048"/>
  <c r="W29" i="1048"/>
  <c r="Z29" i="1048" s="1"/>
  <c r="V29" i="1048"/>
  <c r="T29" i="1048"/>
  <c r="S29" i="1048"/>
  <c r="R29" i="1048"/>
  <c r="U29" i="1048" s="1"/>
  <c r="Q29" i="1048"/>
  <c r="O29" i="1048"/>
  <c r="N29" i="1048"/>
  <c r="M29" i="1048"/>
  <c r="L29" i="1048"/>
  <c r="P29" i="1048" s="1"/>
  <c r="F29" i="1048" s="1"/>
  <c r="K29" i="1048"/>
  <c r="AI28" i="1048"/>
  <c r="AH28" i="1048"/>
  <c r="AJ28" i="1048" s="1"/>
  <c r="AG28" i="1048"/>
  <c r="AE28" i="1048"/>
  <c r="AD28" i="1048"/>
  <c r="AC28" i="1048"/>
  <c r="AB28" i="1048"/>
  <c r="AF28" i="1048" s="1"/>
  <c r="AA28" i="1048"/>
  <c r="Y28" i="1048"/>
  <c r="X28" i="1048"/>
  <c r="W28" i="1048"/>
  <c r="Z28" i="1048" s="1"/>
  <c r="V28" i="1048"/>
  <c r="T28" i="1048"/>
  <c r="S28" i="1048"/>
  <c r="R28" i="1048"/>
  <c r="U28" i="1048" s="1"/>
  <c r="Q28" i="1048"/>
  <c r="P28" i="1048"/>
  <c r="F28" i="1048" s="1"/>
  <c r="O28" i="1048"/>
  <c r="N28" i="1048"/>
  <c r="M28" i="1048"/>
  <c r="L28" i="1048"/>
  <c r="K28" i="1048"/>
  <c r="AI27" i="1048"/>
  <c r="AH27" i="1048"/>
  <c r="AJ27" i="1048" s="1"/>
  <c r="AG27" i="1048"/>
  <c r="AE27" i="1048"/>
  <c r="AD27" i="1048"/>
  <c r="AC27" i="1048"/>
  <c r="AF27" i="1048" s="1"/>
  <c r="AB27" i="1048"/>
  <c r="AA27" i="1048"/>
  <c r="Y27" i="1048"/>
  <c r="X27" i="1048"/>
  <c r="Z27" i="1048" s="1"/>
  <c r="W27" i="1048"/>
  <c r="V27" i="1048"/>
  <c r="T27" i="1048"/>
  <c r="S27" i="1048"/>
  <c r="U27" i="1048" s="1"/>
  <c r="R27" i="1048"/>
  <c r="Q27" i="1048"/>
  <c r="O27" i="1048"/>
  <c r="N27" i="1048"/>
  <c r="M27" i="1048"/>
  <c r="P27" i="1048" s="1"/>
  <c r="F27" i="1048" s="1"/>
  <c r="L27" i="1048"/>
  <c r="K27" i="1048"/>
  <c r="AI26" i="1048"/>
  <c r="AH26" i="1048"/>
  <c r="AJ26" i="1048" s="1"/>
  <c r="AG26" i="1048"/>
  <c r="AE26" i="1048"/>
  <c r="AD26" i="1048"/>
  <c r="AC26" i="1048"/>
  <c r="AB26" i="1048"/>
  <c r="AF26" i="1048" s="1"/>
  <c r="AA26" i="1048"/>
  <c r="Y26" i="1048"/>
  <c r="X26" i="1048"/>
  <c r="W26" i="1048"/>
  <c r="Z26" i="1048" s="1"/>
  <c r="V26" i="1048"/>
  <c r="T26" i="1048"/>
  <c r="S26" i="1048"/>
  <c r="R26" i="1048"/>
  <c r="U26" i="1048" s="1"/>
  <c r="Q26" i="1048"/>
  <c r="O26" i="1048"/>
  <c r="N26" i="1048"/>
  <c r="M26" i="1048"/>
  <c r="L26" i="1048"/>
  <c r="P26" i="1048" s="1"/>
  <c r="F26" i="1048" s="1"/>
  <c r="K26" i="1048"/>
  <c r="AI25" i="1048"/>
  <c r="AH25" i="1048"/>
  <c r="AJ25" i="1048" s="1"/>
  <c r="AG25" i="1048"/>
  <c r="AE25" i="1048"/>
  <c r="AD25" i="1048"/>
  <c r="AC25" i="1048"/>
  <c r="AB25" i="1048"/>
  <c r="AF25" i="1048" s="1"/>
  <c r="AA25" i="1048"/>
  <c r="Y25" i="1048"/>
  <c r="X25" i="1048"/>
  <c r="W25" i="1048"/>
  <c r="Z25" i="1048" s="1"/>
  <c r="V25" i="1048"/>
  <c r="T25" i="1048"/>
  <c r="S25" i="1048"/>
  <c r="R25" i="1048"/>
  <c r="U25" i="1048" s="1"/>
  <c r="Q25" i="1048"/>
  <c r="O25" i="1048"/>
  <c r="N25" i="1048"/>
  <c r="M25" i="1048"/>
  <c r="L25" i="1048"/>
  <c r="P25" i="1048" s="1"/>
  <c r="F25" i="1048" s="1"/>
  <c r="K25" i="1048"/>
  <c r="AI24" i="1048"/>
  <c r="AH24" i="1048"/>
  <c r="AG24" i="1048"/>
  <c r="AJ24" i="1048" s="1"/>
  <c r="AE24" i="1048"/>
  <c r="AD24" i="1048"/>
  <c r="AC24" i="1048"/>
  <c r="AB24" i="1048"/>
  <c r="AA24" i="1048"/>
  <c r="AF24" i="1048" s="1"/>
  <c r="Y24" i="1048"/>
  <c r="X24" i="1048"/>
  <c r="W24" i="1048"/>
  <c r="V24" i="1048"/>
  <c r="Z24" i="1048" s="1"/>
  <c r="T24" i="1048"/>
  <c r="S24" i="1048"/>
  <c r="R24" i="1048"/>
  <c r="Q24" i="1048"/>
  <c r="U24" i="1048" s="1"/>
  <c r="P24" i="1048"/>
  <c r="F24" i="1048" s="1"/>
  <c r="O24" i="1048"/>
  <c r="N24" i="1048"/>
  <c r="M24" i="1048"/>
  <c r="L24" i="1048"/>
  <c r="K24" i="1048"/>
  <c r="AI23" i="1048"/>
  <c r="AH23" i="1048"/>
  <c r="AJ23" i="1048" s="1"/>
  <c r="AG23" i="1048"/>
  <c r="AE23" i="1048"/>
  <c r="AD23" i="1048"/>
  <c r="AC23" i="1048"/>
  <c r="AB23" i="1048"/>
  <c r="AF23" i="1048" s="1"/>
  <c r="AA23" i="1048"/>
  <c r="Y23" i="1048"/>
  <c r="X23" i="1048"/>
  <c r="W23" i="1048"/>
  <c r="Z23" i="1048" s="1"/>
  <c r="V23" i="1048"/>
  <c r="T23" i="1048"/>
  <c r="S23" i="1048"/>
  <c r="R23" i="1048"/>
  <c r="U23" i="1048" s="1"/>
  <c r="Q23" i="1048"/>
  <c r="O23" i="1048"/>
  <c r="N23" i="1048"/>
  <c r="M23" i="1048"/>
  <c r="L23" i="1048"/>
  <c r="P23" i="1048" s="1"/>
  <c r="F23" i="1048" s="1"/>
  <c r="K23" i="1048"/>
  <c r="AJ22" i="1048"/>
  <c r="AI22" i="1048"/>
  <c r="AH22" i="1048"/>
  <c r="AG22" i="1048"/>
  <c r="AE22" i="1048"/>
  <c r="AD22" i="1048"/>
  <c r="AC22" i="1048"/>
  <c r="AB22" i="1048"/>
  <c r="AA22" i="1048"/>
  <c r="AF22" i="1048" s="1"/>
  <c r="Y22" i="1048"/>
  <c r="X22" i="1048"/>
  <c r="W22" i="1048"/>
  <c r="V22" i="1048"/>
  <c r="Z22" i="1048" s="1"/>
  <c r="T22" i="1048"/>
  <c r="S22" i="1048"/>
  <c r="R22" i="1048"/>
  <c r="Q22" i="1048"/>
  <c r="U22" i="1048" s="1"/>
  <c r="O22" i="1048"/>
  <c r="N22" i="1048"/>
  <c r="M22" i="1048"/>
  <c r="L22" i="1048"/>
  <c r="K22" i="1048"/>
  <c r="P22" i="1048" s="1"/>
  <c r="F22" i="1048" s="1"/>
  <c r="AI21" i="1048"/>
  <c r="AH21" i="1048"/>
  <c r="AJ21" i="1048" s="1"/>
  <c r="AG21" i="1048"/>
  <c r="AE21" i="1048"/>
  <c r="AD21" i="1048"/>
  <c r="AC21" i="1048"/>
  <c r="AB21" i="1048"/>
  <c r="AF21" i="1048" s="1"/>
  <c r="AA21" i="1048"/>
  <c r="Y21" i="1048"/>
  <c r="X21" i="1048"/>
  <c r="W21" i="1048"/>
  <c r="Z21" i="1048" s="1"/>
  <c r="V21" i="1048"/>
  <c r="T21" i="1048"/>
  <c r="S21" i="1048"/>
  <c r="R21" i="1048"/>
  <c r="U21" i="1048" s="1"/>
  <c r="Q21" i="1048"/>
  <c r="P21" i="1048"/>
  <c r="F21" i="1048" s="1"/>
  <c r="O21" i="1048"/>
  <c r="N21" i="1048"/>
  <c r="M21" i="1048"/>
  <c r="L21" i="1048"/>
  <c r="K21" i="1048"/>
  <c r="AI20" i="1048"/>
  <c r="AH20" i="1048"/>
  <c r="AJ20" i="1048" s="1"/>
  <c r="AG20" i="1048"/>
  <c r="AE20" i="1048"/>
  <c r="AD20" i="1048"/>
  <c r="AC20" i="1048"/>
  <c r="AB20" i="1048"/>
  <c r="AF20" i="1048" s="1"/>
  <c r="AA20" i="1048"/>
  <c r="Y20" i="1048"/>
  <c r="X20" i="1048"/>
  <c r="W20" i="1048"/>
  <c r="Z20" i="1048" s="1"/>
  <c r="V20" i="1048"/>
  <c r="T20" i="1048"/>
  <c r="S20" i="1048"/>
  <c r="R20" i="1048"/>
  <c r="U20" i="1048" s="1"/>
  <c r="Q20" i="1048"/>
  <c r="O20" i="1048"/>
  <c r="N20" i="1048"/>
  <c r="M20" i="1048"/>
  <c r="L20" i="1048"/>
  <c r="P20" i="1048" s="1"/>
  <c r="F20" i="1048" s="1"/>
  <c r="K20" i="1048"/>
  <c r="AI19" i="1048"/>
  <c r="AH19" i="1048"/>
  <c r="AG19" i="1048"/>
  <c r="AJ19" i="1048" s="1"/>
  <c r="AF19" i="1048"/>
  <c r="AE19" i="1048"/>
  <c r="AD19" i="1048"/>
  <c r="AC19" i="1048"/>
  <c r="AB19" i="1048"/>
  <c r="AA19" i="1048"/>
  <c r="Y19" i="1048"/>
  <c r="X19" i="1048"/>
  <c r="W19" i="1048"/>
  <c r="V19" i="1048"/>
  <c r="Z19" i="1048" s="1"/>
  <c r="T19" i="1048"/>
  <c r="S19" i="1048"/>
  <c r="R19" i="1048"/>
  <c r="Q19" i="1048"/>
  <c r="U19" i="1048" s="1"/>
  <c r="O19" i="1048"/>
  <c r="N19" i="1048"/>
  <c r="M19" i="1048"/>
  <c r="L19" i="1048"/>
  <c r="K19" i="1048"/>
  <c r="P19" i="1048" s="1"/>
  <c r="F19" i="1048" s="1"/>
  <c r="AI18" i="1048"/>
  <c r="AH18" i="1048"/>
  <c r="AJ18" i="1048" s="1"/>
  <c r="AG18" i="1048"/>
  <c r="AE18" i="1048"/>
  <c r="AD18" i="1048"/>
  <c r="AC18" i="1048"/>
  <c r="AB18" i="1048"/>
  <c r="AF18" i="1048" s="1"/>
  <c r="AA18" i="1048"/>
  <c r="Y18" i="1048"/>
  <c r="X18" i="1048"/>
  <c r="W18" i="1048"/>
  <c r="Z18" i="1048" s="1"/>
  <c r="V18" i="1048"/>
  <c r="T18" i="1048"/>
  <c r="S18" i="1048"/>
  <c r="R18" i="1048"/>
  <c r="U18" i="1048" s="1"/>
  <c r="Q18" i="1048"/>
  <c r="O18" i="1048"/>
  <c r="N18" i="1048"/>
  <c r="M18" i="1048"/>
  <c r="L18" i="1048"/>
  <c r="P18" i="1048" s="1"/>
  <c r="F18" i="1048" s="1"/>
  <c r="K18" i="1048"/>
  <c r="AI17" i="1048"/>
  <c r="AH17" i="1048"/>
  <c r="AJ17" i="1048" s="1"/>
  <c r="AG17" i="1048"/>
  <c r="AE17" i="1048"/>
  <c r="AD17" i="1048"/>
  <c r="AC17" i="1048"/>
  <c r="AB17" i="1048"/>
  <c r="AF17" i="1048" s="1"/>
  <c r="AA17" i="1048"/>
  <c r="Y17" i="1048"/>
  <c r="X17" i="1048"/>
  <c r="W17" i="1048"/>
  <c r="Z17" i="1048" s="1"/>
  <c r="V17" i="1048"/>
  <c r="T17" i="1048"/>
  <c r="S17" i="1048"/>
  <c r="R17" i="1048"/>
  <c r="U17" i="1048" s="1"/>
  <c r="Q17" i="1048"/>
  <c r="O17" i="1048"/>
  <c r="N17" i="1048"/>
  <c r="M17" i="1048"/>
  <c r="L17" i="1048"/>
  <c r="P17" i="1048" s="1"/>
  <c r="F17" i="1048" s="1"/>
  <c r="K17" i="1048"/>
  <c r="AI16" i="1048"/>
  <c r="AH16" i="1048"/>
  <c r="AG16" i="1048"/>
  <c r="AJ16" i="1048" s="1"/>
  <c r="AE16" i="1048"/>
  <c r="AD16" i="1048"/>
  <c r="AC16" i="1048"/>
  <c r="AB16" i="1048"/>
  <c r="AA16" i="1048"/>
  <c r="AF16" i="1048" s="1"/>
  <c r="Y16" i="1048"/>
  <c r="X16" i="1048"/>
  <c r="W16" i="1048"/>
  <c r="V16" i="1048"/>
  <c r="Z16" i="1048" s="1"/>
  <c r="U16" i="1048"/>
  <c r="T16" i="1048"/>
  <c r="S16" i="1048"/>
  <c r="R16" i="1048"/>
  <c r="Q16" i="1048"/>
  <c r="O16" i="1048"/>
  <c r="N16" i="1048"/>
  <c r="M16" i="1048"/>
  <c r="L16" i="1048"/>
  <c r="K16" i="1048"/>
  <c r="P16" i="1048" s="1"/>
  <c r="F16" i="1048" s="1"/>
  <c r="AI15" i="1048"/>
  <c r="AH15" i="1048"/>
  <c r="AJ15" i="1048" s="1"/>
  <c r="AG15" i="1048"/>
  <c r="AE15" i="1048"/>
  <c r="AD15" i="1048"/>
  <c r="AC15" i="1048"/>
  <c r="AF15" i="1048" s="1"/>
  <c r="AB15" i="1048"/>
  <c r="AA15" i="1048"/>
  <c r="Y15" i="1048"/>
  <c r="X15" i="1048"/>
  <c r="Z15" i="1048" s="1"/>
  <c r="W15" i="1048"/>
  <c r="V15" i="1048"/>
  <c r="T15" i="1048"/>
  <c r="S15" i="1048"/>
  <c r="U15" i="1048" s="1"/>
  <c r="R15" i="1048"/>
  <c r="Q15" i="1048"/>
  <c r="O15" i="1048"/>
  <c r="N15" i="1048"/>
  <c r="M15" i="1048"/>
  <c r="P15" i="1048" s="1"/>
  <c r="F15" i="1048" s="1"/>
  <c r="L15" i="1048"/>
  <c r="K15" i="1048"/>
  <c r="AI14" i="1048"/>
  <c r="AH14" i="1048"/>
  <c r="AG14" i="1048"/>
  <c r="AJ14" i="1048" s="1"/>
  <c r="AF14" i="1048"/>
  <c r="AE14" i="1048"/>
  <c r="AD14" i="1048"/>
  <c r="AC14" i="1048"/>
  <c r="AB14" i="1048"/>
  <c r="AA14" i="1048"/>
  <c r="Y14" i="1048"/>
  <c r="X14" i="1048"/>
  <c r="W14" i="1048"/>
  <c r="V14" i="1048"/>
  <c r="Z14" i="1048" s="1"/>
  <c r="T14" i="1048"/>
  <c r="S14" i="1048"/>
  <c r="R14" i="1048"/>
  <c r="Q14" i="1048"/>
  <c r="U14" i="1048" s="1"/>
  <c r="O14" i="1048"/>
  <c r="N14" i="1048"/>
  <c r="M14" i="1048"/>
  <c r="L14" i="1048"/>
  <c r="K14" i="1048"/>
  <c r="P14" i="1048" s="1"/>
  <c r="F14" i="1048" s="1"/>
  <c r="AI13" i="1048"/>
  <c r="AH13" i="1048"/>
  <c r="AG13" i="1048"/>
  <c r="AJ13" i="1048" s="1"/>
  <c r="AE13" i="1048"/>
  <c r="AD13" i="1048"/>
  <c r="AC13" i="1048"/>
  <c r="AB13" i="1048"/>
  <c r="AA13" i="1048"/>
  <c r="AF13" i="1048" s="1"/>
  <c r="Y13" i="1048"/>
  <c r="X13" i="1048"/>
  <c r="W13" i="1048"/>
  <c r="V13" i="1048"/>
  <c r="Z13" i="1048" s="1"/>
  <c r="T13" i="1048"/>
  <c r="S13" i="1048"/>
  <c r="R13" i="1048"/>
  <c r="Q13" i="1048"/>
  <c r="U13" i="1048" s="1"/>
  <c r="O13" i="1048"/>
  <c r="N13" i="1048"/>
  <c r="M13" i="1048"/>
  <c r="L13" i="1048"/>
  <c r="K13" i="1048"/>
  <c r="P13" i="1048" s="1"/>
  <c r="F13" i="1048" s="1"/>
  <c r="AI12" i="1048"/>
  <c r="AH12" i="1048"/>
  <c r="AJ12" i="1048" s="1"/>
  <c r="AG12" i="1048"/>
  <c r="AE12" i="1048"/>
  <c r="AD12" i="1048"/>
  <c r="AC12" i="1048"/>
  <c r="AB12" i="1048"/>
  <c r="AF12" i="1048" s="1"/>
  <c r="AA12" i="1048"/>
  <c r="Y12" i="1048"/>
  <c r="X12" i="1048"/>
  <c r="W12" i="1048"/>
  <c r="Z12" i="1048" s="1"/>
  <c r="V12" i="1048"/>
  <c r="T12" i="1048"/>
  <c r="S12" i="1048"/>
  <c r="R12" i="1048"/>
  <c r="U12" i="1048" s="1"/>
  <c r="Q12" i="1048"/>
  <c r="O12" i="1048"/>
  <c r="N12" i="1048"/>
  <c r="M12" i="1048"/>
  <c r="L12" i="1048"/>
  <c r="P12" i="1048" s="1"/>
  <c r="F12" i="1048" s="1"/>
  <c r="K12" i="1048"/>
  <c r="AI11" i="1048"/>
  <c r="AH11" i="1048"/>
  <c r="AJ11" i="1048" s="1"/>
  <c r="AG11" i="1048"/>
  <c r="AE11" i="1048"/>
  <c r="AD11" i="1048"/>
  <c r="AC11" i="1048"/>
  <c r="AB11" i="1048"/>
  <c r="AF11" i="1048" s="1"/>
  <c r="AA11" i="1048"/>
  <c r="Y11" i="1048"/>
  <c r="X11" i="1048"/>
  <c r="W11" i="1048"/>
  <c r="Z11" i="1048" s="1"/>
  <c r="V11" i="1048"/>
  <c r="T11" i="1048"/>
  <c r="S11" i="1048"/>
  <c r="R11" i="1048"/>
  <c r="U11" i="1048" s="1"/>
  <c r="Q11" i="1048"/>
  <c r="O11" i="1048"/>
  <c r="N11" i="1048"/>
  <c r="M11" i="1048"/>
  <c r="L11" i="1048"/>
  <c r="P11" i="1048" s="1"/>
  <c r="F11" i="1048" s="1"/>
  <c r="K11" i="1048"/>
  <c r="AI10" i="1048"/>
  <c r="AH10" i="1048"/>
  <c r="AJ10" i="1048" s="1"/>
  <c r="AG10" i="1048"/>
  <c r="AE10" i="1048"/>
  <c r="AD10" i="1048"/>
  <c r="AC10" i="1048"/>
  <c r="AB10" i="1048"/>
  <c r="AF10" i="1048" s="1"/>
  <c r="AA10" i="1048"/>
  <c r="Z10" i="1048"/>
  <c r="Y10" i="1048"/>
  <c r="X10" i="1048"/>
  <c r="W10" i="1048"/>
  <c r="V10" i="1048"/>
  <c r="T10" i="1048"/>
  <c r="S10" i="1048"/>
  <c r="R10" i="1048"/>
  <c r="U10" i="1048" s="1"/>
  <c r="Q10" i="1048"/>
  <c r="O10" i="1048"/>
  <c r="N10" i="1048"/>
  <c r="M10" i="1048"/>
  <c r="L10" i="1048"/>
  <c r="P10" i="1048" s="1"/>
  <c r="F10" i="1048" s="1"/>
  <c r="K10" i="1048"/>
  <c r="AI9" i="1048"/>
  <c r="AH9" i="1048"/>
  <c r="AG9" i="1048"/>
  <c r="AJ9" i="1048" s="1"/>
  <c r="AF9" i="1048"/>
  <c r="AE9" i="1048"/>
  <c r="AD9" i="1048"/>
  <c r="AC9" i="1048"/>
  <c r="AB9" i="1048"/>
  <c r="AA9" i="1048"/>
  <c r="Y9" i="1048"/>
  <c r="X9" i="1048"/>
  <c r="W9" i="1048"/>
  <c r="V9" i="1048"/>
  <c r="Z9" i="1048" s="1"/>
  <c r="T9" i="1048"/>
  <c r="S9" i="1048"/>
  <c r="R9" i="1048"/>
  <c r="Q9" i="1048"/>
  <c r="U9" i="1048" s="1"/>
  <c r="O9" i="1048"/>
  <c r="N9" i="1048"/>
  <c r="M9" i="1048"/>
  <c r="L9" i="1048"/>
  <c r="K9" i="1048"/>
  <c r="P9" i="1048" s="1"/>
  <c r="F9" i="1048" s="1"/>
  <c r="AI8" i="1048"/>
  <c r="AH8" i="1048"/>
  <c r="AJ8" i="1048" s="1"/>
  <c r="AG8" i="1048"/>
  <c r="AE8" i="1048"/>
  <c r="AD8" i="1048"/>
  <c r="AC8" i="1048"/>
  <c r="AF8" i="1048" s="1"/>
  <c r="AB8" i="1048"/>
  <c r="AA8" i="1048"/>
  <c r="Y8" i="1048"/>
  <c r="X8" i="1048"/>
  <c r="Z8" i="1048" s="1"/>
  <c r="W8" i="1048"/>
  <c r="V8" i="1048"/>
  <c r="T8" i="1048"/>
  <c r="S8" i="1048"/>
  <c r="U8" i="1048" s="1"/>
  <c r="R8" i="1048"/>
  <c r="Q8" i="1048"/>
  <c r="O8" i="1048"/>
  <c r="N8" i="1048"/>
  <c r="M8" i="1048"/>
  <c r="P8" i="1048" s="1"/>
  <c r="F8" i="1048" s="1"/>
  <c r="L8" i="1048"/>
  <c r="K8" i="1048"/>
  <c r="AI7" i="1048"/>
  <c r="AH7" i="1048"/>
  <c r="AJ7" i="1048" s="1"/>
  <c r="AG7" i="1048"/>
  <c r="AE7" i="1048"/>
  <c r="AD7" i="1048"/>
  <c r="AC7" i="1048"/>
  <c r="AF7" i="1048" s="1"/>
  <c r="AB7" i="1048"/>
  <c r="AA7" i="1048"/>
  <c r="Y7" i="1048"/>
  <c r="X7" i="1048"/>
  <c r="Z7" i="1048" s="1"/>
  <c r="W7" i="1048"/>
  <c r="V7" i="1048"/>
  <c r="U7" i="1048"/>
  <c r="T7" i="1048"/>
  <c r="S7" i="1048"/>
  <c r="R7" i="1048"/>
  <c r="Q7" i="1048"/>
  <c r="O7" i="1048"/>
  <c r="N7" i="1048"/>
  <c r="M7" i="1048"/>
  <c r="P7" i="1048" s="1"/>
  <c r="F7" i="1048" s="1"/>
  <c r="L7" i="1048"/>
  <c r="K7" i="1048"/>
  <c r="AI6" i="1048"/>
  <c r="AH6" i="1048"/>
  <c r="AG6" i="1048"/>
  <c r="AJ6" i="1048" s="1"/>
  <c r="AE6" i="1048"/>
  <c r="AD6" i="1048"/>
  <c r="AC6" i="1048"/>
  <c r="AB6" i="1048"/>
  <c r="AA6" i="1048"/>
  <c r="AF6" i="1048" s="1"/>
  <c r="Y6" i="1048"/>
  <c r="X6" i="1048"/>
  <c r="W6" i="1048"/>
  <c r="V6" i="1048"/>
  <c r="Z6" i="1048" s="1"/>
  <c r="T6" i="1048"/>
  <c r="S6" i="1048"/>
  <c r="R6" i="1048"/>
  <c r="Q6" i="1048"/>
  <c r="U6" i="1048" s="1"/>
  <c r="O6" i="1048"/>
  <c r="N6" i="1048"/>
  <c r="M6" i="1048"/>
  <c r="L6" i="1048"/>
  <c r="K6" i="1048"/>
  <c r="P6" i="1048" s="1"/>
  <c r="F6" i="1048" s="1"/>
  <c r="AI5" i="1048"/>
  <c r="AH5" i="1048"/>
  <c r="AJ5" i="1048" s="1"/>
  <c r="AG5" i="1048"/>
  <c r="AE5" i="1048"/>
  <c r="AD5" i="1048"/>
  <c r="AC5" i="1048"/>
  <c r="AB5" i="1048"/>
  <c r="AF5" i="1048" s="1"/>
  <c r="AA5" i="1048"/>
  <c r="Z5" i="1048"/>
  <c r="Y5" i="1048"/>
  <c r="X5" i="1048"/>
  <c r="W5" i="1048"/>
  <c r="V5" i="1048"/>
  <c r="T5" i="1048"/>
  <c r="S5" i="1048"/>
  <c r="R5" i="1048"/>
  <c r="U5" i="1048" s="1"/>
  <c r="Q5" i="1048"/>
  <c r="O5" i="1048"/>
  <c r="N5" i="1048"/>
  <c r="M5" i="1048"/>
  <c r="L5" i="1048"/>
  <c r="P5" i="1048" s="1"/>
  <c r="F5" i="1048" s="1"/>
  <c r="K5" i="1048"/>
  <c r="AI4" i="1048"/>
  <c r="AH4" i="1048"/>
  <c r="AJ4" i="1048" s="1"/>
  <c r="AG4" i="1048"/>
  <c r="AE4" i="1048"/>
  <c r="AD4" i="1048"/>
  <c r="AC4" i="1048"/>
  <c r="AF4" i="1048" s="1"/>
  <c r="AB4" i="1048"/>
  <c r="AA4" i="1048"/>
  <c r="Y4" i="1048"/>
  <c r="X4" i="1048"/>
  <c r="Z4" i="1048" s="1"/>
  <c r="W4" i="1048"/>
  <c r="V4" i="1048"/>
  <c r="T4" i="1048"/>
  <c r="S4" i="1048"/>
  <c r="U4" i="1048" s="1"/>
  <c r="R4" i="1048"/>
  <c r="Q4" i="1048"/>
  <c r="O4" i="1048"/>
  <c r="N4" i="1048"/>
  <c r="M4" i="1048"/>
  <c r="P4" i="1048" s="1"/>
  <c r="F4" i="1048" s="1"/>
  <c r="L4" i="1048"/>
  <c r="K4" i="1048"/>
  <c r="D57" i="1047"/>
  <c r="E54" i="1047"/>
  <c r="E56" i="1047" s="1"/>
  <c r="D54" i="1047"/>
  <c r="D56" i="1047" s="1"/>
  <c r="C54" i="1047"/>
  <c r="G54" i="1047" s="1"/>
  <c r="D50" i="1047"/>
  <c r="E47" i="1047"/>
  <c r="E49" i="1047" s="1"/>
  <c r="D47" i="1047"/>
  <c r="C47" i="1047"/>
  <c r="G47" i="1047" s="1"/>
  <c r="AJ43" i="1047"/>
  <c r="AI43" i="1047"/>
  <c r="AH43" i="1047"/>
  <c r="AG43" i="1047"/>
  <c r="AF43" i="1047"/>
  <c r="AE43" i="1047"/>
  <c r="AD43" i="1047"/>
  <c r="AC43" i="1047"/>
  <c r="AB43" i="1047"/>
  <c r="AA43" i="1047"/>
  <c r="Z43" i="1047"/>
  <c r="Y43" i="1047"/>
  <c r="X43" i="1047"/>
  <c r="W43" i="1047"/>
  <c r="V43" i="1047"/>
  <c r="U43" i="1047"/>
  <c r="T43" i="1047"/>
  <c r="S43" i="1047"/>
  <c r="R43" i="1047"/>
  <c r="Q43" i="1047"/>
  <c r="P43" i="1047"/>
  <c r="O43" i="1047"/>
  <c r="N43" i="1047"/>
  <c r="M43" i="1047"/>
  <c r="L43" i="1047"/>
  <c r="K43" i="1047"/>
  <c r="F43" i="1047"/>
  <c r="AJ42" i="1047"/>
  <c r="AI42" i="1047"/>
  <c r="AH42" i="1047"/>
  <c r="AG42" i="1047"/>
  <c r="AF42" i="1047"/>
  <c r="AE42" i="1047"/>
  <c r="AD42" i="1047"/>
  <c r="AC42" i="1047"/>
  <c r="AB42" i="1047"/>
  <c r="AA42" i="1047"/>
  <c r="Z42" i="1047"/>
  <c r="Y42" i="1047"/>
  <c r="X42" i="1047"/>
  <c r="W42" i="1047"/>
  <c r="V42" i="1047"/>
  <c r="U42" i="1047"/>
  <c r="T42" i="1047"/>
  <c r="S42" i="1047"/>
  <c r="R42" i="1047"/>
  <c r="Q42" i="1047"/>
  <c r="P42" i="1047"/>
  <c r="O42" i="1047"/>
  <c r="N42" i="1047"/>
  <c r="M42" i="1047"/>
  <c r="L42" i="1047"/>
  <c r="K42" i="1047"/>
  <c r="F42" i="1047"/>
  <c r="AJ41" i="1047"/>
  <c r="AI41" i="1047"/>
  <c r="AH41" i="1047"/>
  <c r="AG41" i="1047"/>
  <c r="AF41" i="1047"/>
  <c r="AE41" i="1047"/>
  <c r="AD41" i="1047"/>
  <c r="AC41" i="1047"/>
  <c r="AB41" i="1047"/>
  <c r="AA41" i="1047"/>
  <c r="Z41" i="1047"/>
  <c r="Y41" i="1047"/>
  <c r="X41" i="1047"/>
  <c r="W41" i="1047"/>
  <c r="V41" i="1047"/>
  <c r="U41" i="1047"/>
  <c r="T41" i="1047"/>
  <c r="S41" i="1047"/>
  <c r="R41" i="1047"/>
  <c r="Q41" i="1047"/>
  <c r="P41" i="1047"/>
  <c r="O41" i="1047"/>
  <c r="N41" i="1047"/>
  <c r="M41" i="1047"/>
  <c r="L41" i="1047"/>
  <c r="K41" i="1047"/>
  <c r="F41" i="1047"/>
  <c r="AJ40" i="1047"/>
  <c r="AI40" i="1047"/>
  <c r="AH40" i="1047"/>
  <c r="AG40" i="1047"/>
  <c r="AF40" i="1047"/>
  <c r="AE40" i="1047"/>
  <c r="AD40" i="1047"/>
  <c r="AC40" i="1047"/>
  <c r="AB40" i="1047"/>
  <c r="AA40" i="1047"/>
  <c r="Z40" i="1047"/>
  <c r="Y40" i="1047"/>
  <c r="X40" i="1047"/>
  <c r="W40" i="1047"/>
  <c r="V40" i="1047"/>
  <c r="U40" i="1047"/>
  <c r="T40" i="1047"/>
  <c r="S40" i="1047"/>
  <c r="R40" i="1047"/>
  <c r="Q40" i="1047"/>
  <c r="P40" i="1047"/>
  <c r="O40" i="1047"/>
  <c r="N40" i="1047"/>
  <c r="M40" i="1047"/>
  <c r="L40" i="1047"/>
  <c r="K40" i="1047"/>
  <c r="F40" i="1047"/>
  <c r="AJ39" i="1047"/>
  <c r="AI39" i="1047"/>
  <c r="AH39" i="1047"/>
  <c r="AG39" i="1047"/>
  <c r="AF39" i="1047"/>
  <c r="AE39" i="1047"/>
  <c r="AD39" i="1047"/>
  <c r="AC39" i="1047"/>
  <c r="AB39" i="1047"/>
  <c r="AA39" i="1047"/>
  <c r="Z39" i="1047"/>
  <c r="Y39" i="1047"/>
  <c r="X39" i="1047"/>
  <c r="W39" i="1047"/>
  <c r="V39" i="1047"/>
  <c r="U39" i="1047"/>
  <c r="T39" i="1047"/>
  <c r="S39" i="1047"/>
  <c r="R39" i="1047"/>
  <c r="Q39" i="1047"/>
  <c r="P39" i="1047"/>
  <c r="O39" i="1047"/>
  <c r="N39" i="1047"/>
  <c r="M39" i="1047"/>
  <c r="L39" i="1047"/>
  <c r="K39" i="1047"/>
  <c r="F39" i="1047"/>
  <c r="AJ38" i="1047"/>
  <c r="AI38" i="1047"/>
  <c r="AH38" i="1047"/>
  <c r="AG38" i="1047"/>
  <c r="AF38" i="1047"/>
  <c r="AE38" i="1047"/>
  <c r="AD38" i="1047"/>
  <c r="AC38" i="1047"/>
  <c r="AB38" i="1047"/>
  <c r="AA38" i="1047"/>
  <c r="Z38" i="1047"/>
  <c r="Y38" i="1047"/>
  <c r="X38" i="1047"/>
  <c r="W38" i="1047"/>
  <c r="V38" i="1047"/>
  <c r="U38" i="1047"/>
  <c r="T38" i="1047"/>
  <c r="S38" i="1047"/>
  <c r="R38" i="1047"/>
  <c r="Q38" i="1047"/>
  <c r="P38" i="1047"/>
  <c r="O38" i="1047"/>
  <c r="N38" i="1047"/>
  <c r="M38" i="1047"/>
  <c r="L38" i="1047"/>
  <c r="K38" i="1047"/>
  <c r="F38" i="1047"/>
  <c r="AJ37" i="1047"/>
  <c r="AI37" i="1047"/>
  <c r="AH37" i="1047"/>
  <c r="AG37" i="1047"/>
  <c r="AF37" i="1047"/>
  <c r="AE37" i="1047"/>
  <c r="AD37" i="1047"/>
  <c r="AC37" i="1047"/>
  <c r="AB37" i="1047"/>
  <c r="AA37" i="1047"/>
  <c r="Z37" i="1047"/>
  <c r="Y37" i="1047"/>
  <c r="X37" i="1047"/>
  <c r="W37" i="1047"/>
  <c r="V37" i="1047"/>
  <c r="U37" i="1047"/>
  <c r="T37" i="1047"/>
  <c r="S37" i="1047"/>
  <c r="R37" i="1047"/>
  <c r="Q37" i="1047"/>
  <c r="P37" i="1047"/>
  <c r="O37" i="1047"/>
  <c r="N37" i="1047"/>
  <c r="M37" i="1047"/>
  <c r="L37" i="1047"/>
  <c r="K37" i="1047"/>
  <c r="F37" i="1047"/>
  <c r="AJ36" i="1047"/>
  <c r="AI36" i="1047"/>
  <c r="AH36" i="1047"/>
  <c r="AG36" i="1047"/>
  <c r="AF36" i="1047"/>
  <c r="AE36" i="1047"/>
  <c r="AD36" i="1047"/>
  <c r="AC36" i="1047"/>
  <c r="AB36" i="1047"/>
  <c r="AA36" i="1047"/>
  <c r="Z36" i="1047"/>
  <c r="Y36" i="1047"/>
  <c r="X36" i="1047"/>
  <c r="W36" i="1047"/>
  <c r="V36" i="1047"/>
  <c r="U36" i="1047"/>
  <c r="T36" i="1047"/>
  <c r="S36" i="1047"/>
  <c r="R36" i="1047"/>
  <c r="Q36" i="1047"/>
  <c r="P36" i="1047"/>
  <c r="O36" i="1047"/>
  <c r="N36" i="1047"/>
  <c r="M36" i="1047"/>
  <c r="L36" i="1047"/>
  <c r="K36" i="1047"/>
  <c r="F36" i="1047"/>
  <c r="AJ35" i="1047"/>
  <c r="AI35" i="1047"/>
  <c r="AH35" i="1047"/>
  <c r="AG35" i="1047"/>
  <c r="AF35" i="1047"/>
  <c r="AE35" i="1047"/>
  <c r="AD35" i="1047"/>
  <c r="AC35" i="1047"/>
  <c r="AB35" i="1047"/>
  <c r="AA35" i="1047"/>
  <c r="Z35" i="1047"/>
  <c r="Y35" i="1047"/>
  <c r="X35" i="1047"/>
  <c r="W35" i="1047"/>
  <c r="V35" i="1047"/>
  <c r="U35" i="1047"/>
  <c r="T35" i="1047"/>
  <c r="S35" i="1047"/>
  <c r="R35" i="1047"/>
  <c r="Q35" i="1047"/>
  <c r="P35" i="1047"/>
  <c r="O35" i="1047"/>
  <c r="N35" i="1047"/>
  <c r="M35" i="1047"/>
  <c r="L35" i="1047"/>
  <c r="K35" i="1047"/>
  <c r="F35" i="1047"/>
  <c r="AJ34" i="1047"/>
  <c r="AI34" i="1047"/>
  <c r="AH34" i="1047"/>
  <c r="AG34" i="1047"/>
  <c r="AF34" i="1047"/>
  <c r="AE34" i="1047"/>
  <c r="AD34" i="1047"/>
  <c r="AC34" i="1047"/>
  <c r="AB34" i="1047"/>
  <c r="AA34" i="1047"/>
  <c r="Z34" i="1047"/>
  <c r="Y34" i="1047"/>
  <c r="X34" i="1047"/>
  <c r="W34" i="1047"/>
  <c r="V34" i="1047"/>
  <c r="U34" i="1047"/>
  <c r="T34" i="1047"/>
  <c r="S34" i="1047"/>
  <c r="R34" i="1047"/>
  <c r="Q34" i="1047"/>
  <c r="P34" i="1047"/>
  <c r="O34" i="1047"/>
  <c r="N34" i="1047"/>
  <c r="M34" i="1047"/>
  <c r="L34" i="1047"/>
  <c r="K34" i="1047"/>
  <c r="F34" i="1047"/>
  <c r="AJ33" i="1047"/>
  <c r="AI33" i="1047"/>
  <c r="AH33" i="1047"/>
  <c r="AG33" i="1047"/>
  <c r="AF33" i="1047"/>
  <c r="AE33" i="1047"/>
  <c r="AD33" i="1047"/>
  <c r="AC33" i="1047"/>
  <c r="AB33" i="1047"/>
  <c r="AA33" i="1047"/>
  <c r="Z33" i="1047"/>
  <c r="Y33" i="1047"/>
  <c r="X33" i="1047"/>
  <c r="W33" i="1047"/>
  <c r="V33" i="1047"/>
  <c r="U33" i="1047"/>
  <c r="T33" i="1047"/>
  <c r="S33" i="1047"/>
  <c r="R33" i="1047"/>
  <c r="Q33" i="1047"/>
  <c r="P33" i="1047"/>
  <c r="O33" i="1047"/>
  <c r="N33" i="1047"/>
  <c r="M33" i="1047"/>
  <c r="L33" i="1047"/>
  <c r="K33" i="1047"/>
  <c r="F33" i="1047"/>
  <c r="AJ32" i="1047"/>
  <c r="AI32" i="1047"/>
  <c r="AH32" i="1047"/>
  <c r="AG32" i="1047"/>
  <c r="AF32" i="1047"/>
  <c r="AE32" i="1047"/>
  <c r="AD32" i="1047"/>
  <c r="AC32" i="1047"/>
  <c r="AB32" i="1047"/>
  <c r="AA32" i="1047"/>
  <c r="Z32" i="1047"/>
  <c r="Y32" i="1047"/>
  <c r="X32" i="1047"/>
  <c r="W32" i="1047"/>
  <c r="V32" i="1047"/>
  <c r="U32" i="1047"/>
  <c r="T32" i="1047"/>
  <c r="S32" i="1047"/>
  <c r="R32" i="1047"/>
  <c r="Q32" i="1047"/>
  <c r="P32" i="1047"/>
  <c r="O32" i="1047"/>
  <c r="N32" i="1047"/>
  <c r="M32" i="1047"/>
  <c r="L32" i="1047"/>
  <c r="K32" i="1047"/>
  <c r="F32" i="1047"/>
  <c r="AJ31" i="1047"/>
  <c r="AI31" i="1047"/>
  <c r="AH31" i="1047"/>
  <c r="AG31" i="1047"/>
  <c r="AF31" i="1047"/>
  <c r="AE31" i="1047"/>
  <c r="AD31" i="1047"/>
  <c r="AC31" i="1047"/>
  <c r="AB31" i="1047"/>
  <c r="AA31" i="1047"/>
  <c r="Z31" i="1047"/>
  <c r="Y31" i="1047"/>
  <c r="X31" i="1047"/>
  <c r="W31" i="1047"/>
  <c r="V31" i="1047"/>
  <c r="U31" i="1047"/>
  <c r="T31" i="1047"/>
  <c r="S31" i="1047"/>
  <c r="R31" i="1047"/>
  <c r="Q31" i="1047"/>
  <c r="P31" i="1047"/>
  <c r="O31" i="1047"/>
  <c r="N31" i="1047"/>
  <c r="M31" i="1047"/>
  <c r="L31" i="1047"/>
  <c r="K31" i="1047"/>
  <c r="F31" i="1047"/>
  <c r="AJ30" i="1047"/>
  <c r="AI30" i="1047"/>
  <c r="AH30" i="1047"/>
  <c r="AG30" i="1047"/>
  <c r="AF30" i="1047"/>
  <c r="AE30" i="1047"/>
  <c r="AD30" i="1047"/>
  <c r="AC30" i="1047"/>
  <c r="AB30" i="1047"/>
  <c r="AA30" i="1047"/>
  <c r="Z30" i="1047"/>
  <c r="Y30" i="1047"/>
  <c r="X30" i="1047"/>
  <c r="W30" i="1047"/>
  <c r="V30" i="1047"/>
  <c r="U30" i="1047"/>
  <c r="T30" i="1047"/>
  <c r="S30" i="1047"/>
  <c r="R30" i="1047"/>
  <c r="Q30" i="1047"/>
  <c r="P30" i="1047"/>
  <c r="O30" i="1047"/>
  <c r="N30" i="1047"/>
  <c r="M30" i="1047"/>
  <c r="L30" i="1047"/>
  <c r="K30" i="1047"/>
  <c r="F30" i="1047"/>
  <c r="AJ29" i="1047"/>
  <c r="AI29" i="1047"/>
  <c r="AH29" i="1047"/>
  <c r="AG29" i="1047"/>
  <c r="AF29" i="1047"/>
  <c r="AE29" i="1047"/>
  <c r="AD29" i="1047"/>
  <c r="AC29" i="1047"/>
  <c r="AB29" i="1047"/>
  <c r="AA29" i="1047"/>
  <c r="Z29" i="1047"/>
  <c r="Y29" i="1047"/>
  <c r="X29" i="1047"/>
  <c r="W29" i="1047"/>
  <c r="V29" i="1047"/>
  <c r="U29" i="1047"/>
  <c r="T29" i="1047"/>
  <c r="S29" i="1047"/>
  <c r="R29" i="1047"/>
  <c r="Q29" i="1047"/>
  <c r="P29" i="1047"/>
  <c r="O29" i="1047"/>
  <c r="N29" i="1047"/>
  <c r="M29" i="1047"/>
  <c r="L29" i="1047"/>
  <c r="K29" i="1047"/>
  <c r="F29" i="1047"/>
  <c r="AJ28" i="1047"/>
  <c r="AI28" i="1047"/>
  <c r="AH28" i="1047"/>
  <c r="AG28" i="1047"/>
  <c r="AF28" i="1047"/>
  <c r="AE28" i="1047"/>
  <c r="AD28" i="1047"/>
  <c r="AC28" i="1047"/>
  <c r="AB28" i="1047"/>
  <c r="AA28" i="1047"/>
  <c r="Z28" i="1047"/>
  <c r="Y28" i="1047"/>
  <c r="X28" i="1047"/>
  <c r="W28" i="1047"/>
  <c r="V28" i="1047"/>
  <c r="U28" i="1047"/>
  <c r="T28" i="1047"/>
  <c r="S28" i="1047"/>
  <c r="R28" i="1047"/>
  <c r="Q28" i="1047"/>
  <c r="P28" i="1047"/>
  <c r="O28" i="1047"/>
  <c r="N28" i="1047"/>
  <c r="M28" i="1047"/>
  <c r="L28" i="1047"/>
  <c r="K28" i="1047"/>
  <c r="F28" i="1047"/>
  <c r="AJ27" i="1047"/>
  <c r="AI27" i="1047"/>
  <c r="AH27" i="1047"/>
  <c r="AG27" i="1047"/>
  <c r="AF27" i="1047"/>
  <c r="AE27" i="1047"/>
  <c r="AD27" i="1047"/>
  <c r="AC27" i="1047"/>
  <c r="AB27" i="1047"/>
  <c r="AA27" i="1047"/>
  <c r="Z27" i="1047"/>
  <c r="Y27" i="1047"/>
  <c r="X27" i="1047"/>
  <c r="W27" i="1047"/>
  <c r="V27" i="1047"/>
  <c r="U27" i="1047"/>
  <c r="T27" i="1047"/>
  <c r="S27" i="1047"/>
  <c r="R27" i="1047"/>
  <c r="Q27" i="1047"/>
  <c r="P27" i="1047"/>
  <c r="O27" i="1047"/>
  <c r="N27" i="1047"/>
  <c r="M27" i="1047"/>
  <c r="L27" i="1047"/>
  <c r="K27" i="1047"/>
  <c r="F27" i="1047"/>
  <c r="AJ26" i="1047"/>
  <c r="AI26" i="1047"/>
  <c r="AH26" i="1047"/>
  <c r="AG26" i="1047"/>
  <c r="AF26" i="1047"/>
  <c r="AE26" i="1047"/>
  <c r="AD26" i="1047"/>
  <c r="AC26" i="1047"/>
  <c r="AB26" i="1047"/>
  <c r="AA26" i="1047"/>
  <c r="Z26" i="1047"/>
  <c r="Y26" i="1047"/>
  <c r="X26" i="1047"/>
  <c r="W26" i="1047"/>
  <c r="V26" i="1047"/>
  <c r="U26" i="1047"/>
  <c r="T26" i="1047"/>
  <c r="S26" i="1047"/>
  <c r="R26" i="1047"/>
  <c r="Q26" i="1047"/>
  <c r="P26" i="1047"/>
  <c r="O26" i="1047"/>
  <c r="N26" i="1047"/>
  <c r="M26" i="1047"/>
  <c r="L26" i="1047"/>
  <c r="K26" i="1047"/>
  <c r="F26" i="1047"/>
  <c r="AJ25" i="1047"/>
  <c r="AI25" i="1047"/>
  <c r="AH25" i="1047"/>
  <c r="AG25" i="1047"/>
  <c r="AF25" i="1047"/>
  <c r="AE25" i="1047"/>
  <c r="AD25" i="1047"/>
  <c r="AC25" i="1047"/>
  <c r="AB25" i="1047"/>
  <c r="AA25" i="1047"/>
  <c r="Z25" i="1047"/>
  <c r="Y25" i="1047"/>
  <c r="X25" i="1047"/>
  <c r="W25" i="1047"/>
  <c r="V25" i="1047"/>
  <c r="U25" i="1047"/>
  <c r="T25" i="1047"/>
  <c r="S25" i="1047"/>
  <c r="R25" i="1047"/>
  <c r="Q25" i="1047"/>
  <c r="P25" i="1047"/>
  <c r="O25" i="1047"/>
  <c r="N25" i="1047"/>
  <c r="M25" i="1047"/>
  <c r="L25" i="1047"/>
  <c r="K25" i="1047"/>
  <c r="F25" i="1047"/>
  <c r="AJ24" i="1047"/>
  <c r="AI24" i="1047"/>
  <c r="AH24" i="1047"/>
  <c r="AG24" i="1047"/>
  <c r="AF24" i="1047"/>
  <c r="AE24" i="1047"/>
  <c r="AD24" i="1047"/>
  <c r="AC24" i="1047"/>
  <c r="AB24" i="1047"/>
  <c r="AA24" i="1047"/>
  <c r="Z24" i="1047"/>
  <c r="Y24" i="1047"/>
  <c r="X24" i="1047"/>
  <c r="W24" i="1047"/>
  <c r="V24" i="1047"/>
  <c r="U24" i="1047"/>
  <c r="T24" i="1047"/>
  <c r="S24" i="1047"/>
  <c r="R24" i="1047"/>
  <c r="Q24" i="1047"/>
  <c r="P24" i="1047"/>
  <c r="O24" i="1047"/>
  <c r="N24" i="1047"/>
  <c r="M24" i="1047"/>
  <c r="L24" i="1047"/>
  <c r="K24" i="1047"/>
  <c r="F24" i="1047"/>
  <c r="AJ23" i="1047"/>
  <c r="AI23" i="1047"/>
  <c r="AH23" i="1047"/>
  <c r="AG23" i="1047"/>
  <c r="AF23" i="1047"/>
  <c r="AE23" i="1047"/>
  <c r="AD23" i="1047"/>
  <c r="AC23" i="1047"/>
  <c r="AB23" i="1047"/>
  <c r="AA23" i="1047"/>
  <c r="Z23" i="1047"/>
  <c r="Y23" i="1047"/>
  <c r="X23" i="1047"/>
  <c r="W23" i="1047"/>
  <c r="V23" i="1047"/>
  <c r="U23" i="1047"/>
  <c r="T23" i="1047"/>
  <c r="S23" i="1047"/>
  <c r="R23" i="1047"/>
  <c r="Q23" i="1047"/>
  <c r="P23" i="1047"/>
  <c r="O23" i="1047"/>
  <c r="N23" i="1047"/>
  <c r="M23" i="1047"/>
  <c r="L23" i="1047"/>
  <c r="K23" i="1047"/>
  <c r="F23" i="1047"/>
  <c r="AJ22" i="1047"/>
  <c r="AI22" i="1047"/>
  <c r="AH22" i="1047"/>
  <c r="AG22" i="1047"/>
  <c r="AF22" i="1047"/>
  <c r="AE22" i="1047"/>
  <c r="AD22" i="1047"/>
  <c r="AC22" i="1047"/>
  <c r="AB22" i="1047"/>
  <c r="AA22" i="1047"/>
  <c r="Z22" i="1047"/>
  <c r="Y22" i="1047"/>
  <c r="X22" i="1047"/>
  <c r="W22" i="1047"/>
  <c r="V22" i="1047"/>
  <c r="U22" i="1047"/>
  <c r="T22" i="1047"/>
  <c r="S22" i="1047"/>
  <c r="R22" i="1047"/>
  <c r="Q22" i="1047"/>
  <c r="P22" i="1047"/>
  <c r="O22" i="1047"/>
  <c r="N22" i="1047"/>
  <c r="M22" i="1047"/>
  <c r="L22" i="1047"/>
  <c r="K22" i="1047"/>
  <c r="F22" i="1047"/>
  <c r="AJ21" i="1047"/>
  <c r="AI21" i="1047"/>
  <c r="AH21" i="1047"/>
  <c r="AG21" i="1047"/>
  <c r="AF21" i="1047"/>
  <c r="AE21" i="1047"/>
  <c r="AD21" i="1047"/>
  <c r="AC21" i="1047"/>
  <c r="AB21" i="1047"/>
  <c r="AA21" i="1047"/>
  <c r="Z21" i="1047"/>
  <c r="Y21" i="1047"/>
  <c r="X21" i="1047"/>
  <c r="W21" i="1047"/>
  <c r="V21" i="1047"/>
  <c r="U21" i="1047"/>
  <c r="T21" i="1047"/>
  <c r="S21" i="1047"/>
  <c r="R21" i="1047"/>
  <c r="Q21" i="1047"/>
  <c r="P21" i="1047"/>
  <c r="O21" i="1047"/>
  <c r="N21" i="1047"/>
  <c r="M21" i="1047"/>
  <c r="L21" i="1047"/>
  <c r="K21" i="1047"/>
  <c r="F21" i="1047"/>
  <c r="AJ20" i="1047"/>
  <c r="AI20" i="1047"/>
  <c r="AH20" i="1047"/>
  <c r="AG20" i="1047"/>
  <c r="AF20" i="1047"/>
  <c r="AE20" i="1047"/>
  <c r="AD20" i="1047"/>
  <c r="AC20" i="1047"/>
  <c r="AB20" i="1047"/>
  <c r="AA20" i="1047"/>
  <c r="Z20" i="1047"/>
  <c r="Y20" i="1047"/>
  <c r="X20" i="1047"/>
  <c r="W20" i="1047"/>
  <c r="V20" i="1047"/>
  <c r="U20" i="1047"/>
  <c r="T20" i="1047"/>
  <c r="S20" i="1047"/>
  <c r="R20" i="1047"/>
  <c r="Q20" i="1047"/>
  <c r="P20" i="1047"/>
  <c r="O20" i="1047"/>
  <c r="N20" i="1047"/>
  <c r="M20" i="1047"/>
  <c r="L20" i="1047"/>
  <c r="K20" i="1047"/>
  <c r="F20" i="1047"/>
  <c r="AJ19" i="1047"/>
  <c r="AI19" i="1047"/>
  <c r="AH19" i="1047"/>
  <c r="AG19" i="1047"/>
  <c r="AF19" i="1047"/>
  <c r="AE19" i="1047"/>
  <c r="AD19" i="1047"/>
  <c r="AC19" i="1047"/>
  <c r="AB19" i="1047"/>
  <c r="AA19" i="1047"/>
  <c r="Z19" i="1047"/>
  <c r="Y19" i="1047"/>
  <c r="X19" i="1047"/>
  <c r="W19" i="1047"/>
  <c r="V19" i="1047"/>
  <c r="U19" i="1047"/>
  <c r="T19" i="1047"/>
  <c r="S19" i="1047"/>
  <c r="R19" i="1047"/>
  <c r="Q19" i="1047"/>
  <c r="P19" i="1047"/>
  <c r="O19" i="1047"/>
  <c r="N19" i="1047"/>
  <c r="M19" i="1047"/>
  <c r="L19" i="1047"/>
  <c r="K19" i="1047"/>
  <c r="F19" i="1047"/>
  <c r="AJ18" i="1047"/>
  <c r="AI18" i="1047"/>
  <c r="AH18" i="1047"/>
  <c r="AG18" i="1047"/>
  <c r="AF18" i="1047"/>
  <c r="AE18" i="1047"/>
  <c r="AD18" i="1047"/>
  <c r="AC18" i="1047"/>
  <c r="AB18" i="1047"/>
  <c r="AA18" i="1047"/>
  <c r="Z18" i="1047"/>
  <c r="Y18" i="1047"/>
  <c r="X18" i="1047"/>
  <c r="W18" i="1047"/>
  <c r="V18" i="1047"/>
  <c r="U18" i="1047"/>
  <c r="T18" i="1047"/>
  <c r="S18" i="1047"/>
  <c r="R18" i="1047"/>
  <c r="Q18" i="1047"/>
  <c r="P18" i="1047"/>
  <c r="O18" i="1047"/>
  <c r="N18" i="1047"/>
  <c r="M18" i="1047"/>
  <c r="L18" i="1047"/>
  <c r="K18" i="1047"/>
  <c r="F18" i="1047"/>
  <c r="AJ17" i="1047"/>
  <c r="F17" i="1047" s="1"/>
  <c r="AI17" i="1047"/>
  <c r="AH17" i="1047"/>
  <c r="AG17" i="1047"/>
  <c r="AE17" i="1047"/>
  <c r="AD17" i="1047"/>
  <c r="AC17" i="1047"/>
  <c r="AB17" i="1047"/>
  <c r="AA17" i="1047"/>
  <c r="AF17" i="1047" s="1"/>
  <c r="Y17" i="1047"/>
  <c r="X17" i="1047"/>
  <c r="W17" i="1047"/>
  <c r="V17" i="1047"/>
  <c r="Z17" i="1047" s="1"/>
  <c r="T17" i="1047"/>
  <c r="S17" i="1047"/>
  <c r="R17" i="1047"/>
  <c r="Q17" i="1047"/>
  <c r="U17" i="1047" s="1"/>
  <c r="O17" i="1047"/>
  <c r="N17" i="1047"/>
  <c r="M17" i="1047"/>
  <c r="L17" i="1047"/>
  <c r="K17" i="1047"/>
  <c r="P17" i="1047" s="1"/>
  <c r="AI16" i="1047"/>
  <c r="AH16" i="1047"/>
  <c r="AJ16" i="1047" s="1"/>
  <c r="F16" i="1047" s="1"/>
  <c r="AG16" i="1047"/>
  <c r="AE16" i="1047"/>
  <c r="AD16" i="1047"/>
  <c r="AC16" i="1047"/>
  <c r="AB16" i="1047"/>
  <c r="AF16" i="1047" s="1"/>
  <c r="AA16" i="1047"/>
  <c r="Z16" i="1047"/>
  <c r="Y16" i="1047"/>
  <c r="X16" i="1047"/>
  <c r="W16" i="1047"/>
  <c r="V16" i="1047"/>
  <c r="T16" i="1047"/>
  <c r="S16" i="1047"/>
  <c r="R16" i="1047"/>
  <c r="U16" i="1047" s="1"/>
  <c r="Q16" i="1047"/>
  <c r="O16" i="1047"/>
  <c r="N16" i="1047"/>
  <c r="M16" i="1047"/>
  <c r="L16" i="1047"/>
  <c r="P16" i="1047" s="1"/>
  <c r="K16" i="1047"/>
  <c r="AI15" i="1047"/>
  <c r="AH15" i="1047"/>
  <c r="AG15" i="1047"/>
  <c r="AJ15" i="1047" s="1"/>
  <c r="F15" i="1047" s="1"/>
  <c r="AE15" i="1047"/>
  <c r="AD15" i="1047"/>
  <c r="AC15" i="1047"/>
  <c r="AB15" i="1047"/>
  <c r="AA15" i="1047"/>
  <c r="AF15" i="1047" s="1"/>
  <c r="Y15" i="1047"/>
  <c r="X15" i="1047"/>
  <c r="W15" i="1047"/>
  <c r="V15" i="1047"/>
  <c r="Z15" i="1047" s="1"/>
  <c r="U15" i="1047"/>
  <c r="T15" i="1047"/>
  <c r="S15" i="1047"/>
  <c r="R15" i="1047"/>
  <c r="Q15" i="1047"/>
  <c r="O15" i="1047"/>
  <c r="N15" i="1047"/>
  <c r="M15" i="1047"/>
  <c r="L15" i="1047"/>
  <c r="K15" i="1047"/>
  <c r="P15" i="1047" s="1"/>
  <c r="AI14" i="1047"/>
  <c r="AH14" i="1047"/>
  <c r="AG14" i="1047"/>
  <c r="AJ14" i="1047" s="1"/>
  <c r="F14" i="1047" s="1"/>
  <c r="AF14" i="1047"/>
  <c r="AE14" i="1047"/>
  <c r="AD14" i="1047"/>
  <c r="AC14" i="1047"/>
  <c r="AB14" i="1047"/>
  <c r="AA14" i="1047"/>
  <c r="Y14" i="1047"/>
  <c r="X14" i="1047"/>
  <c r="W14" i="1047"/>
  <c r="V14" i="1047"/>
  <c r="Z14" i="1047" s="1"/>
  <c r="T14" i="1047"/>
  <c r="S14" i="1047"/>
  <c r="R14" i="1047"/>
  <c r="Q14" i="1047"/>
  <c r="U14" i="1047" s="1"/>
  <c r="P14" i="1047"/>
  <c r="O14" i="1047"/>
  <c r="N14" i="1047"/>
  <c r="M14" i="1047"/>
  <c r="L14" i="1047"/>
  <c r="K14" i="1047"/>
  <c r="AI13" i="1047"/>
  <c r="AH13" i="1047"/>
  <c r="AJ13" i="1047" s="1"/>
  <c r="AG13" i="1047"/>
  <c r="AE13" i="1047"/>
  <c r="AD13" i="1047"/>
  <c r="AC13" i="1047"/>
  <c r="AB13" i="1047"/>
  <c r="AF13" i="1047" s="1"/>
  <c r="AA13" i="1047"/>
  <c r="Y13" i="1047"/>
  <c r="X13" i="1047"/>
  <c r="W13" i="1047"/>
  <c r="Z13" i="1047" s="1"/>
  <c r="V13" i="1047"/>
  <c r="T13" i="1047"/>
  <c r="S13" i="1047"/>
  <c r="R13" i="1047"/>
  <c r="U13" i="1047" s="1"/>
  <c r="Q13" i="1047"/>
  <c r="O13" i="1047"/>
  <c r="N13" i="1047"/>
  <c r="M13" i="1047"/>
  <c r="L13" i="1047"/>
  <c r="P13" i="1047" s="1"/>
  <c r="K13" i="1047"/>
  <c r="AI12" i="1047"/>
  <c r="AH12" i="1047"/>
  <c r="AG12" i="1047"/>
  <c r="AJ12" i="1047" s="1"/>
  <c r="F12" i="1047" s="1"/>
  <c r="AE12" i="1047"/>
  <c r="AD12" i="1047"/>
  <c r="AC12" i="1047"/>
  <c r="AB12" i="1047"/>
  <c r="AA12" i="1047"/>
  <c r="AF12" i="1047" s="1"/>
  <c r="Y12" i="1047"/>
  <c r="X12" i="1047"/>
  <c r="W12" i="1047"/>
  <c r="V12" i="1047"/>
  <c r="Z12" i="1047" s="1"/>
  <c r="T12" i="1047"/>
  <c r="S12" i="1047"/>
  <c r="R12" i="1047"/>
  <c r="Q12" i="1047"/>
  <c r="U12" i="1047" s="1"/>
  <c r="P12" i="1047"/>
  <c r="O12" i="1047"/>
  <c r="N12" i="1047"/>
  <c r="M12" i="1047"/>
  <c r="L12" i="1047"/>
  <c r="K12" i="1047"/>
  <c r="AI11" i="1047"/>
  <c r="AH11" i="1047"/>
  <c r="AJ11" i="1047" s="1"/>
  <c r="F11" i="1047" s="1"/>
  <c r="AG11" i="1047"/>
  <c r="AE11" i="1047"/>
  <c r="AD11" i="1047"/>
  <c r="AC11" i="1047"/>
  <c r="AF11" i="1047" s="1"/>
  <c r="AB11" i="1047"/>
  <c r="AA11" i="1047"/>
  <c r="Y11" i="1047"/>
  <c r="X11" i="1047"/>
  <c r="Z11" i="1047" s="1"/>
  <c r="W11" i="1047"/>
  <c r="V11" i="1047"/>
  <c r="T11" i="1047"/>
  <c r="S11" i="1047"/>
  <c r="U11" i="1047" s="1"/>
  <c r="R11" i="1047"/>
  <c r="Q11" i="1047"/>
  <c r="O11" i="1047"/>
  <c r="N11" i="1047"/>
  <c r="M11" i="1047"/>
  <c r="P11" i="1047" s="1"/>
  <c r="L11" i="1047"/>
  <c r="K11" i="1047"/>
  <c r="AJ10" i="1047"/>
  <c r="AI10" i="1047"/>
  <c r="AH10" i="1047"/>
  <c r="AG10" i="1047"/>
  <c r="AE10" i="1047"/>
  <c r="AD10" i="1047"/>
  <c r="AC10" i="1047"/>
  <c r="AB10" i="1047"/>
  <c r="AA10" i="1047"/>
  <c r="AF10" i="1047" s="1"/>
  <c r="Y10" i="1047"/>
  <c r="X10" i="1047"/>
  <c r="W10" i="1047"/>
  <c r="V10" i="1047"/>
  <c r="Z10" i="1047" s="1"/>
  <c r="T10" i="1047"/>
  <c r="S10" i="1047"/>
  <c r="R10" i="1047"/>
  <c r="Q10" i="1047"/>
  <c r="U10" i="1047" s="1"/>
  <c r="O10" i="1047"/>
  <c r="N10" i="1047"/>
  <c r="M10" i="1047"/>
  <c r="L10" i="1047"/>
  <c r="K10" i="1047"/>
  <c r="P10" i="1047" s="1"/>
  <c r="AI9" i="1047"/>
  <c r="AH9" i="1047"/>
  <c r="AG9" i="1047"/>
  <c r="AJ9" i="1047" s="1"/>
  <c r="F9" i="1047" s="1"/>
  <c r="AE9" i="1047"/>
  <c r="AD9" i="1047"/>
  <c r="AC9" i="1047"/>
  <c r="AB9" i="1047"/>
  <c r="AA9" i="1047"/>
  <c r="AF9" i="1047" s="1"/>
  <c r="Y9" i="1047"/>
  <c r="X9" i="1047"/>
  <c r="W9" i="1047"/>
  <c r="V9" i="1047"/>
  <c r="Z9" i="1047" s="1"/>
  <c r="T9" i="1047"/>
  <c r="S9" i="1047"/>
  <c r="R9" i="1047"/>
  <c r="Q9" i="1047"/>
  <c r="U9" i="1047" s="1"/>
  <c r="O9" i="1047"/>
  <c r="N9" i="1047"/>
  <c r="M9" i="1047"/>
  <c r="L9" i="1047"/>
  <c r="K9" i="1047"/>
  <c r="P9" i="1047" s="1"/>
  <c r="AI8" i="1047"/>
  <c r="AH8" i="1047"/>
  <c r="AG8" i="1047"/>
  <c r="AJ8" i="1047" s="1"/>
  <c r="AE8" i="1047"/>
  <c r="AD8" i="1047"/>
  <c r="AC8" i="1047"/>
  <c r="AB8" i="1047"/>
  <c r="AA8" i="1047"/>
  <c r="AF8" i="1047" s="1"/>
  <c r="Y8" i="1047"/>
  <c r="X8" i="1047"/>
  <c r="W8" i="1047"/>
  <c r="V8" i="1047"/>
  <c r="Z8" i="1047" s="1"/>
  <c r="T8" i="1047"/>
  <c r="S8" i="1047"/>
  <c r="R8" i="1047"/>
  <c r="Q8" i="1047"/>
  <c r="U8" i="1047" s="1"/>
  <c r="O8" i="1047"/>
  <c r="N8" i="1047"/>
  <c r="M8" i="1047"/>
  <c r="L8" i="1047"/>
  <c r="K8" i="1047"/>
  <c r="P8" i="1047" s="1"/>
  <c r="AI7" i="1047"/>
  <c r="AH7" i="1047"/>
  <c r="AJ7" i="1047" s="1"/>
  <c r="F7" i="1047" s="1"/>
  <c r="AG7" i="1047"/>
  <c r="AE7" i="1047"/>
  <c r="AD7" i="1047"/>
  <c r="AC7" i="1047"/>
  <c r="AF7" i="1047" s="1"/>
  <c r="AB7" i="1047"/>
  <c r="AA7" i="1047"/>
  <c r="Y7" i="1047"/>
  <c r="X7" i="1047"/>
  <c r="Z7" i="1047" s="1"/>
  <c r="W7" i="1047"/>
  <c r="V7" i="1047"/>
  <c r="T7" i="1047"/>
  <c r="S7" i="1047"/>
  <c r="U7" i="1047" s="1"/>
  <c r="R7" i="1047"/>
  <c r="Q7" i="1047"/>
  <c r="O7" i="1047"/>
  <c r="N7" i="1047"/>
  <c r="M7" i="1047"/>
  <c r="P7" i="1047" s="1"/>
  <c r="L7" i="1047"/>
  <c r="K7" i="1047"/>
  <c r="AI6" i="1047"/>
  <c r="AH6" i="1047"/>
  <c r="AG6" i="1047"/>
  <c r="AJ6" i="1047" s="1"/>
  <c r="F6" i="1047" s="1"/>
  <c r="AE6" i="1047"/>
  <c r="AD6" i="1047"/>
  <c r="AC6" i="1047"/>
  <c r="AB6" i="1047"/>
  <c r="AA6" i="1047"/>
  <c r="AF6" i="1047" s="1"/>
  <c r="Y6" i="1047"/>
  <c r="X6" i="1047"/>
  <c r="W6" i="1047"/>
  <c r="V6" i="1047"/>
  <c r="Z6" i="1047" s="1"/>
  <c r="T6" i="1047"/>
  <c r="S6" i="1047"/>
  <c r="R6" i="1047"/>
  <c r="Q6" i="1047"/>
  <c r="U6" i="1047" s="1"/>
  <c r="O6" i="1047"/>
  <c r="N6" i="1047"/>
  <c r="M6" i="1047"/>
  <c r="L6" i="1047"/>
  <c r="K6" i="1047"/>
  <c r="P6" i="1047" s="1"/>
  <c r="AI5" i="1047"/>
  <c r="AH5" i="1047"/>
  <c r="AJ5" i="1047" s="1"/>
  <c r="F5" i="1047" s="1"/>
  <c r="AG5" i="1047"/>
  <c r="AF5" i="1047"/>
  <c r="AE5" i="1047"/>
  <c r="AD5" i="1047"/>
  <c r="AC5" i="1047"/>
  <c r="AB5" i="1047"/>
  <c r="AA5" i="1047"/>
  <c r="Y5" i="1047"/>
  <c r="X5" i="1047"/>
  <c r="W5" i="1047"/>
  <c r="Z5" i="1047" s="1"/>
  <c r="V5" i="1047"/>
  <c r="T5" i="1047"/>
  <c r="S5" i="1047"/>
  <c r="R5" i="1047"/>
  <c r="U5" i="1047" s="1"/>
  <c r="Q5" i="1047"/>
  <c r="O5" i="1047"/>
  <c r="N5" i="1047"/>
  <c r="M5" i="1047"/>
  <c r="L5" i="1047"/>
  <c r="P5" i="1047" s="1"/>
  <c r="K5" i="1047"/>
  <c r="AI4" i="1047"/>
  <c r="AH4" i="1047"/>
  <c r="AJ4" i="1047" s="1"/>
  <c r="F4" i="1047" s="1"/>
  <c r="AG4" i="1047"/>
  <c r="AE4" i="1047"/>
  <c r="AD4" i="1047"/>
  <c r="AC4" i="1047"/>
  <c r="AB4" i="1047"/>
  <c r="AF4" i="1047" s="1"/>
  <c r="AA4" i="1047"/>
  <c r="Y4" i="1047"/>
  <c r="X4" i="1047"/>
  <c r="W4" i="1047"/>
  <c r="Z4" i="1047" s="1"/>
  <c r="V4" i="1047"/>
  <c r="U4" i="1047"/>
  <c r="T4" i="1047"/>
  <c r="S4" i="1047"/>
  <c r="R4" i="1047"/>
  <c r="Q4" i="1047"/>
  <c r="O4" i="1047"/>
  <c r="N4" i="1047"/>
  <c r="M4" i="1047"/>
  <c r="L4" i="1047"/>
  <c r="P4" i="1047" s="1"/>
  <c r="K4" i="1047"/>
  <c r="D57" i="1046"/>
  <c r="E54" i="1046"/>
  <c r="E56" i="1046" s="1"/>
  <c r="D54" i="1046"/>
  <c r="D55" i="1046" s="1"/>
  <c r="C54" i="1046"/>
  <c r="C56" i="1046" s="1"/>
  <c r="G56" i="1046" s="1"/>
  <c r="D50" i="1046"/>
  <c r="E47" i="1046"/>
  <c r="E49" i="1046" s="1"/>
  <c r="D47" i="1046"/>
  <c r="D62" i="1046" s="1"/>
  <c r="AJ43" i="1046"/>
  <c r="AI43" i="1046"/>
  <c r="AH43" i="1046"/>
  <c r="AG43" i="1046"/>
  <c r="AF43" i="1046"/>
  <c r="AE43" i="1046"/>
  <c r="AD43" i="1046"/>
  <c r="AC43" i="1046"/>
  <c r="AB43" i="1046"/>
  <c r="AA43" i="1046"/>
  <c r="Z43" i="1046"/>
  <c r="Y43" i="1046"/>
  <c r="X43" i="1046"/>
  <c r="W43" i="1046"/>
  <c r="V43" i="1046"/>
  <c r="U43" i="1046"/>
  <c r="T43" i="1046"/>
  <c r="S43" i="1046"/>
  <c r="R43" i="1046"/>
  <c r="Q43" i="1046"/>
  <c r="P43" i="1046"/>
  <c r="O43" i="1046"/>
  <c r="N43" i="1046"/>
  <c r="M43" i="1046"/>
  <c r="L43" i="1046"/>
  <c r="K43" i="1046"/>
  <c r="F43" i="1046"/>
  <c r="AJ42" i="1046"/>
  <c r="AI42" i="1046"/>
  <c r="AH42" i="1046"/>
  <c r="AG42" i="1046"/>
  <c r="AF42" i="1046"/>
  <c r="AE42" i="1046"/>
  <c r="AD42" i="1046"/>
  <c r="AC42" i="1046"/>
  <c r="AB42" i="1046"/>
  <c r="AA42" i="1046"/>
  <c r="Z42" i="1046"/>
  <c r="Y42" i="1046"/>
  <c r="X42" i="1046"/>
  <c r="W42" i="1046"/>
  <c r="V42" i="1046"/>
  <c r="U42" i="1046"/>
  <c r="T42" i="1046"/>
  <c r="S42" i="1046"/>
  <c r="R42" i="1046"/>
  <c r="Q42" i="1046"/>
  <c r="P42" i="1046"/>
  <c r="O42" i="1046"/>
  <c r="N42" i="1046"/>
  <c r="M42" i="1046"/>
  <c r="L42" i="1046"/>
  <c r="K42" i="1046"/>
  <c r="F42" i="1046"/>
  <c r="AJ41" i="1046"/>
  <c r="AI41" i="1046"/>
  <c r="AH41" i="1046"/>
  <c r="AG41" i="1046"/>
  <c r="AF41" i="1046"/>
  <c r="AE41" i="1046"/>
  <c r="AD41" i="1046"/>
  <c r="AC41" i="1046"/>
  <c r="AB41" i="1046"/>
  <c r="AA41" i="1046"/>
  <c r="Z41" i="1046"/>
  <c r="Y41" i="1046"/>
  <c r="X41" i="1046"/>
  <c r="W41" i="1046"/>
  <c r="V41" i="1046"/>
  <c r="U41" i="1046"/>
  <c r="T41" i="1046"/>
  <c r="S41" i="1046"/>
  <c r="R41" i="1046"/>
  <c r="Q41" i="1046"/>
  <c r="P41" i="1046"/>
  <c r="O41" i="1046"/>
  <c r="N41" i="1046"/>
  <c r="M41" i="1046"/>
  <c r="L41" i="1046"/>
  <c r="K41" i="1046"/>
  <c r="F41" i="1046"/>
  <c r="AJ40" i="1046"/>
  <c r="AI40" i="1046"/>
  <c r="AH40" i="1046"/>
  <c r="AG40" i="1046"/>
  <c r="AF40" i="1046"/>
  <c r="AE40" i="1046"/>
  <c r="AD40" i="1046"/>
  <c r="AC40" i="1046"/>
  <c r="AB40" i="1046"/>
  <c r="AA40" i="1046"/>
  <c r="Z40" i="1046"/>
  <c r="Y40" i="1046"/>
  <c r="X40" i="1046"/>
  <c r="W40" i="1046"/>
  <c r="V40" i="1046"/>
  <c r="U40" i="1046"/>
  <c r="T40" i="1046"/>
  <c r="S40" i="1046"/>
  <c r="R40" i="1046"/>
  <c r="Q40" i="1046"/>
  <c r="P40" i="1046"/>
  <c r="O40" i="1046"/>
  <c r="N40" i="1046"/>
  <c r="M40" i="1046"/>
  <c r="L40" i="1046"/>
  <c r="K40" i="1046"/>
  <c r="F40" i="1046"/>
  <c r="AJ39" i="1046"/>
  <c r="AI39" i="1046"/>
  <c r="AH39" i="1046"/>
  <c r="AG39" i="1046"/>
  <c r="AF39" i="1046"/>
  <c r="AE39" i="1046"/>
  <c r="AD39" i="1046"/>
  <c r="AC39" i="1046"/>
  <c r="AB39" i="1046"/>
  <c r="AA39" i="1046"/>
  <c r="Z39" i="1046"/>
  <c r="Y39" i="1046"/>
  <c r="X39" i="1046"/>
  <c r="W39" i="1046"/>
  <c r="V39" i="1046"/>
  <c r="U39" i="1046"/>
  <c r="T39" i="1046"/>
  <c r="S39" i="1046"/>
  <c r="R39" i="1046"/>
  <c r="Q39" i="1046"/>
  <c r="P39" i="1046"/>
  <c r="O39" i="1046"/>
  <c r="N39" i="1046"/>
  <c r="M39" i="1046"/>
  <c r="L39" i="1046"/>
  <c r="K39" i="1046"/>
  <c r="F39" i="1046"/>
  <c r="AJ38" i="1046"/>
  <c r="AI38" i="1046"/>
  <c r="AH38" i="1046"/>
  <c r="AG38" i="1046"/>
  <c r="AF38" i="1046"/>
  <c r="AE38" i="1046"/>
  <c r="AD38" i="1046"/>
  <c r="AC38" i="1046"/>
  <c r="AB38" i="1046"/>
  <c r="AA38" i="1046"/>
  <c r="Z38" i="1046"/>
  <c r="Y38" i="1046"/>
  <c r="X38" i="1046"/>
  <c r="W38" i="1046"/>
  <c r="V38" i="1046"/>
  <c r="U38" i="1046"/>
  <c r="T38" i="1046"/>
  <c r="S38" i="1046"/>
  <c r="R38" i="1046"/>
  <c r="Q38" i="1046"/>
  <c r="P38" i="1046"/>
  <c r="O38" i="1046"/>
  <c r="N38" i="1046"/>
  <c r="M38" i="1046"/>
  <c r="L38" i="1046"/>
  <c r="K38" i="1046"/>
  <c r="F38" i="1046"/>
  <c r="AJ37" i="1046"/>
  <c r="AI37" i="1046"/>
  <c r="AH37" i="1046"/>
  <c r="AG37" i="1046"/>
  <c r="AF37" i="1046"/>
  <c r="AE37" i="1046"/>
  <c r="AD37" i="1046"/>
  <c r="AC37" i="1046"/>
  <c r="AB37" i="1046"/>
  <c r="AA37" i="1046"/>
  <c r="Z37" i="1046"/>
  <c r="Y37" i="1046"/>
  <c r="X37" i="1046"/>
  <c r="W37" i="1046"/>
  <c r="V37" i="1046"/>
  <c r="U37" i="1046"/>
  <c r="T37" i="1046"/>
  <c r="S37" i="1046"/>
  <c r="R37" i="1046"/>
  <c r="Q37" i="1046"/>
  <c r="P37" i="1046"/>
  <c r="O37" i="1046"/>
  <c r="N37" i="1046"/>
  <c r="M37" i="1046"/>
  <c r="L37" i="1046"/>
  <c r="K37" i="1046"/>
  <c r="F37" i="1046"/>
  <c r="AJ36" i="1046"/>
  <c r="AI36" i="1046"/>
  <c r="AH36" i="1046"/>
  <c r="AG36" i="1046"/>
  <c r="AF36" i="1046"/>
  <c r="AE36" i="1046"/>
  <c r="AD36" i="1046"/>
  <c r="AC36" i="1046"/>
  <c r="AB36" i="1046"/>
  <c r="AA36" i="1046"/>
  <c r="Z36" i="1046"/>
  <c r="Y36" i="1046"/>
  <c r="X36" i="1046"/>
  <c r="W36" i="1046"/>
  <c r="V36" i="1046"/>
  <c r="U36" i="1046"/>
  <c r="T36" i="1046"/>
  <c r="S36" i="1046"/>
  <c r="R36" i="1046"/>
  <c r="Q36" i="1046"/>
  <c r="P36" i="1046"/>
  <c r="O36" i="1046"/>
  <c r="N36" i="1046"/>
  <c r="M36" i="1046"/>
  <c r="L36" i="1046"/>
  <c r="K36" i="1046"/>
  <c r="F36" i="1046"/>
  <c r="AJ35" i="1046"/>
  <c r="AI35" i="1046"/>
  <c r="AH35" i="1046"/>
  <c r="AG35" i="1046"/>
  <c r="AF35" i="1046"/>
  <c r="AE35" i="1046"/>
  <c r="AD35" i="1046"/>
  <c r="AC35" i="1046"/>
  <c r="AB35" i="1046"/>
  <c r="AA35" i="1046"/>
  <c r="Z35" i="1046"/>
  <c r="Y35" i="1046"/>
  <c r="X35" i="1046"/>
  <c r="W35" i="1046"/>
  <c r="V35" i="1046"/>
  <c r="U35" i="1046"/>
  <c r="T35" i="1046"/>
  <c r="S35" i="1046"/>
  <c r="R35" i="1046"/>
  <c r="Q35" i="1046"/>
  <c r="P35" i="1046"/>
  <c r="O35" i="1046"/>
  <c r="N35" i="1046"/>
  <c r="M35" i="1046"/>
  <c r="L35" i="1046"/>
  <c r="K35" i="1046"/>
  <c r="F35" i="1046"/>
  <c r="AJ34" i="1046"/>
  <c r="AI34" i="1046"/>
  <c r="AH34" i="1046"/>
  <c r="AG34" i="1046"/>
  <c r="AF34" i="1046"/>
  <c r="AE34" i="1046"/>
  <c r="AD34" i="1046"/>
  <c r="AC34" i="1046"/>
  <c r="AB34" i="1046"/>
  <c r="AA34" i="1046"/>
  <c r="Z34" i="1046"/>
  <c r="Y34" i="1046"/>
  <c r="X34" i="1046"/>
  <c r="W34" i="1046"/>
  <c r="V34" i="1046"/>
  <c r="U34" i="1046"/>
  <c r="T34" i="1046"/>
  <c r="S34" i="1046"/>
  <c r="R34" i="1046"/>
  <c r="Q34" i="1046"/>
  <c r="P34" i="1046"/>
  <c r="O34" i="1046"/>
  <c r="N34" i="1046"/>
  <c r="M34" i="1046"/>
  <c r="L34" i="1046"/>
  <c r="K34" i="1046"/>
  <c r="F34" i="1046"/>
  <c r="AJ33" i="1046"/>
  <c r="AI33" i="1046"/>
  <c r="AH33" i="1046"/>
  <c r="AG33" i="1046"/>
  <c r="AF33" i="1046"/>
  <c r="AE33" i="1046"/>
  <c r="AD33" i="1046"/>
  <c r="AC33" i="1046"/>
  <c r="AB33" i="1046"/>
  <c r="AA33" i="1046"/>
  <c r="Z33" i="1046"/>
  <c r="Y33" i="1046"/>
  <c r="X33" i="1046"/>
  <c r="W33" i="1046"/>
  <c r="V33" i="1046"/>
  <c r="U33" i="1046"/>
  <c r="T33" i="1046"/>
  <c r="S33" i="1046"/>
  <c r="R33" i="1046"/>
  <c r="Q33" i="1046"/>
  <c r="P33" i="1046"/>
  <c r="O33" i="1046"/>
  <c r="N33" i="1046"/>
  <c r="M33" i="1046"/>
  <c r="L33" i="1046"/>
  <c r="K33" i="1046"/>
  <c r="F33" i="1046"/>
  <c r="AJ32" i="1046"/>
  <c r="AI32" i="1046"/>
  <c r="AH32" i="1046"/>
  <c r="AG32" i="1046"/>
  <c r="AF32" i="1046"/>
  <c r="AE32" i="1046"/>
  <c r="AD32" i="1046"/>
  <c r="AC32" i="1046"/>
  <c r="AB32" i="1046"/>
  <c r="AA32" i="1046"/>
  <c r="Z32" i="1046"/>
  <c r="Y32" i="1046"/>
  <c r="X32" i="1046"/>
  <c r="W32" i="1046"/>
  <c r="V32" i="1046"/>
  <c r="U32" i="1046"/>
  <c r="T32" i="1046"/>
  <c r="S32" i="1046"/>
  <c r="R32" i="1046"/>
  <c r="Q32" i="1046"/>
  <c r="P32" i="1046"/>
  <c r="O32" i="1046"/>
  <c r="N32" i="1046"/>
  <c r="M32" i="1046"/>
  <c r="L32" i="1046"/>
  <c r="K32" i="1046"/>
  <c r="F32" i="1046"/>
  <c r="AJ31" i="1046"/>
  <c r="AI31" i="1046"/>
  <c r="AH31" i="1046"/>
  <c r="AG31" i="1046"/>
  <c r="AF31" i="1046"/>
  <c r="AE31" i="1046"/>
  <c r="AD31" i="1046"/>
  <c r="AC31" i="1046"/>
  <c r="AB31" i="1046"/>
  <c r="AA31" i="1046"/>
  <c r="Z31" i="1046"/>
  <c r="Y31" i="1046"/>
  <c r="X31" i="1046"/>
  <c r="W31" i="1046"/>
  <c r="V31" i="1046"/>
  <c r="U31" i="1046"/>
  <c r="T31" i="1046"/>
  <c r="S31" i="1046"/>
  <c r="R31" i="1046"/>
  <c r="Q31" i="1046"/>
  <c r="P31" i="1046"/>
  <c r="O31" i="1046"/>
  <c r="N31" i="1046"/>
  <c r="M31" i="1046"/>
  <c r="L31" i="1046"/>
  <c r="K31" i="1046"/>
  <c r="F31" i="1046"/>
  <c r="AJ30" i="1046"/>
  <c r="AI30" i="1046"/>
  <c r="AH30" i="1046"/>
  <c r="AG30" i="1046"/>
  <c r="AF30" i="1046"/>
  <c r="AE30" i="1046"/>
  <c r="AD30" i="1046"/>
  <c r="AC30" i="1046"/>
  <c r="AB30" i="1046"/>
  <c r="AA30" i="1046"/>
  <c r="Z30" i="1046"/>
  <c r="Y30" i="1046"/>
  <c r="X30" i="1046"/>
  <c r="W30" i="1046"/>
  <c r="V30" i="1046"/>
  <c r="U30" i="1046"/>
  <c r="T30" i="1046"/>
  <c r="S30" i="1046"/>
  <c r="R30" i="1046"/>
  <c r="Q30" i="1046"/>
  <c r="P30" i="1046"/>
  <c r="O30" i="1046"/>
  <c r="N30" i="1046"/>
  <c r="M30" i="1046"/>
  <c r="L30" i="1046"/>
  <c r="K30" i="1046"/>
  <c r="F30" i="1046"/>
  <c r="AJ29" i="1046"/>
  <c r="AI29" i="1046"/>
  <c r="AH29" i="1046"/>
  <c r="AG29" i="1046"/>
  <c r="AF29" i="1046"/>
  <c r="AE29" i="1046"/>
  <c r="AD29" i="1046"/>
  <c r="AC29" i="1046"/>
  <c r="AB29" i="1046"/>
  <c r="AA29" i="1046"/>
  <c r="Z29" i="1046"/>
  <c r="Y29" i="1046"/>
  <c r="X29" i="1046"/>
  <c r="W29" i="1046"/>
  <c r="V29" i="1046"/>
  <c r="U29" i="1046"/>
  <c r="T29" i="1046"/>
  <c r="S29" i="1046"/>
  <c r="R29" i="1046"/>
  <c r="Q29" i="1046"/>
  <c r="P29" i="1046"/>
  <c r="O29" i="1046"/>
  <c r="N29" i="1046"/>
  <c r="M29" i="1046"/>
  <c r="L29" i="1046"/>
  <c r="K29" i="1046"/>
  <c r="F29" i="1046"/>
  <c r="AJ28" i="1046"/>
  <c r="AI28" i="1046"/>
  <c r="AH28" i="1046"/>
  <c r="AG28" i="1046"/>
  <c r="AF28" i="1046"/>
  <c r="AE28" i="1046"/>
  <c r="AD28" i="1046"/>
  <c r="AC28" i="1046"/>
  <c r="AB28" i="1046"/>
  <c r="AA28" i="1046"/>
  <c r="Z28" i="1046"/>
  <c r="Y28" i="1046"/>
  <c r="X28" i="1046"/>
  <c r="W28" i="1046"/>
  <c r="V28" i="1046"/>
  <c r="U28" i="1046"/>
  <c r="T28" i="1046"/>
  <c r="S28" i="1046"/>
  <c r="R28" i="1046"/>
  <c r="Q28" i="1046"/>
  <c r="P28" i="1046"/>
  <c r="O28" i="1046"/>
  <c r="N28" i="1046"/>
  <c r="M28" i="1046"/>
  <c r="L28" i="1046"/>
  <c r="K28" i="1046"/>
  <c r="F28" i="1046"/>
  <c r="AJ27" i="1046"/>
  <c r="AI27" i="1046"/>
  <c r="AH27" i="1046"/>
  <c r="AG27" i="1046"/>
  <c r="AF27" i="1046"/>
  <c r="AE27" i="1046"/>
  <c r="AD27" i="1046"/>
  <c r="AC27" i="1046"/>
  <c r="AB27" i="1046"/>
  <c r="AA27" i="1046"/>
  <c r="Z27" i="1046"/>
  <c r="Y27" i="1046"/>
  <c r="X27" i="1046"/>
  <c r="W27" i="1046"/>
  <c r="V27" i="1046"/>
  <c r="U27" i="1046"/>
  <c r="T27" i="1046"/>
  <c r="S27" i="1046"/>
  <c r="R27" i="1046"/>
  <c r="Q27" i="1046"/>
  <c r="P27" i="1046"/>
  <c r="O27" i="1046"/>
  <c r="N27" i="1046"/>
  <c r="M27" i="1046"/>
  <c r="L27" i="1046"/>
  <c r="K27" i="1046"/>
  <c r="F27" i="1046"/>
  <c r="AJ26" i="1046"/>
  <c r="AI26" i="1046"/>
  <c r="AH26" i="1046"/>
  <c r="AG26" i="1046"/>
  <c r="AF26" i="1046"/>
  <c r="AE26" i="1046"/>
  <c r="AD26" i="1046"/>
  <c r="AC26" i="1046"/>
  <c r="AB26" i="1046"/>
  <c r="AA26" i="1046"/>
  <c r="Z26" i="1046"/>
  <c r="Y26" i="1046"/>
  <c r="X26" i="1046"/>
  <c r="W26" i="1046"/>
  <c r="V26" i="1046"/>
  <c r="U26" i="1046"/>
  <c r="T26" i="1046"/>
  <c r="S26" i="1046"/>
  <c r="R26" i="1046"/>
  <c r="Q26" i="1046"/>
  <c r="P26" i="1046"/>
  <c r="O26" i="1046"/>
  <c r="N26" i="1046"/>
  <c r="M26" i="1046"/>
  <c r="L26" i="1046"/>
  <c r="K26" i="1046"/>
  <c r="F26" i="1046"/>
  <c r="AJ25" i="1046"/>
  <c r="AI25" i="1046"/>
  <c r="AH25" i="1046"/>
  <c r="AG25" i="1046"/>
  <c r="AF25" i="1046"/>
  <c r="AE25" i="1046"/>
  <c r="AD25" i="1046"/>
  <c r="AC25" i="1046"/>
  <c r="AB25" i="1046"/>
  <c r="AA25" i="1046"/>
  <c r="Z25" i="1046"/>
  <c r="Y25" i="1046"/>
  <c r="X25" i="1046"/>
  <c r="W25" i="1046"/>
  <c r="V25" i="1046"/>
  <c r="U25" i="1046"/>
  <c r="T25" i="1046"/>
  <c r="S25" i="1046"/>
  <c r="R25" i="1046"/>
  <c r="Q25" i="1046"/>
  <c r="P25" i="1046"/>
  <c r="O25" i="1046"/>
  <c r="N25" i="1046"/>
  <c r="M25" i="1046"/>
  <c r="L25" i="1046"/>
  <c r="K25" i="1046"/>
  <c r="F25" i="1046"/>
  <c r="AJ24" i="1046"/>
  <c r="AI24" i="1046"/>
  <c r="AH24" i="1046"/>
  <c r="AG24" i="1046"/>
  <c r="AF24" i="1046"/>
  <c r="AE24" i="1046"/>
  <c r="AD24" i="1046"/>
  <c r="AC24" i="1046"/>
  <c r="AB24" i="1046"/>
  <c r="AA24" i="1046"/>
  <c r="Z24" i="1046"/>
  <c r="Y24" i="1046"/>
  <c r="X24" i="1046"/>
  <c r="W24" i="1046"/>
  <c r="V24" i="1046"/>
  <c r="U24" i="1046"/>
  <c r="T24" i="1046"/>
  <c r="S24" i="1046"/>
  <c r="R24" i="1046"/>
  <c r="Q24" i="1046"/>
  <c r="P24" i="1046"/>
  <c r="O24" i="1046"/>
  <c r="N24" i="1046"/>
  <c r="M24" i="1046"/>
  <c r="L24" i="1046"/>
  <c r="K24" i="1046"/>
  <c r="F24" i="1046"/>
  <c r="AJ23" i="1046"/>
  <c r="F23" i="1046" s="1"/>
  <c r="AI23" i="1046"/>
  <c r="AH23" i="1046"/>
  <c r="AG23" i="1046"/>
  <c r="AE23" i="1046"/>
  <c r="AD23" i="1046"/>
  <c r="AC23" i="1046"/>
  <c r="AB23" i="1046"/>
  <c r="AF23" i="1046" s="1"/>
  <c r="AA23" i="1046"/>
  <c r="Y23" i="1046"/>
  <c r="X23" i="1046"/>
  <c r="W23" i="1046"/>
  <c r="Z23" i="1046" s="1"/>
  <c r="V23" i="1046"/>
  <c r="T23" i="1046"/>
  <c r="S23" i="1046"/>
  <c r="R23" i="1046"/>
  <c r="U23" i="1046" s="1"/>
  <c r="Q23" i="1046"/>
  <c r="O23" i="1046"/>
  <c r="N23" i="1046"/>
  <c r="M23" i="1046"/>
  <c r="L23" i="1046"/>
  <c r="P23" i="1046" s="1"/>
  <c r="K23" i="1046"/>
  <c r="AI22" i="1046"/>
  <c r="AH22" i="1046"/>
  <c r="AJ22" i="1046" s="1"/>
  <c r="F22" i="1046" s="1"/>
  <c r="AG22" i="1046"/>
  <c r="AE22" i="1046"/>
  <c r="AD22" i="1046"/>
  <c r="AC22" i="1046"/>
  <c r="AB22" i="1046"/>
  <c r="AF22" i="1046" s="1"/>
  <c r="AA22" i="1046"/>
  <c r="Y22" i="1046"/>
  <c r="X22" i="1046"/>
  <c r="W22" i="1046"/>
  <c r="Z22" i="1046" s="1"/>
  <c r="V22" i="1046"/>
  <c r="T22" i="1046"/>
  <c r="S22" i="1046"/>
  <c r="R22" i="1046"/>
  <c r="U22" i="1046" s="1"/>
  <c r="Q22" i="1046"/>
  <c r="O22" i="1046"/>
  <c r="N22" i="1046"/>
  <c r="M22" i="1046"/>
  <c r="L22" i="1046"/>
  <c r="P22" i="1046" s="1"/>
  <c r="K22" i="1046"/>
  <c r="AJ21" i="1046"/>
  <c r="F21" i="1046" s="1"/>
  <c r="AI21" i="1046"/>
  <c r="AH21" i="1046"/>
  <c r="AG21" i="1046"/>
  <c r="AE21" i="1046"/>
  <c r="AD21" i="1046"/>
  <c r="AC21" i="1046"/>
  <c r="AB21" i="1046"/>
  <c r="AA21" i="1046"/>
  <c r="AF21" i="1046" s="1"/>
  <c r="Y21" i="1046"/>
  <c r="X21" i="1046"/>
  <c r="W21" i="1046"/>
  <c r="V21" i="1046"/>
  <c r="Z21" i="1046" s="1"/>
  <c r="T21" i="1046"/>
  <c r="S21" i="1046"/>
  <c r="R21" i="1046"/>
  <c r="Q21" i="1046"/>
  <c r="U21" i="1046" s="1"/>
  <c r="O21" i="1046"/>
  <c r="N21" i="1046"/>
  <c r="M21" i="1046"/>
  <c r="L21" i="1046"/>
  <c r="K21" i="1046"/>
  <c r="P21" i="1046" s="1"/>
  <c r="AI20" i="1046"/>
  <c r="AH20" i="1046"/>
  <c r="AJ20" i="1046" s="1"/>
  <c r="F20" i="1046" s="1"/>
  <c r="AG20" i="1046"/>
  <c r="AE20" i="1046"/>
  <c r="AD20" i="1046"/>
  <c r="AC20" i="1046"/>
  <c r="AB20" i="1046"/>
  <c r="AF20" i="1046" s="1"/>
  <c r="AA20" i="1046"/>
  <c r="Y20" i="1046"/>
  <c r="X20" i="1046"/>
  <c r="W20" i="1046"/>
  <c r="Z20" i="1046" s="1"/>
  <c r="V20" i="1046"/>
  <c r="T20" i="1046"/>
  <c r="S20" i="1046"/>
  <c r="R20" i="1046"/>
  <c r="U20" i="1046" s="1"/>
  <c r="Q20" i="1046"/>
  <c r="O20" i="1046"/>
  <c r="N20" i="1046"/>
  <c r="M20" i="1046"/>
  <c r="L20" i="1046"/>
  <c r="P20" i="1046" s="1"/>
  <c r="K20" i="1046"/>
  <c r="AI19" i="1046"/>
  <c r="AH19" i="1046"/>
  <c r="AJ19" i="1046" s="1"/>
  <c r="F19" i="1046" s="1"/>
  <c r="AG19" i="1046"/>
  <c r="AE19" i="1046"/>
  <c r="AD19" i="1046"/>
  <c r="AC19" i="1046"/>
  <c r="AB19" i="1046"/>
  <c r="AF19" i="1046" s="1"/>
  <c r="AA19" i="1046"/>
  <c r="Y19" i="1046"/>
  <c r="X19" i="1046"/>
  <c r="W19" i="1046"/>
  <c r="Z19" i="1046" s="1"/>
  <c r="V19" i="1046"/>
  <c r="U19" i="1046"/>
  <c r="T19" i="1046"/>
  <c r="S19" i="1046"/>
  <c r="R19" i="1046"/>
  <c r="Q19" i="1046"/>
  <c r="O19" i="1046"/>
  <c r="N19" i="1046"/>
  <c r="M19" i="1046"/>
  <c r="L19" i="1046"/>
  <c r="P19" i="1046" s="1"/>
  <c r="K19" i="1046"/>
  <c r="AI18" i="1046"/>
  <c r="AH18" i="1046"/>
  <c r="AJ18" i="1046" s="1"/>
  <c r="F18" i="1046" s="1"/>
  <c r="AG18" i="1046"/>
  <c r="AE18" i="1046"/>
  <c r="AD18" i="1046"/>
  <c r="AC18" i="1046"/>
  <c r="AB18" i="1046"/>
  <c r="AF18" i="1046" s="1"/>
  <c r="AA18" i="1046"/>
  <c r="Y18" i="1046"/>
  <c r="X18" i="1046"/>
  <c r="W18" i="1046"/>
  <c r="Z18" i="1046" s="1"/>
  <c r="V18" i="1046"/>
  <c r="T18" i="1046"/>
  <c r="S18" i="1046"/>
  <c r="R18" i="1046"/>
  <c r="U18" i="1046" s="1"/>
  <c r="Q18" i="1046"/>
  <c r="O18" i="1046"/>
  <c r="N18" i="1046"/>
  <c r="M18" i="1046"/>
  <c r="L18" i="1046"/>
  <c r="P18" i="1046" s="1"/>
  <c r="K18" i="1046"/>
  <c r="AI17" i="1046"/>
  <c r="AH17" i="1046"/>
  <c r="AJ17" i="1046" s="1"/>
  <c r="F17" i="1046" s="1"/>
  <c r="AG17" i="1046"/>
  <c r="AE17" i="1046"/>
  <c r="AD17" i="1046"/>
  <c r="AC17" i="1046"/>
  <c r="AB17" i="1046"/>
  <c r="AF17" i="1046" s="1"/>
  <c r="AA17" i="1046"/>
  <c r="Y17" i="1046"/>
  <c r="X17" i="1046"/>
  <c r="W17" i="1046"/>
  <c r="Z17" i="1046" s="1"/>
  <c r="V17" i="1046"/>
  <c r="T17" i="1046"/>
  <c r="S17" i="1046"/>
  <c r="R17" i="1046"/>
  <c r="U17" i="1046" s="1"/>
  <c r="Q17" i="1046"/>
  <c r="O17" i="1046"/>
  <c r="N17" i="1046"/>
  <c r="M17" i="1046"/>
  <c r="L17" i="1046"/>
  <c r="P17" i="1046" s="1"/>
  <c r="K17" i="1046"/>
  <c r="AI16" i="1046"/>
  <c r="AH16" i="1046"/>
  <c r="AG16" i="1046"/>
  <c r="AJ16" i="1046" s="1"/>
  <c r="F16" i="1046" s="1"/>
  <c r="AE16" i="1046"/>
  <c r="AD16" i="1046"/>
  <c r="AC16" i="1046"/>
  <c r="AB16" i="1046"/>
  <c r="AA16" i="1046"/>
  <c r="AF16" i="1046" s="1"/>
  <c r="Y16" i="1046"/>
  <c r="X16" i="1046"/>
  <c r="W16" i="1046"/>
  <c r="V16" i="1046"/>
  <c r="Z16" i="1046" s="1"/>
  <c r="T16" i="1046"/>
  <c r="S16" i="1046"/>
  <c r="R16" i="1046"/>
  <c r="Q16" i="1046"/>
  <c r="U16" i="1046" s="1"/>
  <c r="O16" i="1046"/>
  <c r="N16" i="1046"/>
  <c r="M16" i="1046"/>
  <c r="L16" i="1046"/>
  <c r="K16" i="1046"/>
  <c r="P16" i="1046" s="1"/>
  <c r="AI15" i="1046"/>
  <c r="AH15" i="1046"/>
  <c r="AG15" i="1046"/>
  <c r="AJ15" i="1046" s="1"/>
  <c r="AE15" i="1046"/>
  <c r="AD15" i="1046"/>
  <c r="AC15" i="1046"/>
  <c r="AB15" i="1046"/>
  <c r="AA15" i="1046"/>
  <c r="AF15" i="1046" s="1"/>
  <c r="Y15" i="1046"/>
  <c r="X15" i="1046"/>
  <c r="W15" i="1046"/>
  <c r="V15" i="1046"/>
  <c r="Z15" i="1046" s="1"/>
  <c r="T15" i="1046"/>
  <c r="S15" i="1046"/>
  <c r="R15" i="1046"/>
  <c r="Q15" i="1046"/>
  <c r="U15" i="1046" s="1"/>
  <c r="O15" i="1046"/>
  <c r="N15" i="1046"/>
  <c r="M15" i="1046"/>
  <c r="L15" i="1046"/>
  <c r="K15" i="1046"/>
  <c r="P15" i="1046" s="1"/>
  <c r="AI14" i="1046"/>
  <c r="AH14" i="1046"/>
  <c r="AJ14" i="1046" s="1"/>
  <c r="F14" i="1046" s="1"/>
  <c r="AG14" i="1046"/>
  <c r="AE14" i="1046"/>
  <c r="AD14" i="1046"/>
  <c r="AC14" i="1046"/>
  <c r="AF14" i="1046" s="1"/>
  <c r="AB14" i="1046"/>
  <c r="AA14" i="1046"/>
  <c r="Y14" i="1046"/>
  <c r="X14" i="1046"/>
  <c r="Z14" i="1046" s="1"/>
  <c r="W14" i="1046"/>
  <c r="V14" i="1046"/>
  <c r="T14" i="1046"/>
  <c r="S14" i="1046"/>
  <c r="U14" i="1046" s="1"/>
  <c r="R14" i="1046"/>
  <c r="Q14" i="1046"/>
  <c r="O14" i="1046"/>
  <c r="N14" i="1046"/>
  <c r="M14" i="1046"/>
  <c r="P14" i="1046" s="1"/>
  <c r="L14" i="1046"/>
  <c r="K14" i="1046"/>
  <c r="AI13" i="1046"/>
  <c r="AH13" i="1046"/>
  <c r="AG13" i="1046"/>
  <c r="AJ13" i="1046" s="1"/>
  <c r="F13" i="1046" s="1"/>
  <c r="AE13" i="1046"/>
  <c r="AD13" i="1046"/>
  <c r="AC13" i="1046"/>
  <c r="AB13" i="1046"/>
  <c r="AA13" i="1046"/>
  <c r="AF13" i="1046" s="1"/>
  <c r="Y13" i="1046"/>
  <c r="X13" i="1046"/>
  <c r="W13" i="1046"/>
  <c r="V13" i="1046"/>
  <c r="Z13" i="1046" s="1"/>
  <c r="T13" i="1046"/>
  <c r="S13" i="1046"/>
  <c r="R13" i="1046"/>
  <c r="Q13" i="1046"/>
  <c r="U13" i="1046" s="1"/>
  <c r="O13" i="1046"/>
  <c r="N13" i="1046"/>
  <c r="M13" i="1046"/>
  <c r="L13" i="1046"/>
  <c r="K13" i="1046"/>
  <c r="P13" i="1046" s="1"/>
  <c r="AI12" i="1046"/>
  <c r="AH12" i="1046"/>
  <c r="AJ12" i="1046" s="1"/>
  <c r="F12" i="1046" s="1"/>
  <c r="AG12" i="1046"/>
  <c r="AE12" i="1046"/>
  <c r="AD12" i="1046"/>
  <c r="AC12" i="1046"/>
  <c r="AB12" i="1046"/>
  <c r="AF12" i="1046" s="1"/>
  <c r="AA12" i="1046"/>
  <c r="Y12" i="1046"/>
  <c r="X12" i="1046"/>
  <c r="W12" i="1046"/>
  <c r="Z12" i="1046" s="1"/>
  <c r="V12" i="1046"/>
  <c r="T12" i="1046"/>
  <c r="S12" i="1046"/>
  <c r="R12" i="1046"/>
  <c r="U12" i="1046" s="1"/>
  <c r="Q12" i="1046"/>
  <c r="O12" i="1046"/>
  <c r="N12" i="1046"/>
  <c r="M12" i="1046"/>
  <c r="L12" i="1046"/>
  <c r="P12" i="1046" s="1"/>
  <c r="K12" i="1046"/>
  <c r="AI11" i="1046"/>
  <c r="AH11" i="1046"/>
  <c r="AG11" i="1046"/>
  <c r="AJ11" i="1046" s="1"/>
  <c r="F11" i="1046" s="1"/>
  <c r="AE11" i="1046"/>
  <c r="AD11" i="1046"/>
  <c r="AC11" i="1046"/>
  <c r="AB11" i="1046"/>
  <c r="AA11" i="1046"/>
  <c r="AF11" i="1046" s="1"/>
  <c r="Z11" i="1046"/>
  <c r="Y11" i="1046"/>
  <c r="X11" i="1046"/>
  <c r="W11" i="1046"/>
  <c r="V11" i="1046"/>
  <c r="T11" i="1046"/>
  <c r="S11" i="1046"/>
  <c r="R11" i="1046"/>
  <c r="Q11" i="1046"/>
  <c r="U11" i="1046" s="1"/>
  <c r="O11" i="1046"/>
  <c r="N11" i="1046"/>
  <c r="M11" i="1046"/>
  <c r="L11" i="1046"/>
  <c r="K11" i="1046"/>
  <c r="P11" i="1046" s="1"/>
  <c r="AI10" i="1046"/>
  <c r="AH10" i="1046"/>
  <c r="AG10" i="1046"/>
  <c r="AJ10" i="1046" s="1"/>
  <c r="F10" i="1046" s="1"/>
  <c r="AE10" i="1046"/>
  <c r="AD10" i="1046"/>
  <c r="AC10" i="1046"/>
  <c r="AB10" i="1046"/>
  <c r="AA10" i="1046"/>
  <c r="AF10" i="1046" s="1"/>
  <c r="Y10" i="1046"/>
  <c r="X10" i="1046"/>
  <c r="W10" i="1046"/>
  <c r="V10" i="1046"/>
  <c r="Z10" i="1046" s="1"/>
  <c r="T10" i="1046"/>
  <c r="S10" i="1046"/>
  <c r="R10" i="1046"/>
  <c r="Q10" i="1046"/>
  <c r="U10" i="1046" s="1"/>
  <c r="O10" i="1046"/>
  <c r="N10" i="1046"/>
  <c r="M10" i="1046"/>
  <c r="L10" i="1046"/>
  <c r="K10" i="1046"/>
  <c r="P10" i="1046" s="1"/>
  <c r="AI9" i="1046"/>
  <c r="AH9" i="1046"/>
  <c r="AJ9" i="1046" s="1"/>
  <c r="F9" i="1046" s="1"/>
  <c r="AG9" i="1046"/>
  <c r="AE9" i="1046"/>
  <c r="AD9" i="1046"/>
  <c r="AC9" i="1046"/>
  <c r="AB9" i="1046"/>
  <c r="AF9" i="1046" s="1"/>
  <c r="AA9" i="1046"/>
  <c r="Y9" i="1046"/>
  <c r="X9" i="1046"/>
  <c r="W9" i="1046"/>
  <c r="Z9" i="1046" s="1"/>
  <c r="V9" i="1046"/>
  <c r="T9" i="1046"/>
  <c r="S9" i="1046"/>
  <c r="R9" i="1046"/>
  <c r="U9" i="1046" s="1"/>
  <c r="Q9" i="1046"/>
  <c r="O9" i="1046"/>
  <c r="N9" i="1046"/>
  <c r="M9" i="1046"/>
  <c r="L9" i="1046"/>
  <c r="P9" i="1046" s="1"/>
  <c r="K9" i="1046"/>
  <c r="AI8" i="1046"/>
  <c r="AH8" i="1046"/>
  <c r="AG8" i="1046"/>
  <c r="AJ8" i="1046" s="1"/>
  <c r="F8" i="1046" s="1"/>
  <c r="AE8" i="1046"/>
  <c r="AD8" i="1046"/>
  <c r="AC8" i="1046"/>
  <c r="AB8" i="1046"/>
  <c r="AA8" i="1046"/>
  <c r="AF8" i="1046" s="1"/>
  <c r="Y8" i="1046"/>
  <c r="X8" i="1046"/>
  <c r="W8" i="1046"/>
  <c r="V8" i="1046"/>
  <c r="Z8" i="1046" s="1"/>
  <c r="T8" i="1046"/>
  <c r="S8" i="1046"/>
  <c r="R8" i="1046"/>
  <c r="Q8" i="1046"/>
  <c r="U8" i="1046" s="1"/>
  <c r="O8" i="1046"/>
  <c r="N8" i="1046"/>
  <c r="M8" i="1046"/>
  <c r="L8" i="1046"/>
  <c r="K8" i="1046"/>
  <c r="P8" i="1046" s="1"/>
  <c r="AI7" i="1046"/>
  <c r="AH7" i="1046"/>
  <c r="AJ7" i="1046" s="1"/>
  <c r="F7" i="1046" s="1"/>
  <c r="AG7" i="1046"/>
  <c r="AE7" i="1046"/>
  <c r="AD7" i="1046"/>
  <c r="AC7" i="1046"/>
  <c r="AB7" i="1046"/>
  <c r="AF7" i="1046" s="1"/>
  <c r="AA7" i="1046"/>
  <c r="Y7" i="1046"/>
  <c r="X7" i="1046"/>
  <c r="W7" i="1046"/>
  <c r="Z7" i="1046" s="1"/>
  <c r="V7" i="1046"/>
  <c r="T7" i="1046"/>
  <c r="S7" i="1046"/>
  <c r="R7" i="1046"/>
  <c r="U7" i="1046" s="1"/>
  <c r="Q7" i="1046"/>
  <c r="O7" i="1046"/>
  <c r="N7" i="1046"/>
  <c r="M7" i="1046"/>
  <c r="L7" i="1046"/>
  <c r="P7" i="1046" s="1"/>
  <c r="K7" i="1046"/>
  <c r="AI6" i="1046"/>
  <c r="AH6" i="1046"/>
  <c r="AJ6" i="1046" s="1"/>
  <c r="F6" i="1046" s="1"/>
  <c r="AG6" i="1046"/>
  <c r="AE6" i="1046"/>
  <c r="AD6" i="1046"/>
  <c r="AC6" i="1046"/>
  <c r="AB6" i="1046"/>
  <c r="AF6" i="1046" s="1"/>
  <c r="AA6" i="1046"/>
  <c r="Y6" i="1046"/>
  <c r="X6" i="1046"/>
  <c r="W6" i="1046"/>
  <c r="Z6" i="1046" s="1"/>
  <c r="V6" i="1046"/>
  <c r="T6" i="1046"/>
  <c r="S6" i="1046"/>
  <c r="R6" i="1046"/>
  <c r="U6" i="1046" s="1"/>
  <c r="Q6" i="1046"/>
  <c r="O6" i="1046"/>
  <c r="N6" i="1046"/>
  <c r="M6" i="1046"/>
  <c r="L6" i="1046"/>
  <c r="P6" i="1046" s="1"/>
  <c r="K6" i="1046"/>
  <c r="AI5" i="1046"/>
  <c r="AH5" i="1046"/>
  <c r="AG5" i="1046"/>
  <c r="AJ5" i="1046" s="1"/>
  <c r="F5" i="1046" s="1"/>
  <c r="AE5" i="1046"/>
  <c r="AD5" i="1046"/>
  <c r="AC5" i="1046"/>
  <c r="AB5" i="1046"/>
  <c r="AA5" i="1046"/>
  <c r="AF5" i="1046" s="1"/>
  <c r="Y5" i="1046"/>
  <c r="X5" i="1046"/>
  <c r="W5" i="1046"/>
  <c r="V5" i="1046"/>
  <c r="Z5" i="1046" s="1"/>
  <c r="T5" i="1046"/>
  <c r="S5" i="1046"/>
  <c r="R5" i="1046"/>
  <c r="Q5" i="1046"/>
  <c r="U5" i="1046" s="1"/>
  <c r="O5" i="1046"/>
  <c r="N5" i="1046"/>
  <c r="M5" i="1046"/>
  <c r="L5" i="1046"/>
  <c r="K5" i="1046"/>
  <c r="P5" i="1046" s="1"/>
  <c r="AI4" i="1046"/>
  <c r="AH4" i="1046"/>
  <c r="AJ4" i="1046" s="1"/>
  <c r="F4" i="1046" s="1"/>
  <c r="AG4" i="1046"/>
  <c r="AE4" i="1046"/>
  <c r="AD4" i="1046"/>
  <c r="AC4" i="1046"/>
  <c r="AB4" i="1046"/>
  <c r="AF4" i="1046" s="1"/>
  <c r="AA4" i="1046"/>
  <c r="Y4" i="1046"/>
  <c r="X4" i="1046"/>
  <c r="W4" i="1046"/>
  <c r="Z4" i="1046" s="1"/>
  <c r="V4" i="1046"/>
  <c r="T4" i="1046"/>
  <c r="S4" i="1046"/>
  <c r="R4" i="1046"/>
  <c r="U4" i="1046" s="1"/>
  <c r="Q4" i="1046"/>
  <c r="O4" i="1046"/>
  <c r="N4" i="1046"/>
  <c r="M4" i="1046"/>
  <c r="L4" i="1046"/>
  <c r="P4" i="1046" s="1"/>
  <c r="K4" i="1046"/>
  <c r="D57" i="1045"/>
  <c r="C57" i="1045"/>
  <c r="G57" i="1045" s="1"/>
  <c r="E54" i="1045"/>
  <c r="E56" i="1045" s="1"/>
  <c r="D54" i="1045"/>
  <c r="D56" i="1045" s="1"/>
  <c r="C54" i="1045"/>
  <c r="C55" i="1045" s="1"/>
  <c r="G55" i="1045" s="1"/>
  <c r="D50" i="1045"/>
  <c r="E47" i="1045"/>
  <c r="E48" i="1045" s="1"/>
  <c r="D47" i="1045"/>
  <c r="D49" i="1045" s="1"/>
  <c r="AJ43" i="1045"/>
  <c r="AI43" i="1045"/>
  <c r="AH43" i="1045"/>
  <c r="AG43" i="1045"/>
  <c r="AF43" i="1045"/>
  <c r="AE43" i="1045"/>
  <c r="AD43" i="1045"/>
  <c r="AC43" i="1045"/>
  <c r="AB43" i="1045"/>
  <c r="AA43" i="1045"/>
  <c r="Z43" i="1045"/>
  <c r="Y43" i="1045"/>
  <c r="X43" i="1045"/>
  <c r="W43" i="1045"/>
  <c r="V43" i="1045"/>
  <c r="U43" i="1045"/>
  <c r="T43" i="1045"/>
  <c r="S43" i="1045"/>
  <c r="R43" i="1045"/>
  <c r="Q43" i="1045"/>
  <c r="P43" i="1045"/>
  <c r="O43" i="1045"/>
  <c r="N43" i="1045"/>
  <c r="M43" i="1045"/>
  <c r="L43" i="1045"/>
  <c r="K43" i="1045"/>
  <c r="F43" i="1045"/>
  <c r="AJ42" i="1045"/>
  <c r="AI42" i="1045"/>
  <c r="AH42" i="1045"/>
  <c r="AG42" i="1045"/>
  <c r="AF42" i="1045"/>
  <c r="AE42" i="1045"/>
  <c r="AD42" i="1045"/>
  <c r="AC42" i="1045"/>
  <c r="AB42" i="1045"/>
  <c r="AA42" i="1045"/>
  <c r="Z42" i="1045"/>
  <c r="Y42" i="1045"/>
  <c r="X42" i="1045"/>
  <c r="W42" i="1045"/>
  <c r="V42" i="1045"/>
  <c r="U42" i="1045"/>
  <c r="T42" i="1045"/>
  <c r="S42" i="1045"/>
  <c r="R42" i="1045"/>
  <c r="Q42" i="1045"/>
  <c r="P42" i="1045"/>
  <c r="O42" i="1045"/>
  <c r="N42" i="1045"/>
  <c r="M42" i="1045"/>
  <c r="L42" i="1045"/>
  <c r="K42" i="1045"/>
  <c r="F42" i="1045"/>
  <c r="AJ41" i="1045"/>
  <c r="AI41" i="1045"/>
  <c r="AH41" i="1045"/>
  <c r="AG41" i="1045"/>
  <c r="AF41" i="1045"/>
  <c r="AE41" i="1045"/>
  <c r="AD41" i="1045"/>
  <c r="AC41" i="1045"/>
  <c r="AB41" i="1045"/>
  <c r="AA41" i="1045"/>
  <c r="Z41" i="1045"/>
  <c r="Y41" i="1045"/>
  <c r="X41" i="1045"/>
  <c r="W41" i="1045"/>
  <c r="V41" i="1045"/>
  <c r="U41" i="1045"/>
  <c r="T41" i="1045"/>
  <c r="S41" i="1045"/>
  <c r="R41" i="1045"/>
  <c r="Q41" i="1045"/>
  <c r="P41" i="1045"/>
  <c r="O41" i="1045"/>
  <c r="N41" i="1045"/>
  <c r="M41" i="1045"/>
  <c r="L41" i="1045"/>
  <c r="K41" i="1045"/>
  <c r="F41" i="1045"/>
  <c r="AJ40" i="1045"/>
  <c r="AI40" i="1045"/>
  <c r="AH40" i="1045"/>
  <c r="AG40" i="1045"/>
  <c r="AF40" i="1045"/>
  <c r="AE40" i="1045"/>
  <c r="AD40" i="1045"/>
  <c r="AC40" i="1045"/>
  <c r="AB40" i="1045"/>
  <c r="AA40" i="1045"/>
  <c r="Z40" i="1045"/>
  <c r="Y40" i="1045"/>
  <c r="X40" i="1045"/>
  <c r="W40" i="1045"/>
  <c r="V40" i="1045"/>
  <c r="U40" i="1045"/>
  <c r="T40" i="1045"/>
  <c r="S40" i="1045"/>
  <c r="R40" i="1045"/>
  <c r="Q40" i="1045"/>
  <c r="P40" i="1045"/>
  <c r="O40" i="1045"/>
  <c r="N40" i="1045"/>
  <c r="M40" i="1045"/>
  <c r="L40" i="1045"/>
  <c r="K40" i="1045"/>
  <c r="F40" i="1045"/>
  <c r="AJ39" i="1045"/>
  <c r="AI39" i="1045"/>
  <c r="AH39" i="1045"/>
  <c r="AG39" i="1045"/>
  <c r="AF39" i="1045"/>
  <c r="AE39" i="1045"/>
  <c r="AD39" i="1045"/>
  <c r="AC39" i="1045"/>
  <c r="AB39" i="1045"/>
  <c r="AA39" i="1045"/>
  <c r="Z39" i="1045"/>
  <c r="Y39" i="1045"/>
  <c r="X39" i="1045"/>
  <c r="W39" i="1045"/>
  <c r="V39" i="1045"/>
  <c r="U39" i="1045"/>
  <c r="T39" i="1045"/>
  <c r="S39" i="1045"/>
  <c r="R39" i="1045"/>
  <c r="Q39" i="1045"/>
  <c r="P39" i="1045"/>
  <c r="O39" i="1045"/>
  <c r="N39" i="1045"/>
  <c r="M39" i="1045"/>
  <c r="L39" i="1045"/>
  <c r="K39" i="1045"/>
  <c r="F39" i="1045"/>
  <c r="AJ38" i="1045"/>
  <c r="AI38" i="1045"/>
  <c r="AH38" i="1045"/>
  <c r="AG38" i="1045"/>
  <c r="AF38" i="1045"/>
  <c r="AE38" i="1045"/>
  <c r="AD38" i="1045"/>
  <c r="AC38" i="1045"/>
  <c r="AB38" i="1045"/>
  <c r="AA38" i="1045"/>
  <c r="Z38" i="1045"/>
  <c r="Y38" i="1045"/>
  <c r="X38" i="1045"/>
  <c r="W38" i="1045"/>
  <c r="V38" i="1045"/>
  <c r="U38" i="1045"/>
  <c r="T38" i="1045"/>
  <c r="S38" i="1045"/>
  <c r="R38" i="1045"/>
  <c r="Q38" i="1045"/>
  <c r="P38" i="1045"/>
  <c r="O38" i="1045"/>
  <c r="N38" i="1045"/>
  <c r="M38" i="1045"/>
  <c r="L38" i="1045"/>
  <c r="K38" i="1045"/>
  <c r="F38" i="1045"/>
  <c r="AJ37" i="1045"/>
  <c r="AI37" i="1045"/>
  <c r="AH37" i="1045"/>
  <c r="AG37" i="1045"/>
  <c r="AF37" i="1045"/>
  <c r="AE37" i="1045"/>
  <c r="AD37" i="1045"/>
  <c r="AC37" i="1045"/>
  <c r="AB37" i="1045"/>
  <c r="AA37" i="1045"/>
  <c r="Z37" i="1045"/>
  <c r="Y37" i="1045"/>
  <c r="X37" i="1045"/>
  <c r="W37" i="1045"/>
  <c r="V37" i="1045"/>
  <c r="U37" i="1045"/>
  <c r="T37" i="1045"/>
  <c r="S37" i="1045"/>
  <c r="R37" i="1045"/>
  <c r="Q37" i="1045"/>
  <c r="P37" i="1045"/>
  <c r="O37" i="1045"/>
  <c r="N37" i="1045"/>
  <c r="M37" i="1045"/>
  <c r="L37" i="1045"/>
  <c r="K37" i="1045"/>
  <c r="F37" i="1045"/>
  <c r="AJ36" i="1045"/>
  <c r="AI36" i="1045"/>
  <c r="AH36" i="1045"/>
  <c r="AG36" i="1045"/>
  <c r="AF36" i="1045"/>
  <c r="AE36" i="1045"/>
  <c r="AD36" i="1045"/>
  <c r="AC36" i="1045"/>
  <c r="AB36" i="1045"/>
  <c r="AA36" i="1045"/>
  <c r="Z36" i="1045"/>
  <c r="Y36" i="1045"/>
  <c r="X36" i="1045"/>
  <c r="W36" i="1045"/>
  <c r="V36" i="1045"/>
  <c r="U36" i="1045"/>
  <c r="T36" i="1045"/>
  <c r="S36" i="1045"/>
  <c r="R36" i="1045"/>
  <c r="Q36" i="1045"/>
  <c r="P36" i="1045"/>
  <c r="O36" i="1045"/>
  <c r="N36" i="1045"/>
  <c r="M36" i="1045"/>
  <c r="L36" i="1045"/>
  <c r="K36" i="1045"/>
  <c r="F36" i="1045"/>
  <c r="AJ35" i="1045"/>
  <c r="AI35" i="1045"/>
  <c r="AH35" i="1045"/>
  <c r="AG35" i="1045"/>
  <c r="AF35" i="1045"/>
  <c r="AE35" i="1045"/>
  <c r="AD35" i="1045"/>
  <c r="AC35" i="1045"/>
  <c r="AB35" i="1045"/>
  <c r="AA35" i="1045"/>
  <c r="Z35" i="1045"/>
  <c r="Y35" i="1045"/>
  <c r="X35" i="1045"/>
  <c r="W35" i="1045"/>
  <c r="V35" i="1045"/>
  <c r="U35" i="1045"/>
  <c r="T35" i="1045"/>
  <c r="S35" i="1045"/>
  <c r="R35" i="1045"/>
  <c r="Q35" i="1045"/>
  <c r="P35" i="1045"/>
  <c r="O35" i="1045"/>
  <c r="N35" i="1045"/>
  <c r="M35" i="1045"/>
  <c r="L35" i="1045"/>
  <c r="K35" i="1045"/>
  <c r="F35" i="1045"/>
  <c r="AJ34" i="1045"/>
  <c r="AI34" i="1045"/>
  <c r="AH34" i="1045"/>
  <c r="AG34" i="1045"/>
  <c r="AF34" i="1045"/>
  <c r="AE34" i="1045"/>
  <c r="AD34" i="1045"/>
  <c r="AC34" i="1045"/>
  <c r="AB34" i="1045"/>
  <c r="AA34" i="1045"/>
  <c r="Z34" i="1045"/>
  <c r="Y34" i="1045"/>
  <c r="X34" i="1045"/>
  <c r="W34" i="1045"/>
  <c r="V34" i="1045"/>
  <c r="U34" i="1045"/>
  <c r="T34" i="1045"/>
  <c r="S34" i="1045"/>
  <c r="R34" i="1045"/>
  <c r="Q34" i="1045"/>
  <c r="P34" i="1045"/>
  <c r="O34" i="1045"/>
  <c r="N34" i="1045"/>
  <c r="M34" i="1045"/>
  <c r="L34" i="1045"/>
  <c r="K34" i="1045"/>
  <c r="F34" i="1045"/>
  <c r="AJ33" i="1045"/>
  <c r="AI33" i="1045"/>
  <c r="AH33" i="1045"/>
  <c r="AG33" i="1045"/>
  <c r="AF33" i="1045"/>
  <c r="AE33" i="1045"/>
  <c r="AD33" i="1045"/>
  <c r="AC33" i="1045"/>
  <c r="AB33" i="1045"/>
  <c r="AA33" i="1045"/>
  <c r="Z33" i="1045"/>
  <c r="Y33" i="1045"/>
  <c r="X33" i="1045"/>
  <c r="W33" i="1045"/>
  <c r="V33" i="1045"/>
  <c r="U33" i="1045"/>
  <c r="T33" i="1045"/>
  <c r="S33" i="1045"/>
  <c r="R33" i="1045"/>
  <c r="Q33" i="1045"/>
  <c r="P33" i="1045"/>
  <c r="O33" i="1045"/>
  <c r="N33" i="1045"/>
  <c r="M33" i="1045"/>
  <c r="L33" i="1045"/>
  <c r="K33" i="1045"/>
  <c r="F33" i="1045"/>
  <c r="AJ32" i="1045"/>
  <c r="AI32" i="1045"/>
  <c r="AH32" i="1045"/>
  <c r="AG32" i="1045"/>
  <c r="AF32" i="1045"/>
  <c r="AE32" i="1045"/>
  <c r="AD32" i="1045"/>
  <c r="AC32" i="1045"/>
  <c r="AB32" i="1045"/>
  <c r="AA32" i="1045"/>
  <c r="Z32" i="1045"/>
  <c r="Y32" i="1045"/>
  <c r="X32" i="1045"/>
  <c r="W32" i="1045"/>
  <c r="V32" i="1045"/>
  <c r="U32" i="1045"/>
  <c r="T32" i="1045"/>
  <c r="S32" i="1045"/>
  <c r="R32" i="1045"/>
  <c r="Q32" i="1045"/>
  <c r="P32" i="1045"/>
  <c r="O32" i="1045"/>
  <c r="N32" i="1045"/>
  <c r="M32" i="1045"/>
  <c r="L32" i="1045"/>
  <c r="K32" i="1045"/>
  <c r="F32" i="1045"/>
  <c r="AJ31" i="1045"/>
  <c r="AI31" i="1045"/>
  <c r="AH31" i="1045"/>
  <c r="AG31" i="1045"/>
  <c r="AF31" i="1045"/>
  <c r="AE31" i="1045"/>
  <c r="AD31" i="1045"/>
  <c r="AC31" i="1045"/>
  <c r="AB31" i="1045"/>
  <c r="AA31" i="1045"/>
  <c r="Z31" i="1045"/>
  <c r="Y31" i="1045"/>
  <c r="X31" i="1045"/>
  <c r="W31" i="1045"/>
  <c r="V31" i="1045"/>
  <c r="U31" i="1045"/>
  <c r="T31" i="1045"/>
  <c r="S31" i="1045"/>
  <c r="R31" i="1045"/>
  <c r="Q31" i="1045"/>
  <c r="P31" i="1045"/>
  <c r="O31" i="1045"/>
  <c r="N31" i="1045"/>
  <c r="M31" i="1045"/>
  <c r="L31" i="1045"/>
  <c r="K31" i="1045"/>
  <c r="F31" i="1045"/>
  <c r="AJ30" i="1045"/>
  <c r="AI30" i="1045"/>
  <c r="AH30" i="1045"/>
  <c r="AG30" i="1045"/>
  <c r="AF30" i="1045"/>
  <c r="AE30" i="1045"/>
  <c r="AD30" i="1045"/>
  <c r="AC30" i="1045"/>
  <c r="AB30" i="1045"/>
  <c r="AA30" i="1045"/>
  <c r="Z30" i="1045"/>
  <c r="Y30" i="1045"/>
  <c r="X30" i="1045"/>
  <c r="W30" i="1045"/>
  <c r="V30" i="1045"/>
  <c r="U30" i="1045"/>
  <c r="T30" i="1045"/>
  <c r="S30" i="1045"/>
  <c r="R30" i="1045"/>
  <c r="Q30" i="1045"/>
  <c r="P30" i="1045"/>
  <c r="O30" i="1045"/>
  <c r="N30" i="1045"/>
  <c r="M30" i="1045"/>
  <c r="L30" i="1045"/>
  <c r="K30" i="1045"/>
  <c r="F30" i="1045"/>
  <c r="AJ29" i="1045"/>
  <c r="AI29" i="1045"/>
  <c r="AH29" i="1045"/>
  <c r="AG29" i="1045"/>
  <c r="AF29" i="1045"/>
  <c r="AE29" i="1045"/>
  <c r="AD29" i="1045"/>
  <c r="AC29" i="1045"/>
  <c r="AB29" i="1045"/>
  <c r="AA29" i="1045"/>
  <c r="Z29" i="1045"/>
  <c r="Y29" i="1045"/>
  <c r="X29" i="1045"/>
  <c r="W29" i="1045"/>
  <c r="V29" i="1045"/>
  <c r="U29" i="1045"/>
  <c r="T29" i="1045"/>
  <c r="S29" i="1045"/>
  <c r="R29" i="1045"/>
  <c r="Q29" i="1045"/>
  <c r="P29" i="1045"/>
  <c r="O29" i="1045"/>
  <c r="N29" i="1045"/>
  <c r="M29" i="1045"/>
  <c r="L29" i="1045"/>
  <c r="K29" i="1045"/>
  <c r="F29" i="1045"/>
  <c r="AJ28" i="1045"/>
  <c r="AI28" i="1045"/>
  <c r="AH28" i="1045"/>
  <c r="AG28" i="1045"/>
  <c r="AF28" i="1045"/>
  <c r="AE28" i="1045"/>
  <c r="AD28" i="1045"/>
  <c r="AC28" i="1045"/>
  <c r="AB28" i="1045"/>
  <c r="AA28" i="1045"/>
  <c r="Z28" i="1045"/>
  <c r="Y28" i="1045"/>
  <c r="X28" i="1045"/>
  <c r="W28" i="1045"/>
  <c r="V28" i="1045"/>
  <c r="U28" i="1045"/>
  <c r="T28" i="1045"/>
  <c r="S28" i="1045"/>
  <c r="R28" i="1045"/>
  <c r="Q28" i="1045"/>
  <c r="P28" i="1045"/>
  <c r="O28" i="1045"/>
  <c r="N28" i="1045"/>
  <c r="M28" i="1045"/>
  <c r="L28" i="1045"/>
  <c r="K28" i="1045"/>
  <c r="F28" i="1045"/>
  <c r="AJ27" i="1045"/>
  <c r="AI27" i="1045"/>
  <c r="AH27" i="1045"/>
  <c r="AG27" i="1045"/>
  <c r="AF27" i="1045"/>
  <c r="AE27" i="1045"/>
  <c r="AD27" i="1045"/>
  <c r="AC27" i="1045"/>
  <c r="AB27" i="1045"/>
  <c r="AA27" i="1045"/>
  <c r="Z27" i="1045"/>
  <c r="Y27" i="1045"/>
  <c r="X27" i="1045"/>
  <c r="W27" i="1045"/>
  <c r="V27" i="1045"/>
  <c r="U27" i="1045"/>
  <c r="T27" i="1045"/>
  <c r="S27" i="1045"/>
  <c r="R27" i="1045"/>
  <c r="Q27" i="1045"/>
  <c r="P27" i="1045"/>
  <c r="O27" i="1045"/>
  <c r="N27" i="1045"/>
  <c r="M27" i="1045"/>
  <c r="L27" i="1045"/>
  <c r="K27" i="1045"/>
  <c r="F27" i="1045"/>
  <c r="AJ26" i="1045"/>
  <c r="AI26" i="1045"/>
  <c r="AH26" i="1045"/>
  <c r="AG26" i="1045"/>
  <c r="AF26" i="1045"/>
  <c r="AE26" i="1045"/>
  <c r="AD26" i="1045"/>
  <c r="AC26" i="1045"/>
  <c r="AB26" i="1045"/>
  <c r="AA26" i="1045"/>
  <c r="Z26" i="1045"/>
  <c r="Y26" i="1045"/>
  <c r="X26" i="1045"/>
  <c r="W26" i="1045"/>
  <c r="V26" i="1045"/>
  <c r="U26" i="1045"/>
  <c r="T26" i="1045"/>
  <c r="S26" i="1045"/>
  <c r="R26" i="1045"/>
  <c r="Q26" i="1045"/>
  <c r="P26" i="1045"/>
  <c r="O26" i="1045"/>
  <c r="N26" i="1045"/>
  <c r="M26" i="1045"/>
  <c r="L26" i="1045"/>
  <c r="K26" i="1045"/>
  <c r="F26" i="1045"/>
  <c r="AJ25" i="1045"/>
  <c r="AI25" i="1045"/>
  <c r="AH25" i="1045"/>
  <c r="AG25" i="1045"/>
  <c r="AF25" i="1045"/>
  <c r="AE25" i="1045"/>
  <c r="AD25" i="1045"/>
  <c r="AC25" i="1045"/>
  <c r="AB25" i="1045"/>
  <c r="AA25" i="1045"/>
  <c r="Z25" i="1045"/>
  <c r="Y25" i="1045"/>
  <c r="X25" i="1045"/>
  <c r="W25" i="1045"/>
  <c r="V25" i="1045"/>
  <c r="U25" i="1045"/>
  <c r="T25" i="1045"/>
  <c r="S25" i="1045"/>
  <c r="R25" i="1045"/>
  <c r="Q25" i="1045"/>
  <c r="P25" i="1045"/>
  <c r="O25" i="1045"/>
  <c r="N25" i="1045"/>
  <c r="M25" i="1045"/>
  <c r="L25" i="1045"/>
  <c r="K25" i="1045"/>
  <c r="F25" i="1045"/>
  <c r="AI24" i="1045"/>
  <c r="AJ24" i="1045" s="1"/>
  <c r="AH24" i="1045"/>
  <c r="AG24" i="1045"/>
  <c r="AE24" i="1045"/>
  <c r="AF24" i="1045" s="1"/>
  <c r="AD24" i="1045"/>
  <c r="AC24" i="1045"/>
  <c r="AB24" i="1045"/>
  <c r="AA24" i="1045"/>
  <c r="Y24" i="1045"/>
  <c r="Z24" i="1045" s="1"/>
  <c r="X24" i="1045"/>
  <c r="W24" i="1045"/>
  <c r="V24" i="1045"/>
  <c r="T24" i="1045"/>
  <c r="U24" i="1045" s="1"/>
  <c r="S24" i="1045"/>
  <c r="R24" i="1045"/>
  <c r="Q24" i="1045"/>
  <c r="O24" i="1045"/>
  <c r="P24" i="1045" s="1"/>
  <c r="N24" i="1045"/>
  <c r="M24" i="1045"/>
  <c r="L24" i="1045"/>
  <c r="K24" i="1045"/>
  <c r="AI23" i="1045"/>
  <c r="AH23" i="1045"/>
  <c r="AJ23" i="1045" s="1"/>
  <c r="F23" i="1045" s="1"/>
  <c r="AG23" i="1045"/>
  <c r="AE23" i="1045"/>
  <c r="AD23" i="1045"/>
  <c r="AC23" i="1045"/>
  <c r="AF23" i="1045" s="1"/>
  <c r="AB23" i="1045"/>
  <c r="AA23" i="1045"/>
  <c r="Y23" i="1045"/>
  <c r="X23" i="1045"/>
  <c r="Z23" i="1045" s="1"/>
  <c r="W23" i="1045"/>
  <c r="V23" i="1045"/>
  <c r="T23" i="1045"/>
  <c r="S23" i="1045"/>
  <c r="U23" i="1045" s="1"/>
  <c r="R23" i="1045"/>
  <c r="Q23" i="1045"/>
  <c r="O23" i="1045"/>
  <c r="N23" i="1045"/>
  <c r="M23" i="1045"/>
  <c r="P23" i="1045" s="1"/>
  <c r="L23" i="1045"/>
  <c r="K23" i="1045"/>
  <c r="AI22" i="1045"/>
  <c r="AH22" i="1045"/>
  <c r="AJ22" i="1045" s="1"/>
  <c r="AG22" i="1045"/>
  <c r="AE22" i="1045"/>
  <c r="AD22" i="1045"/>
  <c r="AC22" i="1045"/>
  <c r="AB22" i="1045"/>
  <c r="AF22" i="1045" s="1"/>
  <c r="AA22" i="1045"/>
  <c r="Y22" i="1045"/>
  <c r="X22" i="1045"/>
  <c r="W22" i="1045"/>
  <c r="Z22" i="1045" s="1"/>
  <c r="V22" i="1045"/>
  <c r="T22" i="1045"/>
  <c r="S22" i="1045"/>
  <c r="R22" i="1045"/>
  <c r="U22" i="1045" s="1"/>
  <c r="Q22" i="1045"/>
  <c r="O22" i="1045"/>
  <c r="N22" i="1045"/>
  <c r="M22" i="1045"/>
  <c r="L22" i="1045"/>
  <c r="P22" i="1045" s="1"/>
  <c r="K22" i="1045"/>
  <c r="AI21" i="1045"/>
  <c r="AH21" i="1045"/>
  <c r="AG21" i="1045"/>
  <c r="AJ21" i="1045" s="1"/>
  <c r="F21" i="1045" s="1"/>
  <c r="AE21" i="1045"/>
  <c r="AD21" i="1045"/>
  <c r="AC21" i="1045"/>
  <c r="AB21" i="1045"/>
  <c r="AA21" i="1045"/>
  <c r="AF21" i="1045" s="1"/>
  <c r="Y21" i="1045"/>
  <c r="X21" i="1045"/>
  <c r="W21" i="1045"/>
  <c r="V21" i="1045"/>
  <c r="Z21" i="1045" s="1"/>
  <c r="T21" i="1045"/>
  <c r="S21" i="1045"/>
  <c r="R21" i="1045"/>
  <c r="Q21" i="1045"/>
  <c r="U21" i="1045" s="1"/>
  <c r="O21" i="1045"/>
  <c r="N21" i="1045"/>
  <c r="M21" i="1045"/>
  <c r="L21" i="1045"/>
  <c r="K21" i="1045"/>
  <c r="P21" i="1045" s="1"/>
  <c r="AI20" i="1045"/>
  <c r="AH20" i="1045"/>
  <c r="AG20" i="1045"/>
  <c r="AJ20" i="1045" s="1"/>
  <c r="F20" i="1045" s="1"/>
  <c r="AE20" i="1045"/>
  <c r="AD20" i="1045"/>
  <c r="AC20" i="1045"/>
  <c r="AB20" i="1045"/>
  <c r="AA20" i="1045"/>
  <c r="AF20" i="1045" s="1"/>
  <c r="Y20" i="1045"/>
  <c r="X20" i="1045"/>
  <c r="W20" i="1045"/>
  <c r="V20" i="1045"/>
  <c r="Z20" i="1045" s="1"/>
  <c r="T20" i="1045"/>
  <c r="S20" i="1045"/>
  <c r="R20" i="1045"/>
  <c r="Q20" i="1045"/>
  <c r="U20" i="1045" s="1"/>
  <c r="O20" i="1045"/>
  <c r="N20" i="1045"/>
  <c r="M20" i="1045"/>
  <c r="L20" i="1045"/>
  <c r="K20" i="1045"/>
  <c r="P20" i="1045" s="1"/>
  <c r="AI19" i="1045"/>
  <c r="AH19" i="1045"/>
  <c r="AG19" i="1045"/>
  <c r="AJ19" i="1045" s="1"/>
  <c r="AE19" i="1045"/>
  <c r="AD19" i="1045"/>
  <c r="AC19" i="1045"/>
  <c r="AB19" i="1045"/>
  <c r="AA19" i="1045"/>
  <c r="AF19" i="1045" s="1"/>
  <c r="Y19" i="1045"/>
  <c r="X19" i="1045"/>
  <c r="W19" i="1045"/>
  <c r="V19" i="1045"/>
  <c r="Z19" i="1045" s="1"/>
  <c r="T19" i="1045"/>
  <c r="S19" i="1045"/>
  <c r="R19" i="1045"/>
  <c r="Q19" i="1045"/>
  <c r="U19" i="1045" s="1"/>
  <c r="O19" i="1045"/>
  <c r="N19" i="1045"/>
  <c r="M19" i="1045"/>
  <c r="L19" i="1045"/>
  <c r="K19" i="1045"/>
  <c r="P19" i="1045" s="1"/>
  <c r="AI18" i="1045"/>
  <c r="AH18" i="1045"/>
  <c r="AG18" i="1045"/>
  <c r="AJ18" i="1045" s="1"/>
  <c r="AF18" i="1045"/>
  <c r="AE18" i="1045"/>
  <c r="AD18" i="1045"/>
  <c r="AC18" i="1045"/>
  <c r="AB18" i="1045"/>
  <c r="AA18" i="1045"/>
  <c r="Y18" i="1045"/>
  <c r="X18" i="1045"/>
  <c r="W18" i="1045"/>
  <c r="V18" i="1045"/>
  <c r="Z18" i="1045" s="1"/>
  <c r="T18" i="1045"/>
  <c r="S18" i="1045"/>
  <c r="R18" i="1045"/>
  <c r="Q18" i="1045"/>
  <c r="U18" i="1045" s="1"/>
  <c r="O18" i="1045"/>
  <c r="N18" i="1045"/>
  <c r="M18" i="1045"/>
  <c r="L18" i="1045"/>
  <c r="K18" i="1045"/>
  <c r="P18" i="1045" s="1"/>
  <c r="AJ17" i="1045"/>
  <c r="F17" i="1045" s="1"/>
  <c r="AI17" i="1045"/>
  <c r="AH17" i="1045"/>
  <c r="AG17" i="1045"/>
  <c r="AE17" i="1045"/>
  <c r="AD17" i="1045"/>
  <c r="AF17" i="1045" s="1"/>
  <c r="AC17" i="1045"/>
  <c r="AB17" i="1045"/>
  <c r="AA17" i="1045"/>
  <c r="Y17" i="1045"/>
  <c r="X17" i="1045"/>
  <c r="Z17" i="1045" s="1"/>
  <c r="W17" i="1045"/>
  <c r="V17" i="1045"/>
  <c r="T17" i="1045"/>
  <c r="U17" i="1045" s="1"/>
  <c r="S17" i="1045"/>
  <c r="R17" i="1045"/>
  <c r="Q17" i="1045"/>
  <c r="O17" i="1045"/>
  <c r="N17" i="1045"/>
  <c r="P17" i="1045" s="1"/>
  <c r="M17" i="1045"/>
  <c r="L17" i="1045"/>
  <c r="K17" i="1045"/>
  <c r="AI16" i="1045"/>
  <c r="AH16" i="1045"/>
  <c r="AJ16" i="1045" s="1"/>
  <c r="F16" i="1045" s="1"/>
  <c r="AG16" i="1045"/>
  <c r="AE16" i="1045"/>
  <c r="AD16" i="1045"/>
  <c r="AC16" i="1045"/>
  <c r="AF16" i="1045" s="1"/>
  <c r="AB16" i="1045"/>
  <c r="AA16" i="1045"/>
  <c r="Y16" i="1045"/>
  <c r="X16" i="1045"/>
  <c r="Z16" i="1045" s="1"/>
  <c r="W16" i="1045"/>
  <c r="V16" i="1045"/>
  <c r="T16" i="1045"/>
  <c r="S16" i="1045"/>
  <c r="U16" i="1045" s="1"/>
  <c r="R16" i="1045"/>
  <c r="Q16" i="1045"/>
  <c r="O16" i="1045"/>
  <c r="N16" i="1045"/>
  <c r="M16" i="1045"/>
  <c r="P16" i="1045" s="1"/>
  <c r="L16" i="1045"/>
  <c r="K16" i="1045"/>
  <c r="AI15" i="1045"/>
  <c r="AH15" i="1045"/>
  <c r="AJ15" i="1045" s="1"/>
  <c r="F15" i="1045" s="1"/>
  <c r="AG15" i="1045"/>
  <c r="AE15" i="1045"/>
  <c r="AD15" i="1045"/>
  <c r="AC15" i="1045"/>
  <c r="AB15" i="1045"/>
  <c r="AF15" i="1045" s="1"/>
  <c r="AA15" i="1045"/>
  <c r="Y15" i="1045"/>
  <c r="X15" i="1045"/>
  <c r="W15" i="1045"/>
  <c r="Z15" i="1045" s="1"/>
  <c r="V15" i="1045"/>
  <c r="T15" i="1045"/>
  <c r="S15" i="1045"/>
  <c r="R15" i="1045"/>
  <c r="U15" i="1045" s="1"/>
  <c r="Q15" i="1045"/>
  <c r="O15" i="1045"/>
  <c r="N15" i="1045"/>
  <c r="M15" i="1045"/>
  <c r="L15" i="1045"/>
  <c r="P15" i="1045" s="1"/>
  <c r="K15" i="1045"/>
  <c r="AI14" i="1045"/>
  <c r="AH14" i="1045"/>
  <c r="AJ14" i="1045" s="1"/>
  <c r="AG14" i="1045"/>
  <c r="AE14" i="1045"/>
  <c r="AD14" i="1045"/>
  <c r="AC14" i="1045"/>
  <c r="AB14" i="1045"/>
  <c r="AF14" i="1045" s="1"/>
  <c r="AA14" i="1045"/>
  <c r="Y14" i="1045"/>
  <c r="X14" i="1045"/>
  <c r="W14" i="1045"/>
  <c r="Z14" i="1045" s="1"/>
  <c r="V14" i="1045"/>
  <c r="T14" i="1045"/>
  <c r="S14" i="1045"/>
  <c r="R14" i="1045"/>
  <c r="U14" i="1045" s="1"/>
  <c r="Q14" i="1045"/>
  <c r="O14" i="1045"/>
  <c r="N14" i="1045"/>
  <c r="M14" i="1045"/>
  <c r="L14" i="1045"/>
  <c r="P14" i="1045" s="1"/>
  <c r="K14" i="1045"/>
  <c r="AI13" i="1045"/>
  <c r="AH13" i="1045"/>
  <c r="AG13" i="1045"/>
  <c r="AJ13" i="1045" s="1"/>
  <c r="AE13" i="1045"/>
  <c r="AD13" i="1045"/>
  <c r="AC13" i="1045"/>
  <c r="AB13" i="1045"/>
  <c r="AA13" i="1045"/>
  <c r="AF13" i="1045" s="1"/>
  <c r="Z13" i="1045"/>
  <c r="Y13" i="1045"/>
  <c r="X13" i="1045"/>
  <c r="W13" i="1045"/>
  <c r="V13" i="1045"/>
  <c r="T13" i="1045"/>
  <c r="S13" i="1045"/>
  <c r="R13" i="1045"/>
  <c r="Q13" i="1045"/>
  <c r="U13" i="1045" s="1"/>
  <c r="O13" i="1045"/>
  <c r="N13" i="1045"/>
  <c r="M13" i="1045"/>
  <c r="L13" i="1045"/>
  <c r="K13" i="1045"/>
  <c r="P13" i="1045" s="1"/>
  <c r="AI12" i="1045"/>
  <c r="AH12" i="1045"/>
  <c r="AG12" i="1045"/>
  <c r="AJ12" i="1045" s="1"/>
  <c r="F12" i="1045" s="1"/>
  <c r="AE12" i="1045"/>
  <c r="AD12" i="1045"/>
  <c r="AC12" i="1045"/>
  <c r="AB12" i="1045"/>
  <c r="AA12" i="1045"/>
  <c r="AF12" i="1045" s="1"/>
  <c r="Y12" i="1045"/>
  <c r="X12" i="1045"/>
  <c r="W12" i="1045"/>
  <c r="V12" i="1045"/>
  <c r="Z12" i="1045" s="1"/>
  <c r="T12" i="1045"/>
  <c r="S12" i="1045"/>
  <c r="R12" i="1045"/>
  <c r="Q12" i="1045"/>
  <c r="U12" i="1045" s="1"/>
  <c r="O12" i="1045"/>
  <c r="N12" i="1045"/>
  <c r="M12" i="1045"/>
  <c r="L12" i="1045"/>
  <c r="K12" i="1045"/>
  <c r="P12" i="1045" s="1"/>
  <c r="AI11" i="1045"/>
  <c r="AH11" i="1045"/>
  <c r="AJ11" i="1045" s="1"/>
  <c r="F11" i="1045" s="1"/>
  <c r="AG11" i="1045"/>
  <c r="AE11" i="1045"/>
  <c r="AD11" i="1045"/>
  <c r="AF11" i="1045" s="1"/>
  <c r="AC11" i="1045"/>
  <c r="AB11" i="1045"/>
  <c r="AA11" i="1045"/>
  <c r="Y11" i="1045"/>
  <c r="X11" i="1045"/>
  <c r="Z11" i="1045" s="1"/>
  <c r="W11" i="1045"/>
  <c r="V11" i="1045"/>
  <c r="T11" i="1045"/>
  <c r="U11" i="1045" s="1"/>
  <c r="S11" i="1045"/>
  <c r="R11" i="1045"/>
  <c r="Q11" i="1045"/>
  <c r="O11" i="1045"/>
  <c r="N11" i="1045"/>
  <c r="P11" i="1045" s="1"/>
  <c r="M11" i="1045"/>
  <c r="L11" i="1045"/>
  <c r="K11" i="1045"/>
  <c r="AI10" i="1045"/>
  <c r="AH10" i="1045"/>
  <c r="AJ10" i="1045" s="1"/>
  <c r="F10" i="1045" s="1"/>
  <c r="AG10" i="1045"/>
  <c r="AE10" i="1045"/>
  <c r="AD10" i="1045"/>
  <c r="AC10" i="1045"/>
  <c r="AF10" i="1045" s="1"/>
  <c r="AB10" i="1045"/>
  <c r="AA10" i="1045"/>
  <c r="Y10" i="1045"/>
  <c r="X10" i="1045"/>
  <c r="Z10" i="1045" s="1"/>
  <c r="W10" i="1045"/>
  <c r="V10" i="1045"/>
  <c r="T10" i="1045"/>
  <c r="S10" i="1045"/>
  <c r="U10" i="1045" s="1"/>
  <c r="R10" i="1045"/>
  <c r="Q10" i="1045"/>
  <c r="O10" i="1045"/>
  <c r="N10" i="1045"/>
  <c r="M10" i="1045"/>
  <c r="P10" i="1045" s="1"/>
  <c r="L10" i="1045"/>
  <c r="K10" i="1045"/>
  <c r="AI9" i="1045"/>
  <c r="AH9" i="1045"/>
  <c r="AG9" i="1045"/>
  <c r="AJ9" i="1045" s="1"/>
  <c r="F9" i="1045" s="1"/>
  <c r="AF9" i="1045"/>
  <c r="AE9" i="1045"/>
  <c r="AD9" i="1045"/>
  <c r="AC9" i="1045"/>
  <c r="AB9" i="1045"/>
  <c r="AA9" i="1045"/>
  <c r="Y9" i="1045"/>
  <c r="X9" i="1045"/>
  <c r="W9" i="1045"/>
  <c r="V9" i="1045"/>
  <c r="Z9" i="1045" s="1"/>
  <c r="T9" i="1045"/>
  <c r="S9" i="1045"/>
  <c r="U9" i="1045" s="1"/>
  <c r="R9" i="1045"/>
  <c r="Q9" i="1045"/>
  <c r="O9" i="1045"/>
  <c r="N9" i="1045"/>
  <c r="M9" i="1045"/>
  <c r="L9" i="1045"/>
  <c r="K9" i="1045"/>
  <c r="P9" i="1045" s="1"/>
  <c r="AI8" i="1045"/>
  <c r="AH8" i="1045"/>
  <c r="AJ8" i="1045" s="1"/>
  <c r="F8" i="1045" s="1"/>
  <c r="AG8" i="1045"/>
  <c r="AE8" i="1045"/>
  <c r="AD8" i="1045"/>
  <c r="AC8" i="1045"/>
  <c r="AB8" i="1045"/>
  <c r="AF8" i="1045" s="1"/>
  <c r="AA8" i="1045"/>
  <c r="Y8" i="1045"/>
  <c r="X8" i="1045"/>
  <c r="W8" i="1045"/>
  <c r="Z8" i="1045" s="1"/>
  <c r="V8" i="1045"/>
  <c r="T8" i="1045"/>
  <c r="S8" i="1045"/>
  <c r="R8" i="1045"/>
  <c r="U8" i="1045" s="1"/>
  <c r="Q8" i="1045"/>
  <c r="O8" i="1045"/>
  <c r="N8" i="1045"/>
  <c r="M8" i="1045"/>
  <c r="L8" i="1045"/>
  <c r="P8" i="1045" s="1"/>
  <c r="K8" i="1045"/>
  <c r="AI7" i="1045"/>
  <c r="AJ7" i="1045" s="1"/>
  <c r="AH7" i="1045"/>
  <c r="AG7" i="1045"/>
  <c r="AE7" i="1045"/>
  <c r="AF7" i="1045" s="1"/>
  <c r="AD7" i="1045"/>
  <c r="AC7" i="1045"/>
  <c r="AB7" i="1045"/>
  <c r="AA7" i="1045"/>
  <c r="Y7" i="1045"/>
  <c r="Z7" i="1045" s="1"/>
  <c r="X7" i="1045"/>
  <c r="W7" i="1045"/>
  <c r="V7" i="1045"/>
  <c r="T7" i="1045"/>
  <c r="U7" i="1045" s="1"/>
  <c r="S7" i="1045"/>
  <c r="R7" i="1045"/>
  <c r="Q7" i="1045"/>
  <c r="O7" i="1045"/>
  <c r="P7" i="1045" s="1"/>
  <c r="N7" i="1045"/>
  <c r="M7" i="1045"/>
  <c r="L7" i="1045"/>
  <c r="K7" i="1045"/>
  <c r="AI6" i="1045"/>
  <c r="AH6" i="1045"/>
  <c r="AJ6" i="1045" s="1"/>
  <c r="AG6" i="1045"/>
  <c r="AE6" i="1045"/>
  <c r="AD6" i="1045"/>
  <c r="AC6" i="1045"/>
  <c r="AB6" i="1045"/>
  <c r="AF6" i="1045" s="1"/>
  <c r="AA6" i="1045"/>
  <c r="Z6" i="1045"/>
  <c r="Y6" i="1045"/>
  <c r="X6" i="1045"/>
  <c r="W6" i="1045"/>
  <c r="V6" i="1045"/>
  <c r="T6" i="1045"/>
  <c r="S6" i="1045"/>
  <c r="R6" i="1045"/>
  <c r="U6" i="1045" s="1"/>
  <c r="Q6" i="1045"/>
  <c r="O6" i="1045"/>
  <c r="N6" i="1045"/>
  <c r="M6" i="1045"/>
  <c r="L6" i="1045"/>
  <c r="P6" i="1045" s="1"/>
  <c r="K6" i="1045"/>
  <c r="AI5" i="1045"/>
  <c r="AH5" i="1045"/>
  <c r="AJ5" i="1045" s="1"/>
  <c r="AG5" i="1045"/>
  <c r="AE5" i="1045"/>
  <c r="AD5" i="1045"/>
  <c r="AC5" i="1045"/>
  <c r="AF5" i="1045" s="1"/>
  <c r="AB5" i="1045"/>
  <c r="AA5" i="1045"/>
  <c r="Y5" i="1045"/>
  <c r="X5" i="1045"/>
  <c r="Z5" i="1045" s="1"/>
  <c r="W5" i="1045"/>
  <c r="V5" i="1045"/>
  <c r="T5" i="1045"/>
  <c r="S5" i="1045"/>
  <c r="U5" i="1045" s="1"/>
  <c r="R5" i="1045"/>
  <c r="Q5" i="1045"/>
  <c r="O5" i="1045"/>
  <c r="N5" i="1045"/>
  <c r="M5" i="1045"/>
  <c r="P5" i="1045" s="1"/>
  <c r="L5" i="1045"/>
  <c r="K5" i="1045"/>
  <c r="AI4" i="1045"/>
  <c r="AH4" i="1045"/>
  <c r="AJ4" i="1045" s="1"/>
  <c r="F4" i="1045" s="1"/>
  <c r="AG4" i="1045"/>
  <c r="AE4" i="1045"/>
  <c r="AD4" i="1045"/>
  <c r="AC4" i="1045"/>
  <c r="AF4" i="1045" s="1"/>
  <c r="AB4" i="1045"/>
  <c r="AA4" i="1045"/>
  <c r="Y4" i="1045"/>
  <c r="X4" i="1045"/>
  <c r="Z4" i="1045" s="1"/>
  <c r="W4" i="1045"/>
  <c r="V4" i="1045"/>
  <c r="T4" i="1045"/>
  <c r="S4" i="1045"/>
  <c r="U4" i="1045" s="1"/>
  <c r="R4" i="1045"/>
  <c r="Q4" i="1045"/>
  <c r="O4" i="1045"/>
  <c r="N4" i="1045"/>
  <c r="M4" i="1045"/>
  <c r="P4" i="1045" s="1"/>
  <c r="L4" i="1045"/>
  <c r="K4" i="1045"/>
  <c r="E54" i="1044"/>
  <c r="E56" i="1044" s="1"/>
  <c r="D54" i="1044"/>
  <c r="D56" i="1044" s="1"/>
  <c r="C54" i="1044"/>
  <c r="C56" i="1044" s="1"/>
  <c r="G56" i="1044" s="1"/>
  <c r="E47" i="1044"/>
  <c r="E49" i="1044" s="1"/>
  <c r="D47" i="1044"/>
  <c r="AJ43" i="1044"/>
  <c r="AI43" i="1044"/>
  <c r="AH43" i="1044"/>
  <c r="AG43" i="1044"/>
  <c r="AF43" i="1044"/>
  <c r="AE43" i="1044"/>
  <c r="AD43" i="1044"/>
  <c r="AC43" i="1044"/>
  <c r="AB43" i="1044"/>
  <c r="AA43" i="1044"/>
  <c r="Z43" i="1044"/>
  <c r="Y43" i="1044"/>
  <c r="X43" i="1044"/>
  <c r="W43" i="1044"/>
  <c r="V43" i="1044"/>
  <c r="U43" i="1044"/>
  <c r="T43" i="1044"/>
  <c r="S43" i="1044"/>
  <c r="R43" i="1044"/>
  <c r="Q43" i="1044"/>
  <c r="P43" i="1044"/>
  <c r="O43" i="1044"/>
  <c r="N43" i="1044"/>
  <c r="M43" i="1044"/>
  <c r="L43" i="1044"/>
  <c r="K43" i="1044"/>
  <c r="F43" i="1044"/>
  <c r="AJ42" i="1044"/>
  <c r="AI42" i="1044"/>
  <c r="AH42" i="1044"/>
  <c r="AG42" i="1044"/>
  <c r="AF42" i="1044"/>
  <c r="AE42" i="1044"/>
  <c r="AD42" i="1044"/>
  <c r="AC42" i="1044"/>
  <c r="AB42" i="1044"/>
  <c r="AA42" i="1044"/>
  <c r="Z42" i="1044"/>
  <c r="Y42" i="1044"/>
  <c r="X42" i="1044"/>
  <c r="W42" i="1044"/>
  <c r="V42" i="1044"/>
  <c r="U42" i="1044"/>
  <c r="T42" i="1044"/>
  <c r="S42" i="1044"/>
  <c r="R42" i="1044"/>
  <c r="Q42" i="1044"/>
  <c r="P42" i="1044"/>
  <c r="O42" i="1044"/>
  <c r="N42" i="1044"/>
  <c r="M42" i="1044"/>
  <c r="L42" i="1044"/>
  <c r="K42" i="1044"/>
  <c r="F42" i="1044"/>
  <c r="AJ41" i="1044"/>
  <c r="AI41" i="1044"/>
  <c r="AH41" i="1044"/>
  <c r="AG41" i="1044"/>
  <c r="AF41" i="1044"/>
  <c r="AE41" i="1044"/>
  <c r="AD41" i="1044"/>
  <c r="AC41" i="1044"/>
  <c r="AB41" i="1044"/>
  <c r="AA41" i="1044"/>
  <c r="Z41" i="1044"/>
  <c r="Y41" i="1044"/>
  <c r="X41" i="1044"/>
  <c r="W41" i="1044"/>
  <c r="V41" i="1044"/>
  <c r="U41" i="1044"/>
  <c r="T41" i="1044"/>
  <c r="S41" i="1044"/>
  <c r="R41" i="1044"/>
  <c r="Q41" i="1044"/>
  <c r="P41" i="1044"/>
  <c r="O41" i="1044"/>
  <c r="N41" i="1044"/>
  <c r="M41" i="1044"/>
  <c r="L41" i="1044"/>
  <c r="K41" i="1044"/>
  <c r="F41" i="1044"/>
  <c r="AJ40" i="1044"/>
  <c r="AI40" i="1044"/>
  <c r="AH40" i="1044"/>
  <c r="AG40" i="1044"/>
  <c r="AF40" i="1044"/>
  <c r="AE40" i="1044"/>
  <c r="AD40" i="1044"/>
  <c r="AC40" i="1044"/>
  <c r="AB40" i="1044"/>
  <c r="AA40" i="1044"/>
  <c r="Z40" i="1044"/>
  <c r="Y40" i="1044"/>
  <c r="X40" i="1044"/>
  <c r="W40" i="1044"/>
  <c r="V40" i="1044"/>
  <c r="U40" i="1044"/>
  <c r="T40" i="1044"/>
  <c r="S40" i="1044"/>
  <c r="R40" i="1044"/>
  <c r="Q40" i="1044"/>
  <c r="P40" i="1044"/>
  <c r="O40" i="1044"/>
  <c r="N40" i="1044"/>
  <c r="M40" i="1044"/>
  <c r="L40" i="1044"/>
  <c r="K40" i="1044"/>
  <c r="F40" i="1044"/>
  <c r="AJ39" i="1044"/>
  <c r="AI39" i="1044"/>
  <c r="AH39" i="1044"/>
  <c r="AG39" i="1044"/>
  <c r="AF39" i="1044"/>
  <c r="AE39" i="1044"/>
  <c r="AD39" i="1044"/>
  <c r="AC39" i="1044"/>
  <c r="AB39" i="1044"/>
  <c r="AA39" i="1044"/>
  <c r="Z39" i="1044"/>
  <c r="Y39" i="1044"/>
  <c r="X39" i="1044"/>
  <c r="W39" i="1044"/>
  <c r="V39" i="1044"/>
  <c r="U39" i="1044"/>
  <c r="T39" i="1044"/>
  <c r="S39" i="1044"/>
  <c r="R39" i="1044"/>
  <c r="Q39" i="1044"/>
  <c r="P39" i="1044"/>
  <c r="O39" i="1044"/>
  <c r="N39" i="1044"/>
  <c r="M39" i="1044"/>
  <c r="L39" i="1044"/>
  <c r="K39" i="1044"/>
  <c r="F39" i="1044"/>
  <c r="AJ38" i="1044"/>
  <c r="AI38" i="1044"/>
  <c r="AH38" i="1044"/>
  <c r="AG38" i="1044"/>
  <c r="AF38" i="1044"/>
  <c r="AE38" i="1044"/>
  <c r="AD38" i="1044"/>
  <c r="AC38" i="1044"/>
  <c r="AB38" i="1044"/>
  <c r="AA38" i="1044"/>
  <c r="Z38" i="1044"/>
  <c r="Y38" i="1044"/>
  <c r="X38" i="1044"/>
  <c r="W38" i="1044"/>
  <c r="V38" i="1044"/>
  <c r="U38" i="1044"/>
  <c r="T38" i="1044"/>
  <c r="S38" i="1044"/>
  <c r="R38" i="1044"/>
  <c r="Q38" i="1044"/>
  <c r="P38" i="1044"/>
  <c r="O38" i="1044"/>
  <c r="N38" i="1044"/>
  <c r="M38" i="1044"/>
  <c r="L38" i="1044"/>
  <c r="K38" i="1044"/>
  <c r="F38" i="1044"/>
  <c r="AJ37" i="1044"/>
  <c r="AI37" i="1044"/>
  <c r="AH37" i="1044"/>
  <c r="AG37" i="1044"/>
  <c r="AF37" i="1044"/>
  <c r="AE37" i="1044"/>
  <c r="AD37" i="1044"/>
  <c r="AC37" i="1044"/>
  <c r="AB37" i="1044"/>
  <c r="AA37" i="1044"/>
  <c r="Z37" i="1044"/>
  <c r="Y37" i="1044"/>
  <c r="X37" i="1044"/>
  <c r="W37" i="1044"/>
  <c r="V37" i="1044"/>
  <c r="U37" i="1044"/>
  <c r="T37" i="1044"/>
  <c r="S37" i="1044"/>
  <c r="R37" i="1044"/>
  <c r="Q37" i="1044"/>
  <c r="P37" i="1044"/>
  <c r="O37" i="1044"/>
  <c r="N37" i="1044"/>
  <c r="M37" i="1044"/>
  <c r="L37" i="1044"/>
  <c r="K37" i="1044"/>
  <c r="F37" i="1044"/>
  <c r="AJ36" i="1044"/>
  <c r="AI36" i="1044"/>
  <c r="AH36" i="1044"/>
  <c r="AG36" i="1044"/>
  <c r="AF36" i="1044"/>
  <c r="AE36" i="1044"/>
  <c r="AD36" i="1044"/>
  <c r="AC36" i="1044"/>
  <c r="AB36" i="1044"/>
  <c r="AA36" i="1044"/>
  <c r="Z36" i="1044"/>
  <c r="Y36" i="1044"/>
  <c r="X36" i="1044"/>
  <c r="W36" i="1044"/>
  <c r="V36" i="1044"/>
  <c r="U36" i="1044"/>
  <c r="T36" i="1044"/>
  <c r="S36" i="1044"/>
  <c r="R36" i="1044"/>
  <c r="Q36" i="1044"/>
  <c r="P36" i="1044"/>
  <c r="O36" i="1044"/>
  <c r="N36" i="1044"/>
  <c r="M36" i="1044"/>
  <c r="L36" i="1044"/>
  <c r="K36" i="1044"/>
  <c r="F36" i="1044"/>
  <c r="AI35" i="1044"/>
  <c r="AH35" i="1044"/>
  <c r="AG35" i="1044"/>
  <c r="AJ35" i="1044" s="1"/>
  <c r="AE35" i="1044"/>
  <c r="AD35" i="1044"/>
  <c r="AC35" i="1044"/>
  <c r="AB35" i="1044"/>
  <c r="AA35" i="1044"/>
  <c r="AF35" i="1044" s="1"/>
  <c r="Y35" i="1044"/>
  <c r="X35" i="1044"/>
  <c r="W35" i="1044"/>
  <c r="V35" i="1044"/>
  <c r="Z35" i="1044" s="1"/>
  <c r="T35" i="1044"/>
  <c r="S35" i="1044"/>
  <c r="R35" i="1044"/>
  <c r="Q35" i="1044"/>
  <c r="U35" i="1044" s="1"/>
  <c r="O35" i="1044"/>
  <c r="N35" i="1044"/>
  <c r="M35" i="1044"/>
  <c r="L35" i="1044"/>
  <c r="K35" i="1044"/>
  <c r="P35" i="1044" s="1"/>
  <c r="F35" i="1044" s="1"/>
  <c r="AI34" i="1044"/>
  <c r="AH34" i="1044"/>
  <c r="AG34" i="1044"/>
  <c r="AJ34" i="1044" s="1"/>
  <c r="AE34" i="1044"/>
  <c r="AD34" i="1044"/>
  <c r="AC34" i="1044"/>
  <c r="AB34" i="1044"/>
  <c r="AA34" i="1044"/>
  <c r="AF34" i="1044" s="1"/>
  <c r="Z34" i="1044"/>
  <c r="Y34" i="1044"/>
  <c r="X34" i="1044"/>
  <c r="W34" i="1044"/>
  <c r="V34" i="1044"/>
  <c r="T34" i="1044"/>
  <c r="S34" i="1044"/>
  <c r="R34" i="1044"/>
  <c r="Q34" i="1044"/>
  <c r="U34" i="1044" s="1"/>
  <c r="O34" i="1044"/>
  <c r="N34" i="1044"/>
  <c r="M34" i="1044"/>
  <c r="L34" i="1044"/>
  <c r="K34" i="1044"/>
  <c r="P34" i="1044" s="1"/>
  <c r="F34" i="1044" s="1"/>
  <c r="AI33" i="1044"/>
  <c r="AH33" i="1044"/>
  <c r="AG33" i="1044"/>
  <c r="AJ33" i="1044" s="1"/>
  <c r="AE33" i="1044"/>
  <c r="AD33" i="1044"/>
  <c r="AC33" i="1044"/>
  <c r="AB33" i="1044"/>
  <c r="AA33" i="1044"/>
  <c r="AF33" i="1044" s="1"/>
  <c r="Y33" i="1044"/>
  <c r="X33" i="1044"/>
  <c r="W33" i="1044"/>
  <c r="V33" i="1044"/>
  <c r="Z33" i="1044" s="1"/>
  <c r="U33" i="1044"/>
  <c r="T33" i="1044"/>
  <c r="S33" i="1044"/>
  <c r="R33" i="1044"/>
  <c r="Q33" i="1044"/>
  <c r="O33" i="1044"/>
  <c r="N33" i="1044"/>
  <c r="M33" i="1044"/>
  <c r="L33" i="1044"/>
  <c r="K33" i="1044"/>
  <c r="P33" i="1044" s="1"/>
  <c r="F33" i="1044" s="1"/>
  <c r="AI32" i="1044"/>
  <c r="AH32" i="1044"/>
  <c r="AJ32" i="1044" s="1"/>
  <c r="AG32" i="1044"/>
  <c r="AF32" i="1044"/>
  <c r="AE32" i="1044"/>
  <c r="AD32" i="1044"/>
  <c r="AC32" i="1044"/>
  <c r="AB32" i="1044"/>
  <c r="AA32" i="1044"/>
  <c r="Y32" i="1044"/>
  <c r="X32" i="1044"/>
  <c r="Z32" i="1044" s="1"/>
  <c r="W32" i="1044"/>
  <c r="V32" i="1044"/>
  <c r="T32" i="1044"/>
  <c r="S32" i="1044"/>
  <c r="U32" i="1044" s="1"/>
  <c r="R32" i="1044"/>
  <c r="Q32" i="1044"/>
  <c r="O32" i="1044"/>
  <c r="N32" i="1044"/>
  <c r="M32" i="1044"/>
  <c r="P32" i="1044" s="1"/>
  <c r="F32" i="1044" s="1"/>
  <c r="L32" i="1044"/>
  <c r="K32" i="1044"/>
  <c r="AI31" i="1044"/>
  <c r="AH31" i="1044"/>
  <c r="AG31" i="1044"/>
  <c r="AJ31" i="1044" s="1"/>
  <c r="AE31" i="1044"/>
  <c r="AD31" i="1044"/>
  <c r="AC31" i="1044"/>
  <c r="AB31" i="1044"/>
  <c r="AA31" i="1044"/>
  <c r="AF31" i="1044" s="1"/>
  <c r="Y31" i="1044"/>
  <c r="X31" i="1044"/>
  <c r="W31" i="1044"/>
  <c r="V31" i="1044"/>
  <c r="Z31" i="1044" s="1"/>
  <c r="T31" i="1044"/>
  <c r="S31" i="1044"/>
  <c r="R31" i="1044"/>
  <c r="Q31" i="1044"/>
  <c r="U31" i="1044" s="1"/>
  <c r="O31" i="1044"/>
  <c r="N31" i="1044"/>
  <c r="M31" i="1044"/>
  <c r="L31" i="1044"/>
  <c r="K31" i="1044"/>
  <c r="P31" i="1044" s="1"/>
  <c r="F31" i="1044" s="1"/>
  <c r="AI30" i="1044"/>
  <c r="AH30" i="1044"/>
  <c r="AJ30" i="1044" s="1"/>
  <c r="AG30" i="1044"/>
  <c r="AE30" i="1044"/>
  <c r="AD30" i="1044"/>
  <c r="AC30" i="1044"/>
  <c r="AF30" i="1044" s="1"/>
  <c r="AB30" i="1044"/>
  <c r="AA30" i="1044"/>
  <c r="Y30" i="1044"/>
  <c r="X30" i="1044"/>
  <c r="Z30" i="1044" s="1"/>
  <c r="W30" i="1044"/>
  <c r="V30" i="1044"/>
  <c r="T30" i="1044"/>
  <c r="S30" i="1044"/>
  <c r="U30" i="1044" s="1"/>
  <c r="R30" i="1044"/>
  <c r="Q30" i="1044"/>
  <c r="O30" i="1044"/>
  <c r="N30" i="1044"/>
  <c r="M30" i="1044"/>
  <c r="P30" i="1044" s="1"/>
  <c r="F30" i="1044" s="1"/>
  <c r="L30" i="1044"/>
  <c r="K30" i="1044"/>
  <c r="AI29" i="1044"/>
  <c r="AH29" i="1044"/>
  <c r="AJ29" i="1044" s="1"/>
  <c r="AG29" i="1044"/>
  <c r="AF29" i="1044"/>
  <c r="AE29" i="1044"/>
  <c r="AD29" i="1044"/>
  <c r="AC29" i="1044"/>
  <c r="AB29" i="1044"/>
  <c r="AA29" i="1044"/>
  <c r="Y29" i="1044"/>
  <c r="X29" i="1044"/>
  <c r="Z29" i="1044" s="1"/>
  <c r="W29" i="1044"/>
  <c r="V29" i="1044"/>
  <c r="T29" i="1044"/>
  <c r="U29" i="1044" s="1"/>
  <c r="S29" i="1044"/>
  <c r="R29" i="1044"/>
  <c r="Q29" i="1044"/>
  <c r="O29" i="1044"/>
  <c r="N29" i="1044"/>
  <c r="P29" i="1044" s="1"/>
  <c r="F29" i="1044" s="1"/>
  <c r="M29" i="1044"/>
  <c r="L29" i="1044"/>
  <c r="K29" i="1044"/>
  <c r="AJ28" i="1044"/>
  <c r="AI28" i="1044"/>
  <c r="AH28" i="1044"/>
  <c r="AG28" i="1044"/>
  <c r="AE28" i="1044"/>
  <c r="AD28" i="1044"/>
  <c r="AC28" i="1044"/>
  <c r="AF28" i="1044" s="1"/>
  <c r="AB28" i="1044"/>
  <c r="AA28" i="1044"/>
  <c r="Y28" i="1044"/>
  <c r="X28" i="1044"/>
  <c r="Z28" i="1044" s="1"/>
  <c r="W28" i="1044"/>
  <c r="V28" i="1044"/>
  <c r="T28" i="1044"/>
  <c r="S28" i="1044"/>
  <c r="U28" i="1044" s="1"/>
  <c r="R28" i="1044"/>
  <c r="Q28" i="1044"/>
  <c r="O28" i="1044"/>
  <c r="N28" i="1044"/>
  <c r="M28" i="1044"/>
  <c r="P28" i="1044" s="1"/>
  <c r="F28" i="1044" s="1"/>
  <c r="L28" i="1044"/>
  <c r="K28" i="1044"/>
  <c r="AI27" i="1044"/>
  <c r="AH27" i="1044"/>
  <c r="AG27" i="1044"/>
  <c r="AJ27" i="1044" s="1"/>
  <c r="AE27" i="1044"/>
  <c r="AD27" i="1044"/>
  <c r="AC27" i="1044"/>
  <c r="AB27" i="1044"/>
  <c r="AA27" i="1044"/>
  <c r="AF27" i="1044" s="1"/>
  <c r="Y27" i="1044"/>
  <c r="X27" i="1044"/>
  <c r="W27" i="1044"/>
  <c r="V27" i="1044"/>
  <c r="Z27" i="1044" s="1"/>
  <c r="T27" i="1044"/>
  <c r="S27" i="1044"/>
  <c r="R27" i="1044"/>
  <c r="Q27" i="1044"/>
  <c r="U27" i="1044" s="1"/>
  <c r="O27" i="1044"/>
  <c r="N27" i="1044"/>
  <c r="M27" i="1044"/>
  <c r="L27" i="1044"/>
  <c r="K27" i="1044"/>
  <c r="P27" i="1044" s="1"/>
  <c r="F27" i="1044" s="1"/>
  <c r="AI26" i="1044"/>
  <c r="AH26" i="1044"/>
  <c r="AJ26" i="1044" s="1"/>
  <c r="AG26" i="1044"/>
  <c r="AF26" i="1044"/>
  <c r="AE26" i="1044"/>
  <c r="AD26" i="1044"/>
  <c r="AC26" i="1044"/>
  <c r="AB26" i="1044"/>
  <c r="AA26" i="1044"/>
  <c r="Z26" i="1044"/>
  <c r="Y26" i="1044"/>
  <c r="X26" i="1044"/>
  <c r="W26" i="1044"/>
  <c r="V26" i="1044"/>
  <c r="T26" i="1044"/>
  <c r="S26" i="1044"/>
  <c r="U26" i="1044" s="1"/>
  <c r="R26" i="1044"/>
  <c r="Q26" i="1044"/>
  <c r="P26" i="1044"/>
  <c r="O26" i="1044"/>
  <c r="N26" i="1044"/>
  <c r="M26" i="1044"/>
  <c r="L26" i="1044"/>
  <c r="K26" i="1044"/>
  <c r="AI25" i="1044"/>
  <c r="AH25" i="1044"/>
  <c r="AG25" i="1044"/>
  <c r="AJ25" i="1044" s="1"/>
  <c r="AE25" i="1044"/>
  <c r="AD25" i="1044"/>
  <c r="AC25" i="1044"/>
  <c r="AB25" i="1044"/>
  <c r="AA25" i="1044"/>
  <c r="AF25" i="1044" s="1"/>
  <c r="Y25" i="1044"/>
  <c r="X25" i="1044"/>
  <c r="W25" i="1044"/>
  <c r="V25" i="1044"/>
  <c r="Z25" i="1044" s="1"/>
  <c r="T25" i="1044"/>
  <c r="S25" i="1044"/>
  <c r="R25" i="1044"/>
  <c r="Q25" i="1044"/>
  <c r="U25" i="1044" s="1"/>
  <c r="O25" i="1044"/>
  <c r="N25" i="1044"/>
  <c r="M25" i="1044"/>
  <c r="L25" i="1044"/>
  <c r="K25" i="1044"/>
  <c r="P25" i="1044" s="1"/>
  <c r="F25" i="1044" s="1"/>
  <c r="AI24" i="1044"/>
  <c r="AH24" i="1044"/>
  <c r="AJ24" i="1044" s="1"/>
  <c r="AG24" i="1044"/>
  <c r="AE24" i="1044"/>
  <c r="AD24" i="1044"/>
  <c r="AC24" i="1044"/>
  <c r="AB24" i="1044"/>
  <c r="AF24" i="1044" s="1"/>
  <c r="AA24" i="1044"/>
  <c r="Y24" i="1044"/>
  <c r="X24" i="1044"/>
  <c r="W24" i="1044"/>
  <c r="Z24" i="1044" s="1"/>
  <c r="V24" i="1044"/>
  <c r="T24" i="1044"/>
  <c r="S24" i="1044"/>
  <c r="R24" i="1044"/>
  <c r="U24" i="1044" s="1"/>
  <c r="Q24" i="1044"/>
  <c r="P24" i="1044"/>
  <c r="F24" i="1044" s="1"/>
  <c r="O24" i="1044"/>
  <c r="N24" i="1044"/>
  <c r="M24" i="1044"/>
  <c r="L24" i="1044"/>
  <c r="K24" i="1044"/>
  <c r="AI23" i="1044"/>
  <c r="AH23" i="1044"/>
  <c r="AJ23" i="1044" s="1"/>
  <c r="AG23" i="1044"/>
  <c r="AF23" i="1044"/>
  <c r="AE23" i="1044"/>
  <c r="AD23" i="1044"/>
  <c r="AC23" i="1044"/>
  <c r="AB23" i="1044"/>
  <c r="AA23" i="1044"/>
  <c r="Y23" i="1044"/>
  <c r="X23" i="1044"/>
  <c r="W23" i="1044"/>
  <c r="Z23" i="1044" s="1"/>
  <c r="V23" i="1044"/>
  <c r="T23" i="1044"/>
  <c r="S23" i="1044"/>
  <c r="R23" i="1044"/>
  <c r="U23" i="1044" s="1"/>
  <c r="Q23" i="1044"/>
  <c r="P23" i="1044"/>
  <c r="F23" i="1044" s="1"/>
  <c r="O23" i="1044"/>
  <c r="N23" i="1044"/>
  <c r="M23" i="1044"/>
  <c r="L23" i="1044"/>
  <c r="K23" i="1044"/>
  <c r="AI22" i="1044"/>
  <c r="AH22" i="1044"/>
  <c r="AJ22" i="1044" s="1"/>
  <c r="AG22" i="1044"/>
  <c r="AE22" i="1044"/>
  <c r="AD22" i="1044"/>
  <c r="AF22" i="1044" s="1"/>
  <c r="AC22" i="1044"/>
  <c r="AB22" i="1044"/>
  <c r="AA22" i="1044"/>
  <c r="Y22" i="1044"/>
  <c r="X22" i="1044"/>
  <c r="Z22" i="1044" s="1"/>
  <c r="W22" i="1044"/>
  <c r="V22" i="1044"/>
  <c r="T22" i="1044"/>
  <c r="U22" i="1044" s="1"/>
  <c r="S22" i="1044"/>
  <c r="R22" i="1044"/>
  <c r="Q22" i="1044"/>
  <c r="O22" i="1044"/>
  <c r="N22" i="1044"/>
  <c r="P22" i="1044" s="1"/>
  <c r="F22" i="1044" s="1"/>
  <c r="M22" i="1044"/>
  <c r="L22" i="1044"/>
  <c r="K22" i="1044"/>
  <c r="AI21" i="1044"/>
  <c r="AH21" i="1044"/>
  <c r="AG21" i="1044"/>
  <c r="AJ21" i="1044" s="1"/>
  <c r="AE21" i="1044"/>
  <c r="AD21" i="1044"/>
  <c r="AC21" i="1044"/>
  <c r="AB21" i="1044"/>
  <c r="AA21" i="1044"/>
  <c r="AF21" i="1044" s="1"/>
  <c r="Y21" i="1044"/>
  <c r="X21" i="1044"/>
  <c r="W21" i="1044"/>
  <c r="V21" i="1044"/>
  <c r="Z21" i="1044" s="1"/>
  <c r="T21" i="1044"/>
  <c r="S21" i="1044"/>
  <c r="R21" i="1044"/>
  <c r="Q21" i="1044"/>
  <c r="U21" i="1044" s="1"/>
  <c r="O21" i="1044"/>
  <c r="N21" i="1044"/>
  <c r="M21" i="1044"/>
  <c r="L21" i="1044"/>
  <c r="K21" i="1044"/>
  <c r="P21" i="1044" s="1"/>
  <c r="F21" i="1044" s="1"/>
  <c r="AI20" i="1044"/>
  <c r="AH20" i="1044"/>
  <c r="AJ20" i="1044" s="1"/>
  <c r="AG20" i="1044"/>
  <c r="AE20" i="1044"/>
  <c r="AD20" i="1044"/>
  <c r="AC20" i="1044"/>
  <c r="AB20" i="1044"/>
  <c r="AF20" i="1044" s="1"/>
  <c r="AA20" i="1044"/>
  <c r="Y20" i="1044"/>
  <c r="X20" i="1044"/>
  <c r="W20" i="1044"/>
  <c r="Z20" i="1044" s="1"/>
  <c r="V20" i="1044"/>
  <c r="U20" i="1044"/>
  <c r="T20" i="1044"/>
  <c r="S20" i="1044"/>
  <c r="R20" i="1044"/>
  <c r="Q20" i="1044"/>
  <c r="O20" i="1044"/>
  <c r="N20" i="1044"/>
  <c r="M20" i="1044"/>
  <c r="L20" i="1044"/>
  <c r="P20" i="1044" s="1"/>
  <c r="F20" i="1044" s="1"/>
  <c r="K20" i="1044"/>
  <c r="AI19" i="1044"/>
  <c r="AH19" i="1044"/>
  <c r="AJ19" i="1044" s="1"/>
  <c r="AG19" i="1044"/>
  <c r="AE19" i="1044"/>
  <c r="AD19" i="1044"/>
  <c r="AC19" i="1044"/>
  <c r="AF19" i="1044" s="1"/>
  <c r="AB19" i="1044"/>
  <c r="AA19" i="1044"/>
  <c r="Y19" i="1044"/>
  <c r="X19" i="1044"/>
  <c r="Z19" i="1044" s="1"/>
  <c r="W19" i="1044"/>
  <c r="V19" i="1044"/>
  <c r="T19" i="1044"/>
  <c r="S19" i="1044"/>
  <c r="U19" i="1044" s="1"/>
  <c r="R19" i="1044"/>
  <c r="Q19" i="1044"/>
  <c r="O19" i="1044"/>
  <c r="N19" i="1044"/>
  <c r="M19" i="1044"/>
  <c r="P19" i="1044" s="1"/>
  <c r="F19" i="1044" s="1"/>
  <c r="L19" i="1044"/>
  <c r="K19" i="1044"/>
  <c r="AI18" i="1044"/>
  <c r="AH18" i="1044"/>
  <c r="AJ18" i="1044" s="1"/>
  <c r="AG18" i="1044"/>
  <c r="AE18" i="1044"/>
  <c r="AD18" i="1044"/>
  <c r="AC18" i="1044"/>
  <c r="AF18" i="1044" s="1"/>
  <c r="AB18" i="1044"/>
  <c r="AA18" i="1044"/>
  <c r="Y18" i="1044"/>
  <c r="X18" i="1044"/>
  <c r="Z18" i="1044" s="1"/>
  <c r="W18" i="1044"/>
  <c r="V18" i="1044"/>
  <c r="T18" i="1044"/>
  <c r="S18" i="1044"/>
  <c r="U18" i="1044" s="1"/>
  <c r="R18" i="1044"/>
  <c r="Q18" i="1044"/>
  <c r="O18" i="1044"/>
  <c r="N18" i="1044"/>
  <c r="M18" i="1044"/>
  <c r="P18" i="1044" s="1"/>
  <c r="F18" i="1044" s="1"/>
  <c r="L18" i="1044"/>
  <c r="K18" i="1044"/>
  <c r="AI17" i="1044"/>
  <c r="AH17" i="1044"/>
  <c r="AJ17" i="1044" s="1"/>
  <c r="AG17" i="1044"/>
  <c r="AE17" i="1044"/>
  <c r="AD17" i="1044"/>
  <c r="AC17" i="1044"/>
  <c r="AF17" i="1044" s="1"/>
  <c r="AB17" i="1044"/>
  <c r="AA17" i="1044"/>
  <c r="Y17" i="1044"/>
  <c r="X17" i="1044"/>
  <c r="Z17" i="1044" s="1"/>
  <c r="W17" i="1044"/>
  <c r="V17" i="1044"/>
  <c r="U17" i="1044"/>
  <c r="T17" i="1044"/>
  <c r="S17" i="1044"/>
  <c r="R17" i="1044"/>
  <c r="Q17" i="1044"/>
  <c r="O17" i="1044"/>
  <c r="N17" i="1044"/>
  <c r="M17" i="1044"/>
  <c r="P17" i="1044" s="1"/>
  <c r="F17" i="1044" s="1"/>
  <c r="L17" i="1044"/>
  <c r="K17" i="1044"/>
  <c r="AI16" i="1044"/>
  <c r="AH16" i="1044"/>
  <c r="AJ16" i="1044" s="1"/>
  <c r="AG16" i="1044"/>
  <c r="AE16" i="1044"/>
  <c r="AD16" i="1044"/>
  <c r="AF16" i="1044" s="1"/>
  <c r="AC16" i="1044"/>
  <c r="AB16" i="1044"/>
  <c r="AA16" i="1044"/>
  <c r="Y16" i="1044"/>
  <c r="X16" i="1044"/>
  <c r="Z16" i="1044" s="1"/>
  <c r="W16" i="1044"/>
  <c r="V16" i="1044"/>
  <c r="T16" i="1044"/>
  <c r="U16" i="1044" s="1"/>
  <c r="S16" i="1044"/>
  <c r="R16" i="1044"/>
  <c r="Q16" i="1044"/>
  <c r="O16" i="1044"/>
  <c r="N16" i="1044"/>
  <c r="P16" i="1044" s="1"/>
  <c r="F16" i="1044" s="1"/>
  <c r="M16" i="1044"/>
  <c r="L16" i="1044"/>
  <c r="K16" i="1044"/>
  <c r="AI15" i="1044"/>
  <c r="AH15" i="1044"/>
  <c r="AG15" i="1044"/>
  <c r="AJ15" i="1044" s="1"/>
  <c r="AE15" i="1044"/>
  <c r="AD15" i="1044"/>
  <c r="AC15" i="1044"/>
  <c r="AB15" i="1044"/>
  <c r="AA15" i="1044"/>
  <c r="AF15" i="1044" s="1"/>
  <c r="Y15" i="1044"/>
  <c r="X15" i="1044"/>
  <c r="W15" i="1044"/>
  <c r="V15" i="1044"/>
  <c r="Z15" i="1044" s="1"/>
  <c r="T15" i="1044"/>
  <c r="S15" i="1044"/>
  <c r="R15" i="1044"/>
  <c r="Q15" i="1044"/>
  <c r="U15" i="1044" s="1"/>
  <c r="O15" i="1044"/>
  <c r="N15" i="1044"/>
  <c r="M15" i="1044"/>
  <c r="L15" i="1044"/>
  <c r="K15" i="1044"/>
  <c r="P15" i="1044" s="1"/>
  <c r="F15" i="1044" s="1"/>
  <c r="AI14" i="1044"/>
  <c r="AH14" i="1044"/>
  <c r="AJ14" i="1044" s="1"/>
  <c r="AG14" i="1044"/>
  <c r="AE14" i="1044"/>
  <c r="AD14" i="1044"/>
  <c r="AF14" i="1044" s="1"/>
  <c r="AC14" i="1044"/>
  <c r="AB14" i="1044"/>
  <c r="AA14" i="1044"/>
  <c r="Y14" i="1044"/>
  <c r="X14" i="1044"/>
  <c r="Z14" i="1044" s="1"/>
  <c r="W14" i="1044"/>
  <c r="V14" i="1044"/>
  <c r="U14" i="1044"/>
  <c r="T14" i="1044"/>
  <c r="S14" i="1044"/>
  <c r="R14" i="1044"/>
  <c r="Q14" i="1044"/>
  <c r="O14" i="1044"/>
  <c r="N14" i="1044"/>
  <c r="P14" i="1044" s="1"/>
  <c r="F14" i="1044" s="1"/>
  <c r="M14" i="1044"/>
  <c r="L14" i="1044"/>
  <c r="K14" i="1044"/>
  <c r="AI13" i="1044"/>
  <c r="AH13" i="1044"/>
  <c r="AJ13" i="1044" s="1"/>
  <c r="AG13" i="1044"/>
  <c r="AF13" i="1044"/>
  <c r="AE13" i="1044"/>
  <c r="AD13" i="1044"/>
  <c r="AC13" i="1044"/>
  <c r="AB13" i="1044"/>
  <c r="AA13" i="1044"/>
  <c r="Y13" i="1044"/>
  <c r="X13" i="1044"/>
  <c r="W13" i="1044"/>
  <c r="Z13" i="1044" s="1"/>
  <c r="V13" i="1044"/>
  <c r="T13" i="1044"/>
  <c r="S13" i="1044"/>
  <c r="R13" i="1044"/>
  <c r="U13" i="1044" s="1"/>
  <c r="Q13" i="1044"/>
  <c r="P13" i="1044"/>
  <c r="F13" i="1044" s="1"/>
  <c r="O13" i="1044"/>
  <c r="N13" i="1044"/>
  <c r="M13" i="1044"/>
  <c r="L13" i="1044"/>
  <c r="K13" i="1044"/>
  <c r="AI12" i="1044"/>
  <c r="AH12" i="1044"/>
  <c r="AG12" i="1044"/>
  <c r="AJ12" i="1044" s="1"/>
  <c r="AE12" i="1044"/>
  <c r="AD12" i="1044"/>
  <c r="AC12" i="1044"/>
  <c r="AB12" i="1044"/>
  <c r="AA12" i="1044"/>
  <c r="AF12" i="1044" s="1"/>
  <c r="Y12" i="1044"/>
  <c r="X12" i="1044"/>
  <c r="W12" i="1044"/>
  <c r="V12" i="1044"/>
  <c r="Z12" i="1044" s="1"/>
  <c r="T12" i="1044"/>
  <c r="S12" i="1044"/>
  <c r="R12" i="1044"/>
  <c r="Q12" i="1044"/>
  <c r="U12" i="1044" s="1"/>
  <c r="O12" i="1044"/>
  <c r="N12" i="1044"/>
  <c r="M12" i="1044"/>
  <c r="L12" i="1044"/>
  <c r="K12" i="1044"/>
  <c r="P12" i="1044" s="1"/>
  <c r="F12" i="1044" s="1"/>
  <c r="AI11" i="1044"/>
  <c r="AH11" i="1044"/>
  <c r="AJ11" i="1044" s="1"/>
  <c r="AG11" i="1044"/>
  <c r="AE11" i="1044"/>
  <c r="AD11" i="1044"/>
  <c r="AC11" i="1044"/>
  <c r="AB11" i="1044"/>
  <c r="AF11" i="1044" s="1"/>
  <c r="AA11" i="1044"/>
  <c r="Y11" i="1044"/>
  <c r="X11" i="1044"/>
  <c r="W11" i="1044"/>
  <c r="Z11" i="1044" s="1"/>
  <c r="V11" i="1044"/>
  <c r="T11" i="1044"/>
  <c r="S11" i="1044"/>
  <c r="R11" i="1044"/>
  <c r="U11" i="1044" s="1"/>
  <c r="Q11" i="1044"/>
  <c r="O11" i="1044"/>
  <c r="N11" i="1044"/>
  <c r="M11" i="1044"/>
  <c r="L11" i="1044"/>
  <c r="P11" i="1044" s="1"/>
  <c r="F11" i="1044" s="1"/>
  <c r="K11" i="1044"/>
  <c r="AI10" i="1044"/>
  <c r="AH10" i="1044"/>
  <c r="AJ10" i="1044" s="1"/>
  <c r="AG10" i="1044"/>
  <c r="AF10" i="1044"/>
  <c r="AE10" i="1044"/>
  <c r="AD10" i="1044"/>
  <c r="AC10" i="1044"/>
  <c r="AB10" i="1044"/>
  <c r="AA10" i="1044"/>
  <c r="Y10" i="1044"/>
  <c r="X10" i="1044"/>
  <c r="Z10" i="1044" s="1"/>
  <c r="W10" i="1044"/>
  <c r="V10" i="1044"/>
  <c r="T10" i="1044"/>
  <c r="U10" i="1044" s="1"/>
  <c r="S10" i="1044"/>
  <c r="R10" i="1044"/>
  <c r="Q10" i="1044"/>
  <c r="P10" i="1044"/>
  <c r="F10" i="1044" s="1"/>
  <c r="O10" i="1044"/>
  <c r="N10" i="1044"/>
  <c r="M10" i="1044"/>
  <c r="L10" i="1044"/>
  <c r="K10" i="1044"/>
  <c r="AI9" i="1044"/>
  <c r="AH9" i="1044"/>
  <c r="AJ9" i="1044" s="1"/>
  <c r="AG9" i="1044"/>
  <c r="AE9" i="1044"/>
  <c r="AD9" i="1044"/>
  <c r="AC9" i="1044"/>
  <c r="AF9" i="1044" s="1"/>
  <c r="AB9" i="1044"/>
  <c r="AA9" i="1044"/>
  <c r="Y9" i="1044"/>
  <c r="X9" i="1044"/>
  <c r="Z9" i="1044" s="1"/>
  <c r="W9" i="1044"/>
  <c r="V9" i="1044"/>
  <c r="T9" i="1044"/>
  <c r="S9" i="1044"/>
  <c r="U9" i="1044" s="1"/>
  <c r="R9" i="1044"/>
  <c r="Q9" i="1044"/>
  <c r="O9" i="1044"/>
  <c r="N9" i="1044"/>
  <c r="M9" i="1044"/>
  <c r="P9" i="1044" s="1"/>
  <c r="F9" i="1044" s="1"/>
  <c r="L9" i="1044"/>
  <c r="K9" i="1044"/>
  <c r="AI8" i="1044"/>
  <c r="AH8" i="1044"/>
  <c r="AG8" i="1044"/>
  <c r="AJ8" i="1044" s="1"/>
  <c r="AE8" i="1044"/>
  <c r="AD8" i="1044"/>
  <c r="AC8" i="1044"/>
  <c r="AB8" i="1044"/>
  <c r="AA8" i="1044"/>
  <c r="AF8" i="1044" s="1"/>
  <c r="Y8" i="1044"/>
  <c r="X8" i="1044"/>
  <c r="W8" i="1044"/>
  <c r="V8" i="1044"/>
  <c r="Z8" i="1044" s="1"/>
  <c r="T8" i="1044"/>
  <c r="S8" i="1044"/>
  <c r="R8" i="1044"/>
  <c r="Q8" i="1044"/>
  <c r="U8" i="1044" s="1"/>
  <c r="O8" i="1044"/>
  <c r="N8" i="1044"/>
  <c r="M8" i="1044"/>
  <c r="L8" i="1044"/>
  <c r="K8" i="1044"/>
  <c r="P8" i="1044" s="1"/>
  <c r="F8" i="1044" s="1"/>
  <c r="AI7" i="1044"/>
  <c r="AH7" i="1044"/>
  <c r="AJ7" i="1044" s="1"/>
  <c r="AG7" i="1044"/>
  <c r="AE7" i="1044"/>
  <c r="AD7" i="1044"/>
  <c r="AC7" i="1044"/>
  <c r="AF7" i="1044" s="1"/>
  <c r="AB7" i="1044"/>
  <c r="AA7" i="1044"/>
  <c r="Z7" i="1044"/>
  <c r="Y7" i="1044"/>
  <c r="X7" i="1044"/>
  <c r="W7" i="1044"/>
  <c r="V7" i="1044"/>
  <c r="T7" i="1044"/>
  <c r="S7" i="1044"/>
  <c r="U7" i="1044" s="1"/>
  <c r="R7" i="1044"/>
  <c r="Q7" i="1044"/>
  <c r="P7" i="1044"/>
  <c r="F7" i="1044" s="1"/>
  <c r="O7" i="1044"/>
  <c r="N7" i="1044"/>
  <c r="M7" i="1044"/>
  <c r="L7" i="1044"/>
  <c r="K7" i="1044"/>
  <c r="AI6" i="1044"/>
  <c r="AH6" i="1044"/>
  <c r="AJ6" i="1044" s="1"/>
  <c r="AG6" i="1044"/>
  <c r="AE6" i="1044"/>
  <c r="AD6" i="1044"/>
  <c r="AC6" i="1044"/>
  <c r="AB6" i="1044"/>
  <c r="AF6" i="1044" s="1"/>
  <c r="AA6" i="1044"/>
  <c r="Y6" i="1044"/>
  <c r="X6" i="1044"/>
  <c r="W6" i="1044"/>
  <c r="Z6" i="1044" s="1"/>
  <c r="V6" i="1044"/>
  <c r="U6" i="1044"/>
  <c r="T6" i="1044"/>
  <c r="S6" i="1044"/>
  <c r="R6" i="1044"/>
  <c r="Q6" i="1044"/>
  <c r="P6" i="1044"/>
  <c r="F6" i="1044" s="1"/>
  <c r="O6" i="1044"/>
  <c r="N6" i="1044"/>
  <c r="M6" i="1044"/>
  <c r="L6" i="1044"/>
  <c r="K6" i="1044"/>
  <c r="AI5" i="1044"/>
  <c r="AH5" i="1044"/>
  <c r="AJ5" i="1044" s="1"/>
  <c r="AG5" i="1044"/>
  <c r="AE5" i="1044"/>
  <c r="AD5" i="1044"/>
  <c r="AC5" i="1044"/>
  <c r="AB5" i="1044"/>
  <c r="AF5" i="1044" s="1"/>
  <c r="AA5" i="1044"/>
  <c r="Y5" i="1044"/>
  <c r="X5" i="1044"/>
  <c r="W5" i="1044"/>
  <c r="Z5" i="1044" s="1"/>
  <c r="V5" i="1044"/>
  <c r="T5" i="1044"/>
  <c r="S5" i="1044"/>
  <c r="R5" i="1044"/>
  <c r="U5" i="1044" s="1"/>
  <c r="Q5" i="1044"/>
  <c r="O5" i="1044"/>
  <c r="N5" i="1044"/>
  <c r="M5" i="1044"/>
  <c r="L5" i="1044"/>
  <c r="P5" i="1044" s="1"/>
  <c r="F5" i="1044" s="1"/>
  <c r="K5" i="1044"/>
  <c r="AI4" i="1044"/>
  <c r="AH4" i="1044"/>
  <c r="AJ4" i="1044" s="1"/>
  <c r="AG4" i="1044"/>
  <c r="AF4" i="1044"/>
  <c r="AE4" i="1044"/>
  <c r="AD4" i="1044"/>
  <c r="AC4" i="1044"/>
  <c r="AB4" i="1044"/>
  <c r="AA4" i="1044"/>
  <c r="Y4" i="1044"/>
  <c r="X4" i="1044"/>
  <c r="Z4" i="1044" s="1"/>
  <c r="W4" i="1044"/>
  <c r="V4" i="1044"/>
  <c r="T4" i="1044"/>
  <c r="S4" i="1044"/>
  <c r="U4" i="1044" s="1"/>
  <c r="R4" i="1044"/>
  <c r="Q4" i="1044"/>
  <c r="O4" i="1044"/>
  <c r="N4" i="1044"/>
  <c r="M4" i="1044"/>
  <c r="P4" i="1044" s="1"/>
  <c r="F4" i="1044" s="1"/>
  <c r="L4" i="1044"/>
  <c r="K4" i="1044"/>
  <c r="D57" i="1043"/>
  <c r="E54" i="1043"/>
  <c r="E56" i="1043" s="1"/>
  <c r="D54" i="1043"/>
  <c r="D56" i="1043" s="1"/>
  <c r="C54" i="1043"/>
  <c r="C56" i="1043" s="1"/>
  <c r="G56" i="1043" s="1"/>
  <c r="D50" i="1043"/>
  <c r="E47" i="1043"/>
  <c r="E49" i="1043" s="1"/>
  <c r="D47" i="1043"/>
  <c r="AJ43" i="1043"/>
  <c r="AI43" i="1043"/>
  <c r="AH43" i="1043"/>
  <c r="AG43" i="1043"/>
  <c r="AF43" i="1043"/>
  <c r="AE43" i="1043"/>
  <c r="AD43" i="1043"/>
  <c r="AC43" i="1043"/>
  <c r="AB43" i="1043"/>
  <c r="AA43" i="1043"/>
  <c r="Z43" i="1043"/>
  <c r="Y43" i="1043"/>
  <c r="X43" i="1043"/>
  <c r="W43" i="1043"/>
  <c r="V43" i="1043"/>
  <c r="U43" i="1043"/>
  <c r="T43" i="1043"/>
  <c r="S43" i="1043"/>
  <c r="R43" i="1043"/>
  <c r="Q43" i="1043"/>
  <c r="P43" i="1043"/>
  <c r="O43" i="1043"/>
  <c r="N43" i="1043"/>
  <c r="M43" i="1043"/>
  <c r="L43" i="1043"/>
  <c r="K43" i="1043"/>
  <c r="F43" i="1043"/>
  <c r="AJ42" i="1043"/>
  <c r="AI42" i="1043"/>
  <c r="AH42" i="1043"/>
  <c r="AG42" i="1043"/>
  <c r="AF42" i="1043"/>
  <c r="AE42" i="1043"/>
  <c r="AD42" i="1043"/>
  <c r="AC42" i="1043"/>
  <c r="AB42" i="1043"/>
  <c r="AA42" i="1043"/>
  <c r="Z42" i="1043"/>
  <c r="Y42" i="1043"/>
  <c r="X42" i="1043"/>
  <c r="W42" i="1043"/>
  <c r="V42" i="1043"/>
  <c r="U42" i="1043"/>
  <c r="T42" i="1043"/>
  <c r="S42" i="1043"/>
  <c r="R42" i="1043"/>
  <c r="Q42" i="1043"/>
  <c r="P42" i="1043"/>
  <c r="O42" i="1043"/>
  <c r="N42" i="1043"/>
  <c r="M42" i="1043"/>
  <c r="L42" i="1043"/>
  <c r="K42" i="1043"/>
  <c r="F42" i="1043"/>
  <c r="AJ41" i="1043"/>
  <c r="AI41" i="1043"/>
  <c r="AH41" i="1043"/>
  <c r="AG41" i="1043"/>
  <c r="AF41" i="1043"/>
  <c r="AE41" i="1043"/>
  <c r="AD41" i="1043"/>
  <c r="AC41" i="1043"/>
  <c r="AB41" i="1043"/>
  <c r="AA41" i="1043"/>
  <c r="Z41" i="1043"/>
  <c r="Y41" i="1043"/>
  <c r="X41" i="1043"/>
  <c r="W41" i="1043"/>
  <c r="V41" i="1043"/>
  <c r="U41" i="1043"/>
  <c r="T41" i="1043"/>
  <c r="S41" i="1043"/>
  <c r="R41" i="1043"/>
  <c r="Q41" i="1043"/>
  <c r="P41" i="1043"/>
  <c r="O41" i="1043"/>
  <c r="N41" i="1043"/>
  <c r="M41" i="1043"/>
  <c r="L41" i="1043"/>
  <c r="K41" i="1043"/>
  <c r="F41" i="1043"/>
  <c r="AJ40" i="1043"/>
  <c r="AI40" i="1043"/>
  <c r="AH40" i="1043"/>
  <c r="AG40" i="1043"/>
  <c r="AF40" i="1043"/>
  <c r="AE40" i="1043"/>
  <c r="AD40" i="1043"/>
  <c r="AC40" i="1043"/>
  <c r="AB40" i="1043"/>
  <c r="AA40" i="1043"/>
  <c r="Z40" i="1043"/>
  <c r="Y40" i="1043"/>
  <c r="X40" i="1043"/>
  <c r="W40" i="1043"/>
  <c r="V40" i="1043"/>
  <c r="U40" i="1043"/>
  <c r="T40" i="1043"/>
  <c r="S40" i="1043"/>
  <c r="R40" i="1043"/>
  <c r="Q40" i="1043"/>
  <c r="P40" i="1043"/>
  <c r="O40" i="1043"/>
  <c r="N40" i="1043"/>
  <c r="M40" i="1043"/>
  <c r="L40" i="1043"/>
  <c r="K40" i="1043"/>
  <c r="F40" i="1043"/>
  <c r="AJ39" i="1043"/>
  <c r="AI39" i="1043"/>
  <c r="AH39" i="1043"/>
  <c r="AG39" i="1043"/>
  <c r="AF39" i="1043"/>
  <c r="AE39" i="1043"/>
  <c r="AD39" i="1043"/>
  <c r="AC39" i="1043"/>
  <c r="AB39" i="1043"/>
  <c r="AA39" i="1043"/>
  <c r="Z39" i="1043"/>
  <c r="Y39" i="1043"/>
  <c r="X39" i="1043"/>
  <c r="W39" i="1043"/>
  <c r="V39" i="1043"/>
  <c r="U39" i="1043"/>
  <c r="T39" i="1043"/>
  <c r="S39" i="1043"/>
  <c r="R39" i="1043"/>
  <c r="Q39" i="1043"/>
  <c r="P39" i="1043"/>
  <c r="O39" i="1043"/>
  <c r="N39" i="1043"/>
  <c r="M39" i="1043"/>
  <c r="L39" i="1043"/>
  <c r="K39" i="1043"/>
  <c r="F39" i="1043"/>
  <c r="AJ38" i="1043"/>
  <c r="AI38" i="1043"/>
  <c r="AH38" i="1043"/>
  <c r="AG38" i="1043"/>
  <c r="AF38" i="1043"/>
  <c r="AE38" i="1043"/>
  <c r="AD38" i="1043"/>
  <c r="AC38" i="1043"/>
  <c r="AB38" i="1043"/>
  <c r="AA38" i="1043"/>
  <c r="Z38" i="1043"/>
  <c r="Y38" i="1043"/>
  <c r="X38" i="1043"/>
  <c r="W38" i="1043"/>
  <c r="V38" i="1043"/>
  <c r="U38" i="1043"/>
  <c r="T38" i="1043"/>
  <c r="S38" i="1043"/>
  <c r="R38" i="1043"/>
  <c r="Q38" i="1043"/>
  <c r="P38" i="1043"/>
  <c r="O38" i="1043"/>
  <c r="N38" i="1043"/>
  <c r="M38" i="1043"/>
  <c r="L38" i="1043"/>
  <c r="K38" i="1043"/>
  <c r="F38" i="1043"/>
  <c r="AJ37" i="1043"/>
  <c r="AI37" i="1043"/>
  <c r="AH37" i="1043"/>
  <c r="AG37" i="1043"/>
  <c r="AF37" i="1043"/>
  <c r="AE37" i="1043"/>
  <c r="AD37" i="1043"/>
  <c r="AC37" i="1043"/>
  <c r="AB37" i="1043"/>
  <c r="AA37" i="1043"/>
  <c r="Z37" i="1043"/>
  <c r="Y37" i="1043"/>
  <c r="X37" i="1043"/>
  <c r="W37" i="1043"/>
  <c r="V37" i="1043"/>
  <c r="U37" i="1043"/>
  <c r="T37" i="1043"/>
  <c r="S37" i="1043"/>
  <c r="R37" i="1043"/>
  <c r="Q37" i="1043"/>
  <c r="P37" i="1043"/>
  <c r="O37" i="1043"/>
  <c r="N37" i="1043"/>
  <c r="M37" i="1043"/>
  <c r="L37" i="1043"/>
  <c r="K37" i="1043"/>
  <c r="F37" i="1043"/>
  <c r="AJ36" i="1043"/>
  <c r="AI36" i="1043"/>
  <c r="AH36" i="1043"/>
  <c r="AG36" i="1043"/>
  <c r="AF36" i="1043"/>
  <c r="AE36" i="1043"/>
  <c r="AD36" i="1043"/>
  <c r="AC36" i="1043"/>
  <c r="AB36" i="1043"/>
  <c r="AA36" i="1043"/>
  <c r="Z36" i="1043"/>
  <c r="Y36" i="1043"/>
  <c r="X36" i="1043"/>
  <c r="W36" i="1043"/>
  <c r="V36" i="1043"/>
  <c r="U36" i="1043"/>
  <c r="T36" i="1043"/>
  <c r="S36" i="1043"/>
  <c r="R36" i="1043"/>
  <c r="Q36" i="1043"/>
  <c r="P36" i="1043"/>
  <c r="O36" i="1043"/>
  <c r="N36" i="1043"/>
  <c r="M36" i="1043"/>
  <c r="L36" i="1043"/>
  <c r="K36" i="1043"/>
  <c r="F36" i="1043"/>
  <c r="AJ35" i="1043"/>
  <c r="AI35" i="1043"/>
  <c r="AH35" i="1043"/>
  <c r="AG35" i="1043"/>
  <c r="AF35" i="1043"/>
  <c r="AE35" i="1043"/>
  <c r="AD35" i="1043"/>
  <c r="AC35" i="1043"/>
  <c r="AB35" i="1043"/>
  <c r="AA35" i="1043"/>
  <c r="Z35" i="1043"/>
  <c r="Y35" i="1043"/>
  <c r="X35" i="1043"/>
  <c r="W35" i="1043"/>
  <c r="V35" i="1043"/>
  <c r="U35" i="1043"/>
  <c r="T35" i="1043"/>
  <c r="S35" i="1043"/>
  <c r="R35" i="1043"/>
  <c r="Q35" i="1043"/>
  <c r="P35" i="1043"/>
  <c r="O35" i="1043"/>
  <c r="N35" i="1043"/>
  <c r="M35" i="1043"/>
  <c r="L35" i="1043"/>
  <c r="K35" i="1043"/>
  <c r="F35" i="1043"/>
  <c r="AJ34" i="1043"/>
  <c r="AI34" i="1043"/>
  <c r="AH34" i="1043"/>
  <c r="AG34" i="1043"/>
  <c r="AF34" i="1043"/>
  <c r="AE34" i="1043"/>
  <c r="AD34" i="1043"/>
  <c r="AC34" i="1043"/>
  <c r="AB34" i="1043"/>
  <c r="AA34" i="1043"/>
  <c r="Z34" i="1043"/>
  <c r="Y34" i="1043"/>
  <c r="X34" i="1043"/>
  <c r="W34" i="1043"/>
  <c r="V34" i="1043"/>
  <c r="U34" i="1043"/>
  <c r="T34" i="1043"/>
  <c r="S34" i="1043"/>
  <c r="R34" i="1043"/>
  <c r="Q34" i="1043"/>
  <c r="P34" i="1043"/>
  <c r="O34" i="1043"/>
  <c r="N34" i="1043"/>
  <c r="M34" i="1043"/>
  <c r="L34" i="1043"/>
  <c r="K34" i="1043"/>
  <c r="F34" i="1043"/>
  <c r="AJ33" i="1043"/>
  <c r="AI33" i="1043"/>
  <c r="AH33" i="1043"/>
  <c r="AG33" i="1043"/>
  <c r="AF33" i="1043"/>
  <c r="AE33" i="1043"/>
  <c r="AD33" i="1043"/>
  <c r="AC33" i="1043"/>
  <c r="AB33" i="1043"/>
  <c r="AA33" i="1043"/>
  <c r="Z33" i="1043"/>
  <c r="Y33" i="1043"/>
  <c r="X33" i="1043"/>
  <c r="W33" i="1043"/>
  <c r="V33" i="1043"/>
  <c r="U33" i="1043"/>
  <c r="T33" i="1043"/>
  <c r="S33" i="1043"/>
  <c r="R33" i="1043"/>
  <c r="Q33" i="1043"/>
  <c r="P33" i="1043"/>
  <c r="O33" i="1043"/>
  <c r="N33" i="1043"/>
  <c r="M33" i="1043"/>
  <c r="L33" i="1043"/>
  <c r="K33" i="1043"/>
  <c r="F33" i="1043"/>
  <c r="AJ32" i="1043"/>
  <c r="AI32" i="1043"/>
  <c r="AH32" i="1043"/>
  <c r="AG32" i="1043"/>
  <c r="AF32" i="1043"/>
  <c r="AE32" i="1043"/>
  <c r="AD32" i="1043"/>
  <c r="AC32" i="1043"/>
  <c r="AB32" i="1043"/>
  <c r="AA32" i="1043"/>
  <c r="Z32" i="1043"/>
  <c r="Y32" i="1043"/>
  <c r="X32" i="1043"/>
  <c r="W32" i="1043"/>
  <c r="V32" i="1043"/>
  <c r="U32" i="1043"/>
  <c r="T32" i="1043"/>
  <c r="S32" i="1043"/>
  <c r="R32" i="1043"/>
  <c r="Q32" i="1043"/>
  <c r="P32" i="1043"/>
  <c r="O32" i="1043"/>
  <c r="N32" i="1043"/>
  <c r="M32" i="1043"/>
  <c r="L32" i="1043"/>
  <c r="K32" i="1043"/>
  <c r="F32" i="1043"/>
  <c r="AJ31" i="1043"/>
  <c r="AI31" i="1043"/>
  <c r="AH31" i="1043"/>
  <c r="AG31" i="1043"/>
  <c r="AF31" i="1043"/>
  <c r="AE31" i="1043"/>
  <c r="AD31" i="1043"/>
  <c r="AC31" i="1043"/>
  <c r="AB31" i="1043"/>
  <c r="AA31" i="1043"/>
  <c r="Z31" i="1043"/>
  <c r="Y31" i="1043"/>
  <c r="X31" i="1043"/>
  <c r="W31" i="1043"/>
  <c r="V31" i="1043"/>
  <c r="U31" i="1043"/>
  <c r="T31" i="1043"/>
  <c r="S31" i="1043"/>
  <c r="R31" i="1043"/>
  <c r="Q31" i="1043"/>
  <c r="P31" i="1043"/>
  <c r="O31" i="1043"/>
  <c r="N31" i="1043"/>
  <c r="M31" i="1043"/>
  <c r="L31" i="1043"/>
  <c r="K31" i="1043"/>
  <c r="F31" i="1043"/>
  <c r="AJ30" i="1043"/>
  <c r="AI30" i="1043"/>
  <c r="AH30" i="1043"/>
  <c r="AG30" i="1043"/>
  <c r="AF30" i="1043"/>
  <c r="AE30" i="1043"/>
  <c r="AD30" i="1043"/>
  <c r="AC30" i="1043"/>
  <c r="AB30" i="1043"/>
  <c r="AA30" i="1043"/>
  <c r="Z30" i="1043"/>
  <c r="Y30" i="1043"/>
  <c r="X30" i="1043"/>
  <c r="W30" i="1043"/>
  <c r="V30" i="1043"/>
  <c r="U30" i="1043"/>
  <c r="T30" i="1043"/>
  <c r="S30" i="1043"/>
  <c r="R30" i="1043"/>
  <c r="Q30" i="1043"/>
  <c r="P30" i="1043"/>
  <c r="O30" i="1043"/>
  <c r="N30" i="1043"/>
  <c r="M30" i="1043"/>
  <c r="L30" i="1043"/>
  <c r="K30" i="1043"/>
  <c r="F30" i="1043"/>
  <c r="AJ29" i="1043"/>
  <c r="AI29" i="1043"/>
  <c r="AH29" i="1043"/>
  <c r="AG29" i="1043"/>
  <c r="AF29" i="1043"/>
  <c r="AE29" i="1043"/>
  <c r="AD29" i="1043"/>
  <c r="AC29" i="1043"/>
  <c r="AB29" i="1043"/>
  <c r="AA29" i="1043"/>
  <c r="Z29" i="1043"/>
  <c r="Y29" i="1043"/>
  <c r="X29" i="1043"/>
  <c r="W29" i="1043"/>
  <c r="V29" i="1043"/>
  <c r="U29" i="1043"/>
  <c r="T29" i="1043"/>
  <c r="S29" i="1043"/>
  <c r="R29" i="1043"/>
  <c r="Q29" i="1043"/>
  <c r="P29" i="1043"/>
  <c r="O29" i="1043"/>
  <c r="N29" i="1043"/>
  <c r="M29" i="1043"/>
  <c r="L29" i="1043"/>
  <c r="K29" i="1043"/>
  <c r="F29" i="1043"/>
  <c r="AJ28" i="1043"/>
  <c r="AI28" i="1043"/>
  <c r="AH28" i="1043"/>
  <c r="AG28" i="1043"/>
  <c r="AF28" i="1043"/>
  <c r="AE28" i="1043"/>
  <c r="AD28" i="1043"/>
  <c r="AC28" i="1043"/>
  <c r="AB28" i="1043"/>
  <c r="AA28" i="1043"/>
  <c r="Z28" i="1043"/>
  <c r="Y28" i="1043"/>
  <c r="X28" i="1043"/>
  <c r="W28" i="1043"/>
  <c r="V28" i="1043"/>
  <c r="U28" i="1043"/>
  <c r="T28" i="1043"/>
  <c r="S28" i="1043"/>
  <c r="R28" i="1043"/>
  <c r="Q28" i="1043"/>
  <c r="P28" i="1043"/>
  <c r="O28" i="1043"/>
  <c r="N28" i="1043"/>
  <c r="M28" i="1043"/>
  <c r="L28" i="1043"/>
  <c r="K28" i="1043"/>
  <c r="F28" i="1043"/>
  <c r="AJ27" i="1043"/>
  <c r="AI27" i="1043"/>
  <c r="AH27" i="1043"/>
  <c r="AG27" i="1043"/>
  <c r="AF27" i="1043"/>
  <c r="AE27" i="1043"/>
  <c r="AD27" i="1043"/>
  <c r="AC27" i="1043"/>
  <c r="AB27" i="1043"/>
  <c r="AA27" i="1043"/>
  <c r="Z27" i="1043"/>
  <c r="Y27" i="1043"/>
  <c r="X27" i="1043"/>
  <c r="W27" i="1043"/>
  <c r="V27" i="1043"/>
  <c r="U27" i="1043"/>
  <c r="T27" i="1043"/>
  <c r="S27" i="1043"/>
  <c r="R27" i="1043"/>
  <c r="Q27" i="1043"/>
  <c r="P27" i="1043"/>
  <c r="O27" i="1043"/>
  <c r="N27" i="1043"/>
  <c r="M27" i="1043"/>
  <c r="L27" i="1043"/>
  <c r="K27" i="1043"/>
  <c r="F27" i="1043"/>
  <c r="AJ26" i="1043"/>
  <c r="AI26" i="1043"/>
  <c r="AH26" i="1043"/>
  <c r="AG26" i="1043"/>
  <c r="AF26" i="1043"/>
  <c r="AE26" i="1043"/>
  <c r="AD26" i="1043"/>
  <c r="AC26" i="1043"/>
  <c r="AB26" i="1043"/>
  <c r="AA26" i="1043"/>
  <c r="Z26" i="1043"/>
  <c r="Y26" i="1043"/>
  <c r="X26" i="1043"/>
  <c r="W26" i="1043"/>
  <c r="V26" i="1043"/>
  <c r="U26" i="1043"/>
  <c r="T26" i="1043"/>
  <c r="S26" i="1043"/>
  <c r="R26" i="1043"/>
  <c r="Q26" i="1043"/>
  <c r="P26" i="1043"/>
  <c r="O26" i="1043"/>
  <c r="N26" i="1043"/>
  <c r="M26" i="1043"/>
  <c r="L26" i="1043"/>
  <c r="K26" i="1043"/>
  <c r="F26" i="1043"/>
  <c r="AI25" i="1043"/>
  <c r="AH25" i="1043"/>
  <c r="AJ25" i="1043" s="1"/>
  <c r="AG25" i="1043"/>
  <c r="AF25" i="1043"/>
  <c r="AE25" i="1043"/>
  <c r="AD25" i="1043"/>
  <c r="AC25" i="1043"/>
  <c r="AB25" i="1043"/>
  <c r="AA25" i="1043"/>
  <c r="Z25" i="1043"/>
  <c r="Y25" i="1043"/>
  <c r="X25" i="1043"/>
  <c r="W25" i="1043"/>
  <c r="V25" i="1043"/>
  <c r="T25" i="1043"/>
  <c r="S25" i="1043"/>
  <c r="R25" i="1043"/>
  <c r="U25" i="1043" s="1"/>
  <c r="F25" i="1043" s="1"/>
  <c r="Q25" i="1043"/>
  <c r="O25" i="1043"/>
  <c r="N25" i="1043"/>
  <c r="M25" i="1043"/>
  <c r="L25" i="1043"/>
  <c r="P25" i="1043" s="1"/>
  <c r="K25" i="1043"/>
  <c r="AJ24" i="1043"/>
  <c r="AI24" i="1043"/>
  <c r="AH24" i="1043"/>
  <c r="AG24" i="1043"/>
  <c r="AE24" i="1043"/>
  <c r="AD24" i="1043"/>
  <c r="AC24" i="1043"/>
  <c r="AB24" i="1043"/>
  <c r="AF24" i="1043" s="1"/>
  <c r="AA24" i="1043"/>
  <c r="Y24" i="1043"/>
  <c r="X24" i="1043"/>
  <c r="W24" i="1043"/>
  <c r="Z24" i="1043" s="1"/>
  <c r="V24" i="1043"/>
  <c r="U24" i="1043"/>
  <c r="F24" i="1043" s="1"/>
  <c r="T24" i="1043"/>
  <c r="S24" i="1043"/>
  <c r="R24" i="1043"/>
  <c r="Q24" i="1043"/>
  <c r="O24" i="1043"/>
  <c r="N24" i="1043"/>
  <c r="M24" i="1043"/>
  <c r="L24" i="1043"/>
  <c r="P24" i="1043" s="1"/>
  <c r="K24" i="1043"/>
  <c r="AI23" i="1043"/>
  <c r="AH23" i="1043"/>
  <c r="AJ23" i="1043" s="1"/>
  <c r="AG23" i="1043"/>
  <c r="AE23" i="1043"/>
  <c r="AD23" i="1043"/>
  <c r="AC23" i="1043"/>
  <c r="AF23" i="1043" s="1"/>
  <c r="AB23" i="1043"/>
  <c r="AA23" i="1043"/>
  <c r="Y23" i="1043"/>
  <c r="X23" i="1043"/>
  <c r="Z23" i="1043" s="1"/>
  <c r="W23" i="1043"/>
  <c r="V23" i="1043"/>
  <c r="T23" i="1043"/>
  <c r="S23" i="1043"/>
  <c r="U23" i="1043" s="1"/>
  <c r="F23" i="1043" s="1"/>
  <c r="R23" i="1043"/>
  <c r="Q23" i="1043"/>
  <c r="P23" i="1043"/>
  <c r="O23" i="1043"/>
  <c r="N23" i="1043"/>
  <c r="M23" i="1043"/>
  <c r="L23" i="1043"/>
  <c r="K23" i="1043"/>
  <c r="AI22" i="1043"/>
  <c r="AH22" i="1043"/>
  <c r="AJ22" i="1043" s="1"/>
  <c r="AG22" i="1043"/>
  <c r="AF22" i="1043"/>
  <c r="AE22" i="1043"/>
  <c r="AD22" i="1043"/>
  <c r="AC22" i="1043"/>
  <c r="AB22" i="1043"/>
  <c r="AA22" i="1043"/>
  <c r="Y22" i="1043"/>
  <c r="X22" i="1043"/>
  <c r="Z22" i="1043" s="1"/>
  <c r="W22" i="1043"/>
  <c r="V22" i="1043"/>
  <c r="T22" i="1043"/>
  <c r="S22" i="1043"/>
  <c r="U22" i="1043" s="1"/>
  <c r="F22" i="1043" s="1"/>
  <c r="R22" i="1043"/>
  <c r="Q22" i="1043"/>
  <c r="O22" i="1043"/>
  <c r="N22" i="1043"/>
  <c r="M22" i="1043"/>
  <c r="P22" i="1043" s="1"/>
  <c r="L22" i="1043"/>
  <c r="K22" i="1043"/>
  <c r="AI21" i="1043"/>
  <c r="AH21" i="1043"/>
  <c r="AJ21" i="1043" s="1"/>
  <c r="AG21" i="1043"/>
  <c r="AE21" i="1043"/>
  <c r="AD21" i="1043"/>
  <c r="AC21" i="1043"/>
  <c r="AB21" i="1043"/>
  <c r="AF21" i="1043" s="1"/>
  <c r="AA21" i="1043"/>
  <c r="Y21" i="1043"/>
  <c r="X21" i="1043"/>
  <c r="W21" i="1043"/>
  <c r="Z21" i="1043" s="1"/>
  <c r="V21" i="1043"/>
  <c r="T21" i="1043"/>
  <c r="S21" i="1043"/>
  <c r="R21" i="1043"/>
  <c r="U21" i="1043" s="1"/>
  <c r="F21" i="1043" s="1"/>
  <c r="Q21" i="1043"/>
  <c r="O21" i="1043"/>
  <c r="N21" i="1043"/>
  <c r="M21" i="1043"/>
  <c r="L21" i="1043"/>
  <c r="P21" i="1043" s="1"/>
  <c r="K21" i="1043"/>
  <c r="AI20" i="1043"/>
  <c r="AH20" i="1043"/>
  <c r="AJ20" i="1043" s="1"/>
  <c r="AG20" i="1043"/>
  <c r="AE20" i="1043"/>
  <c r="AD20" i="1043"/>
  <c r="AC20" i="1043"/>
  <c r="AB20" i="1043"/>
  <c r="AF20" i="1043" s="1"/>
  <c r="AA20" i="1043"/>
  <c r="Y20" i="1043"/>
  <c r="X20" i="1043"/>
  <c r="W20" i="1043"/>
  <c r="Z20" i="1043" s="1"/>
  <c r="V20" i="1043"/>
  <c r="T20" i="1043"/>
  <c r="S20" i="1043"/>
  <c r="R20" i="1043"/>
  <c r="U20" i="1043" s="1"/>
  <c r="F20" i="1043" s="1"/>
  <c r="Q20" i="1043"/>
  <c r="O20" i="1043"/>
  <c r="N20" i="1043"/>
  <c r="M20" i="1043"/>
  <c r="L20" i="1043"/>
  <c r="P20" i="1043" s="1"/>
  <c r="K20" i="1043"/>
  <c r="AI19" i="1043"/>
  <c r="AH19" i="1043"/>
  <c r="AJ19" i="1043" s="1"/>
  <c r="AG19" i="1043"/>
  <c r="AF19" i="1043"/>
  <c r="AE19" i="1043"/>
  <c r="AD19" i="1043"/>
  <c r="AC19" i="1043"/>
  <c r="AB19" i="1043"/>
  <c r="AA19" i="1043"/>
  <c r="Y19" i="1043"/>
  <c r="X19" i="1043"/>
  <c r="W19" i="1043"/>
  <c r="Z19" i="1043" s="1"/>
  <c r="V19" i="1043"/>
  <c r="T19" i="1043"/>
  <c r="S19" i="1043"/>
  <c r="R19" i="1043"/>
  <c r="U19" i="1043" s="1"/>
  <c r="F19" i="1043" s="1"/>
  <c r="Q19" i="1043"/>
  <c r="P19" i="1043"/>
  <c r="O19" i="1043"/>
  <c r="N19" i="1043"/>
  <c r="M19" i="1043"/>
  <c r="L19" i="1043"/>
  <c r="K19" i="1043"/>
  <c r="AI18" i="1043"/>
  <c r="AH18" i="1043"/>
  <c r="AJ18" i="1043" s="1"/>
  <c r="AG18" i="1043"/>
  <c r="AF18" i="1043"/>
  <c r="AE18" i="1043"/>
  <c r="AD18" i="1043"/>
  <c r="AC18" i="1043"/>
  <c r="AB18" i="1043"/>
  <c r="AA18" i="1043"/>
  <c r="Y18" i="1043"/>
  <c r="X18" i="1043"/>
  <c r="W18" i="1043"/>
  <c r="Z18" i="1043" s="1"/>
  <c r="V18" i="1043"/>
  <c r="T18" i="1043"/>
  <c r="S18" i="1043"/>
  <c r="R18" i="1043"/>
  <c r="U18" i="1043" s="1"/>
  <c r="F18" i="1043" s="1"/>
  <c r="Q18" i="1043"/>
  <c r="O18" i="1043"/>
  <c r="N18" i="1043"/>
  <c r="M18" i="1043"/>
  <c r="L18" i="1043"/>
  <c r="P18" i="1043" s="1"/>
  <c r="K18" i="1043"/>
  <c r="AI17" i="1043"/>
  <c r="AH17" i="1043"/>
  <c r="AJ17" i="1043" s="1"/>
  <c r="AG17" i="1043"/>
  <c r="AE17" i="1043"/>
  <c r="AD17" i="1043"/>
  <c r="AC17" i="1043"/>
  <c r="AF17" i="1043" s="1"/>
  <c r="AB17" i="1043"/>
  <c r="AA17" i="1043"/>
  <c r="Y17" i="1043"/>
  <c r="X17" i="1043"/>
  <c r="Z17" i="1043" s="1"/>
  <c r="W17" i="1043"/>
  <c r="V17" i="1043"/>
  <c r="U17" i="1043"/>
  <c r="F17" i="1043" s="1"/>
  <c r="T17" i="1043"/>
  <c r="S17" i="1043"/>
  <c r="R17" i="1043"/>
  <c r="Q17" i="1043"/>
  <c r="O17" i="1043"/>
  <c r="N17" i="1043"/>
  <c r="M17" i="1043"/>
  <c r="P17" i="1043" s="1"/>
  <c r="L17" i="1043"/>
  <c r="K17" i="1043"/>
  <c r="AJ16" i="1043"/>
  <c r="AI16" i="1043"/>
  <c r="AH16" i="1043"/>
  <c r="AG16" i="1043"/>
  <c r="AF16" i="1043"/>
  <c r="AE16" i="1043"/>
  <c r="AD16" i="1043"/>
  <c r="AC16" i="1043"/>
  <c r="AB16" i="1043"/>
  <c r="AA16" i="1043"/>
  <c r="Y16" i="1043"/>
  <c r="X16" i="1043"/>
  <c r="W16" i="1043"/>
  <c r="Z16" i="1043" s="1"/>
  <c r="V16" i="1043"/>
  <c r="T16" i="1043"/>
  <c r="S16" i="1043"/>
  <c r="R16" i="1043"/>
  <c r="U16" i="1043" s="1"/>
  <c r="F16" i="1043" s="1"/>
  <c r="Q16" i="1043"/>
  <c r="P16" i="1043"/>
  <c r="O16" i="1043"/>
  <c r="N16" i="1043"/>
  <c r="M16" i="1043"/>
  <c r="L16" i="1043"/>
  <c r="K16" i="1043"/>
  <c r="AI15" i="1043"/>
  <c r="AH15" i="1043"/>
  <c r="AJ15" i="1043" s="1"/>
  <c r="AG15" i="1043"/>
  <c r="AE15" i="1043"/>
  <c r="AD15" i="1043"/>
  <c r="AC15" i="1043"/>
  <c r="AB15" i="1043"/>
  <c r="AF15" i="1043" s="1"/>
  <c r="AA15" i="1043"/>
  <c r="Y15" i="1043"/>
  <c r="X15" i="1043"/>
  <c r="W15" i="1043"/>
  <c r="Z15" i="1043" s="1"/>
  <c r="V15" i="1043"/>
  <c r="T15" i="1043"/>
  <c r="S15" i="1043"/>
  <c r="R15" i="1043"/>
  <c r="U15" i="1043" s="1"/>
  <c r="F15" i="1043" s="1"/>
  <c r="Q15" i="1043"/>
  <c r="O15" i="1043"/>
  <c r="N15" i="1043"/>
  <c r="M15" i="1043"/>
  <c r="L15" i="1043"/>
  <c r="P15" i="1043" s="1"/>
  <c r="K15" i="1043"/>
  <c r="AI14" i="1043"/>
  <c r="AH14" i="1043"/>
  <c r="AJ14" i="1043" s="1"/>
  <c r="AG14" i="1043"/>
  <c r="AE14" i="1043"/>
  <c r="AD14" i="1043"/>
  <c r="AC14" i="1043"/>
  <c r="AB14" i="1043"/>
  <c r="AF14" i="1043" s="1"/>
  <c r="AA14" i="1043"/>
  <c r="Z14" i="1043"/>
  <c r="Y14" i="1043"/>
  <c r="X14" i="1043"/>
  <c r="W14" i="1043"/>
  <c r="V14" i="1043"/>
  <c r="T14" i="1043"/>
  <c r="S14" i="1043"/>
  <c r="R14" i="1043"/>
  <c r="U14" i="1043" s="1"/>
  <c r="F14" i="1043" s="1"/>
  <c r="Q14" i="1043"/>
  <c r="O14" i="1043"/>
  <c r="N14" i="1043"/>
  <c r="M14" i="1043"/>
  <c r="L14" i="1043"/>
  <c r="P14" i="1043" s="1"/>
  <c r="K14" i="1043"/>
  <c r="AI13" i="1043"/>
  <c r="AH13" i="1043"/>
  <c r="AJ13" i="1043" s="1"/>
  <c r="AG13" i="1043"/>
  <c r="AE13" i="1043"/>
  <c r="AD13" i="1043"/>
  <c r="AC13" i="1043"/>
  <c r="AF13" i="1043" s="1"/>
  <c r="AB13" i="1043"/>
  <c r="AA13" i="1043"/>
  <c r="Y13" i="1043"/>
  <c r="X13" i="1043"/>
  <c r="Z13" i="1043" s="1"/>
  <c r="W13" i="1043"/>
  <c r="V13" i="1043"/>
  <c r="T13" i="1043"/>
  <c r="S13" i="1043"/>
  <c r="U13" i="1043" s="1"/>
  <c r="F13" i="1043" s="1"/>
  <c r="R13" i="1043"/>
  <c r="Q13" i="1043"/>
  <c r="O13" i="1043"/>
  <c r="N13" i="1043"/>
  <c r="M13" i="1043"/>
  <c r="P13" i="1043" s="1"/>
  <c r="L13" i="1043"/>
  <c r="K13" i="1043"/>
  <c r="AI12" i="1043"/>
  <c r="AH12" i="1043"/>
  <c r="AJ12" i="1043" s="1"/>
  <c r="AG12" i="1043"/>
  <c r="AE12" i="1043"/>
  <c r="AD12" i="1043"/>
  <c r="AC12" i="1043"/>
  <c r="AB12" i="1043"/>
  <c r="AF12" i="1043" s="1"/>
  <c r="AA12" i="1043"/>
  <c r="Y12" i="1043"/>
  <c r="X12" i="1043"/>
  <c r="W12" i="1043"/>
  <c r="Z12" i="1043" s="1"/>
  <c r="V12" i="1043"/>
  <c r="T12" i="1043"/>
  <c r="S12" i="1043"/>
  <c r="R12" i="1043"/>
  <c r="U12" i="1043" s="1"/>
  <c r="F12" i="1043" s="1"/>
  <c r="Q12" i="1043"/>
  <c r="O12" i="1043"/>
  <c r="N12" i="1043"/>
  <c r="M12" i="1043"/>
  <c r="L12" i="1043"/>
  <c r="P12" i="1043" s="1"/>
  <c r="K12" i="1043"/>
  <c r="AJ11" i="1043"/>
  <c r="AI11" i="1043"/>
  <c r="AH11" i="1043"/>
  <c r="AG11" i="1043"/>
  <c r="AE11" i="1043"/>
  <c r="AD11" i="1043"/>
  <c r="AC11" i="1043"/>
  <c r="AF11" i="1043" s="1"/>
  <c r="AB11" i="1043"/>
  <c r="AA11" i="1043"/>
  <c r="Y11" i="1043"/>
  <c r="X11" i="1043"/>
  <c r="Z11" i="1043" s="1"/>
  <c r="W11" i="1043"/>
  <c r="V11" i="1043"/>
  <c r="T11" i="1043"/>
  <c r="S11" i="1043"/>
  <c r="U11" i="1043" s="1"/>
  <c r="F11" i="1043" s="1"/>
  <c r="R11" i="1043"/>
  <c r="Q11" i="1043"/>
  <c r="O11" i="1043"/>
  <c r="N11" i="1043"/>
  <c r="M11" i="1043"/>
  <c r="P11" i="1043" s="1"/>
  <c r="L11" i="1043"/>
  <c r="K11" i="1043"/>
  <c r="AI10" i="1043"/>
  <c r="AH10" i="1043"/>
  <c r="AJ10" i="1043" s="1"/>
  <c r="AG10" i="1043"/>
  <c r="AE10" i="1043"/>
  <c r="AD10" i="1043"/>
  <c r="AC10" i="1043"/>
  <c r="AF10" i="1043" s="1"/>
  <c r="AB10" i="1043"/>
  <c r="AA10" i="1043"/>
  <c r="Y10" i="1043"/>
  <c r="X10" i="1043"/>
  <c r="Z10" i="1043" s="1"/>
  <c r="W10" i="1043"/>
  <c r="V10" i="1043"/>
  <c r="T10" i="1043"/>
  <c r="S10" i="1043"/>
  <c r="U10" i="1043" s="1"/>
  <c r="F10" i="1043" s="1"/>
  <c r="R10" i="1043"/>
  <c r="Q10" i="1043"/>
  <c r="O10" i="1043"/>
  <c r="N10" i="1043"/>
  <c r="M10" i="1043"/>
  <c r="P10" i="1043" s="1"/>
  <c r="L10" i="1043"/>
  <c r="K10" i="1043"/>
  <c r="AJ9" i="1043"/>
  <c r="AI9" i="1043"/>
  <c r="AH9" i="1043"/>
  <c r="AG9" i="1043"/>
  <c r="AE9" i="1043"/>
  <c r="AD9" i="1043"/>
  <c r="AC9" i="1043"/>
  <c r="AB9" i="1043"/>
  <c r="AF9" i="1043" s="1"/>
  <c r="AA9" i="1043"/>
  <c r="Z9" i="1043"/>
  <c r="Y9" i="1043"/>
  <c r="X9" i="1043"/>
  <c r="W9" i="1043"/>
  <c r="V9" i="1043"/>
  <c r="T9" i="1043"/>
  <c r="S9" i="1043"/>
  <c r="R9" i="1043"/>
  <c r="U9" i="1043" s="1"/>
  <c r="F9" i="1043" s="1"/>
  <c r="Q9" i="1043"/>
  <c r="O9" i="1043"/>
  <c r="N9" i="1043"/>
  <c r="M9" i="1043"/>
  <c r="L9" i="1043"/>
  <c r="P9" i="1043" s="1"/>
  <c r="K9" i="1043"/>
  <c r="AJ8" i="1043"/>
  <c r="AI8" i="1043"/>
  <c r="AH8" i="1043"/>
  <c r="AG8" i="1043"/>
  <c r="AE8" i="1043"/>
  <c r="AD8" i="1043"/>
  <c r="AC8" i="1043"/>
  <c r="AB8" i="1043"/>
  <c r="AF8" i="1043" s="1"/>
  <c r="AA8" i="1043"/>
  <c r="Y8" i="1043"/>
  <c r="X8" i="1043"/>
  <c r="W8" i="1043"/>
  <c r="Z8" i="1043" s="1"/>
  <c r="V8" i="1043"/>
  <c r="U8" i="1043"/>
  <c r="F8" i="1043" s="1"/>
  <c r="T8" i="1043"/>
  <c r="S8" i="1043"/>
  <c r="R8" i="1043"/>
  <c r="Q8" i="1043"/>
  <c r="O8" i="1043"/>
  <c r="N8" i="1043"/>
  <c r="M8" i="1043"/>
  <c r="L8" i="1043"/>
  <c r="P8" i="1043" s="1"/>
  <c r="K8" i="1043"/>
  <c r="AI7" i="1043"/>
  <c r="AH7" i="1043"/>
  <c r="AJ7" i="1043" s="1"/>
  <c r="AG7" i="1043"/>
  <c r="AE7" i="1043"/>
  <c r="AD7" i="1043"/>
  <c r="AC7" i="1043"/>
  <c r="AF7" i="1043" s="1"/>
  <c r="AB7" i="1043"/>
  <c r="AA7" i="1043"/>
  <c r="Y7" i="1043"/>
  <c r="X7" i="1043"/>
  <c r="Z7" i="1043" s="1"/>
  <c r="W7" i="1043"/>
  <c r="V7" i="1043"/>
  <c r="T7" i="1043"/>
  <c r="S7" i="1043"/>
  <c r="U7" i="1043" s="1"/>
  <c r="F7" i="1043" s="1"/>
  <c r="R7" i="1043"/>
  <c r="Q7" i="1043"/>
  <c r="P7" i="1043"/>
  <c r="O7" i="1043"/>
  <c r="N7" i="1043"/>
  <c r="M7" i="1043"/>
  <c r="L7" i="1043"/>
  <c r="K7" i="1043"/>
  <c r="AI6" i="1043"/>
  <c r="AH6" i="1043"/>
  <c r="AJ6" i="1043" s="1"/>
  <c r="AG6" i="1043"/>
  <c r="AE6" i="1043"/>
  <c r="AD6" i="1043"/>
  <c r="AC6" i="1043"/>
  <c r="AB6" i="1043"/>
  <c r="AF6" i="1043" s="1"/>
  <c r="AA6" i="1043"/>
  <c r="Y6" i="1043"/>
  <c r="X6" i="1043"/>
  <c r="W6" i="1043"/>
  <c r="Z6" i="1043" s="1"/>
  <c r="V6" i="1043"/>
  <c r="U6" i="1043"/>
  <c r="F6" i="1043" s="1"/>
  <c r="T6" i="1043"/>
  <c r="S6" i="1043"/>
  <c r="R6" i="1043"/>
  <c r="Q6" i="1043"/>
  <c r="O6" i="1043"/>
  <c r="N6" i="1043"/>
  <c r="M6" i="1043"/>
  <c r="L6" i="1043"/>
  <c r="P6" i="1043" s="1"/>
  <c r="K6" i="1043"/>
  <c r="AI5" i="1043"/>
  <c r="AH5" i="1043"/>
  <c r="AJ5" i="1043" s="1"/>
  <c r="AG5" i="1043"/>
  <c r="AE5" i="1043"/>
  <c r="AD5" i="1043"/>
  <c r="AC5" i="1043"/>
  <c r="AB5" i="1043"/>
  <c r="AF5" i="1043" s="1"/>
  <c r="AA5" i="1043"/>
  <c r="Y5" i="1043"/>
  <c r="X5" i="1043"/>
  <c r="W5" i="1043"/>
  <c r="Z5" i="1043" s="1"/>
  <c r="V5" i="1043"/>
  <c r="T5" i="1043"/>
  <c r="S5" i="1043"/>
  <c r="R5" i="1043"/>
  <c r="U5" i="1043" s="1"/>
  <c r="F5" i="1043" s="1"/>
  <c r="Q5" i="1043"/>
  <c r="O5" i="1043"/>
  <c r="N5" i="1043"/>
  <c r="M5" i="1043"/>
  <c r="L5" i="1043"/>
  <c r="P5" i="1043" s="1"/>
  <c r="K5" i="1043"/>
  <c r="AI4" i="1043"/>
  <c r="AH4" i="1043"/>
  <c r="AJ4" i="1043" s="1"/>
  <c r="AG4" i="1043"/>
  <c r="AE4" i="1043"/>
  <c r="AD4" i="1043"/>
  <c r="AC4" i="1043"/>
  <c r="AB4" i="1043"/>
  <c r="AF4" i="1043" s="1"/>
  <c r="AA4" i="1043"/>
  <c r="Y4" i="1043"/>
  <c r="X4" i="1043"/>
  <c r="W4" i="1043"/>
  <c r="Z4" i="1043" s="1"/>
  <c r="V4" i="1043"/>
  <c r="T4" i="1043"/>
  <c r="S4" i="1043"/>
  <c r="R4" i="1043"/>
  <c r="U4" i="1043" s="1"/>
  <c r="F4" i="1043" s="1"/>
  <c r="Q4" i="1043"/>
  <c r="O4" i="1043"/>
  <c r="N4" i="1043"/>
  <c r="M4" i="1043"/>
  <c r="L4" i="1043"/>
  <c r="P4" i="1043" s="1"/>
  <c r="K4" i="1043"/>
  <c r="E54" i="1042"/>
  <c r="E56" i="1042" s="1"/>
  <c r="D54" i="1042"/>
  <c r="D56" i="1042" s="1"/>
  <c r="C54" i="1042"/>
  <c r="C56" i="1042" s="1"/>
  <c r="G56" i="1042" s="1"/>
  <c r="E47" i="1042"/>
  <c r="E49" i="1042" s="1"/>
  <c r="D47" i="1042"/>
  <c r="AJ43" i="1042"/>
  <c r="AI43" i="1042"/>
  <c r="AH43" i="1042"/>
  <c r="AG43" i="1042"/>
  <c r="AF43" i="1042"/>
  <c r="AE43" i="1042"/>
  <c r="AD43" i="1042"/>
  <c r="AC43" i="1042"/>
  <c r="AB43" i="1042"/>
  <c r="AA43" i="1042"/>
  <c r="Z43" i="1042"/>
  <c r="Y43" i="1042"/>
  <c r="X43" i="1042"/>
  <c r="W43" i="1042"/>
  <c r="V43" i="1042"/>
  <c r="U43" i="1042"/>
  <c r="T43" i="1042"/>
  <c r="S43" i="1042"/>
  <c r="R43" i="1042"/>
  <c r="Q43" i="1042"/>
  <c r="P43" i="1042"/>
  <c r="O43" i="1042"/>
  <c r="N43" i="1042"/>
  <c r="M43" i="1042"/>
  <c r="L43" i="1042"/>
  <c r="K43" i="1042"/>
  <c r="F43" i="1042"/>
  <c r="AJ42" i="1042"/>
  <c r="AI42" i="1042"/>
  <c r="AH42" i="1042"/>
  <c r="AG42" i="1042"/>
  <c r="AF42" i="1042"/>
  <c r="AE42" i="1042"/>
  <c r="AD42" i="1042"/>
  <c r="AC42" i="1042"/>
  <c r="AB42" i="1042"/>
  <c r="AA42" i="1042"/>
  <c r="Z42" i="1042"/>
  <c r="Y42" i="1042"/>
  <c r="X42" i="1042"/>
  <c r="W42" i="1042"/>
  <c r="V42" i="1042"/>
  <c r="U42" i="1042"/>
  <c r="T42" i="1042"/>
  <c r="S42" i="1042"/>
  <c r="R42" i="1042"/>
  <c r="Q42" i="1042"/>
  <c r="P42" i="1042"/>
  <c r="O42" i="1042"/>
  <c r="N42" i="1042"/>
  <c r="M42" i="1042"/>
  <c r="L42" i="1042"/>
  <c r="K42" i="1042"/>
  <c r="F42" i="1042"/>
  <c r="AJ41" i="1042"/>
  <c r="AI41" i="1042"/>
  <c r="AH41" i="1042"/>
  <c r="AG41" i="1042"/>
  <c r="AF41" i="1042"/>
  <c r="AE41" i="1042"/>
  <c r="AD41" i="1042"/>
  <c r="AC41" i="1042"/>
  <c r="AB41" i="1042"/>
  <c r="AA41" i="1042"/>
  <c r="Z41" i="1042"/>
  <c r="Y41" i="1042"/>
  <c r="X41" i="1042"/>
  <c r="W41" i="1042"/>
  <c r="V41" i="1042"/>
  <c r="U41" i="1042"/>
  <c r="T41" i="1042"/>
  <c r="S41" i="1042"/>
  <c r="R41" i="1042"/>
  <c r="Q41" i="1042"/>
  <c r="P41" i="1042"/>
  <c r="O41" i="1042"/>
  <c r="N41" i="1042"/>
  <c r="M41" i="1042"/>
  <c r="L41" i="1042"/>
  <c r="K41" i="1042"/>
  <c r="F41" i="1042"/>
  <c r="AJ40" i="1042"/>
  <c r="AI40" i="1042"/>
  <c r="AH40" i="1042"/>
  <c r="AG40" i="1042"/>
  <c r="AF40" i="1042"/>
  <c r="AE40" i="1042"/>
  <c r="AD40" i="1042"/>
  <c r="AC40" i="1042"/>
  <c r="AB40" i="1042"/>
  <c r="AA40" i="1042"/>
  <c r="Z40" i="1042"/>
  <c r="Y40" i="1042"/>
  <c r="X40" i="1042"/>
  <c r="W40" i="1042"/>
  <c r="V40" i="1042"/>
  <c r="U40" i="1042"/>
  <c r="T40" i="1042"/>
  <c r="S40" i="1042"/>
  <c r="R40" i="1042"/>
  <c r="Q40" i="1042"/>
  <c r="P40" i="1042"/>
  <c r="O40" i="1042"/>
  <c r="N40" i="1042"/>
  <c r="M40" i="1042"/>
  <c r="L40" i="1042"/>
  <c r="K40" i="1042"/>
  <c r="F40" i="1042"/>
  <c r="AJ39" i="1042"/>
  <c r="AI39" i="1042"/>
  <c r="AH39" i="1042"/>
  <c r="AG39" i="1042"/>
  <c r="AF39" i="1042"/>
  <c r="AE39" i="1042"/>
  <c r="AD39" i="1042"/>
  <c r="AC39" i="1042"/>
  <c r="AB39" i="1042"/>
  <c r="AA39" i="1042"/>
  <c r="Z39" i="1042"/>
  <c r="Y39" i="1042"/>
  <c r="X39" i="1042"/>
  <c r="W39" i="1042"/>
  <c r="V39" i="1042"/>
  <c r="U39" i="1042"/>
  <c r="T39" i="1042"/>
  <c r="S39" i="1042"/>
  <c r="R39" i="1042"/>
  <c r="Q39" i="1042"/>
  <c r="P39" i="1042"/>
  <c r="O39" i="1042"/>
  <c r="N39" i="1042"/>
  <c r="M39" i="1042"/>
  <c r="L39" i="1042"/>
  <c r="K39" i="1042"/>
  <c r="F39" i="1042"/>
  <c r="AJ38" i="1042"/>
  <c r="AI38" i="1042"/>
  <c r="AH38" i="1042"/>
  <c r="AG38" i="1042"/>
  <c r="AF38" i="1042"/>
  <c r="AE38" i="1042"/>
  <c r="AD38" i="1042"/>
  <c r="AC38" i="1042"/>
  <c r="AB38" i="1042"/>
  <c r="AA38" i="1042"/>
  <c r="Z38" i="1042"/>
  <c r="Y38" i="1042"/>
  <c r="X38" i="1042"/>
  <c r="W38" i="1042"/>
  <c r="V38" i="1042"/>
  <c r="U38" i="1042"/>
  <c r="T38" i="1042"/>
  <c r="S38" i="1042"/>
  <c r="R38" i="1042"/>
  <c r="Q38" i="1042"/>
  <c r="P38" i="1042"/>
  <c r="O38" i="1042"/>
  <c r="N38" i="1042"/>
  <c r="M38" i="1042"/>
  <c r="L38" i="1042"/>
  <c r="K38" i="1042"/>
  <c r="F38" i="1042"/>
  <c r="AJ37" i="1042"/>
  <c r="AI37" i="1042"/>
  <c r="AH37" i="1042"/>
  <c r="AG37" i="1042"/>
  <c r="AF37" i="1042"/>
  <c r="AE37" i="1042"/>
  <c r="AD37" i="1042"/>
  <c r="AC37" i="1042"/>
  <c r="AB37" i="1042"/>
  <c r="AA37" i="1042"/>
  <c r="Z37" i="1042"/>
  <c r="Y37" i="1042"/>
  <c r="X37" i="1042"/>
  <c r="W37" i="1042"/>
  <c r="V37" i="1042"/>
  <c r="U37" i="1042"/>
  <c r="T37" i="1042"/>
  <c r="S37" i="1042"/>
  <c r="R37" i="1042"/>
  <c r="Q37" i="1042"/>
  <c r="P37" i="1042"/>
  <c r="O37" i="1042"/>
  <c r="N37" i="1042"/>
  <c r="M37" i="1042"/>
  <c r="L37" i="1042"/>
  <c r="K37" i="1042"/>
  <c r="F37" i="1042"/>
  <c r="AJ36" i="1042"/>
  <c r="AI36" i="1042"/>
  <c r="AH36" i="1042"/>
  <c r="AG36" i="1042"/>
  <c r="AF36" i="1042"/>
  <c r="AE36" i="1042"/>
  <c r="AD36" i="1042"/>
  <c r="AC36" i="1042"/>
  <c r="AB36" i="1042"/>
  <c r="AA36" i="1042"/>
  <c r="Z36" i="1042"/>
  <c r="Y36" i="1042"/>
  <c r="X36" i="1042"/>
  <c r="W36" i="1042"/>
  <c r="V36" i="1042"/>
  <c r="U36" i="1042"/>
  <c r="T36" i="1042"/>
  <c r="S36" i="1042"/>
  <c r="R36" i="1042"/>
  <c r="Q36" i="1042"/>
  <c r="P36" i="1042"/>
  <c r="O36" i="1042"/>
  <c r="N36" i="1042"/>
  <c r="M36" i="1042"/>
  <c r="L36" i="1042"/>
  <c r="K36" i="1042"/>
  <c r="F36" i="1042"/>
  <c r="AJ35" i="1042"/>
  <c r="AI35" i="1042"/>
  <c r="AH35" i="1042"/>
  <c r="AG35" i="1042"/>
  <c r="AF35" i="1042"/>
  <c r="AE35" i="1042"/>
  <c r="AD35" i="1042"/>
  <c r="AC35" i="1042"/>
  <c r="AB35" i="1042"/>
  <c r="AA35" i="1042"/>
  <c r="Z35" i="1042"/>
  <c r="Y35" i="1042"/>
  <c r="X35" i="1042"/>
  <c r="W35" i="1042"/>
  <c r="V35" i="1042"/>
  <c r="U35" i="1042"/>
  <c r="T35" i="1042"/>
  <c r="S35" i="1042"/>
  <c r="R35" i="1042"/>
  <c r="Q35" i="1042"/>
  <c r="P35" i="1042"/>
  <c r="O35" i="1042"/>
  <c r="N35" i="1042"/>
  <c r="M35" i="1042"/>
  <c r="L35" i="1042"/>
  <c r="K35" i="1042"/>
  <c r="F35" i="1042"/>
  <c r="AJ34" i="1042"/>
  <c r="AI34" i="1042"/>
  <c r="AH34" i="1042"/>
  <c r="AG34" i="1042"/>
  <c r="AF34" i="1042"/>
  <c r="AE34" i="1042"/>
  <c r="AD34" i="1042"/>
  <c r="AC34" i="1042"/>
  <c r="AB34" i="1042"/>
  <c r="AA34" i="1042"/>
  <c r="Z34" i="1042"/>
  <c r="Y34" i="1042"/>
  <c r="X34" i="1042"/>
  <c r="W34" i="1042"/>
  <c r="V34" i="1042"/>
  <c r="U34" i="1042"/>
  <c r="T34" i="1042"/>
  <c r="S34" i="1042"/>
  <c r="R34" i="1042"/>
  <c r="Q34" i="1042"/>
  <c r="P34" i="1042"/>
  <c r="O34" i="1042"/>
  <c r="N34" i="1042"/>
  <c r="M34" i="1042"/>
  <c r="L34" i="1042"/>
  <c r="K34" i="1042"/>
  <c r="F34" i="1042"/>
  <c r="AJ33" i="1042"/>
  <c r="AI33" i="1042"/>
  <c r="AH33" i="1042"/>
  <c r="AG33" i="1042"/>
  <c r="AF33" i="1042"/>
  <c r="AE33" i="1042"/>
  <c r="AD33" i="1042"/>
  <c r="AC33" i="1042"/>
  <c r="AB33" i="1042"/>
  <c r="AA33" i="1042"/>
  <c r="Z33" i="1042"/>
  <c r="Y33" i="1042"/>
  <c r="X33" i="1042"/>
  <c r="W33" i="1042"/>
  <c r="V33" i="1042"/>
  <c r="U33" i="1042"/>
  <c r="T33" i="1042"/>
  <c r="S33" i="1042"/>
  <c r="R33" i="1042"/>
  <c r="Q33" i="1042"/>
  <c r="P33" i="1042"/>
  <c r="O33" i="1042"/>
  <c r="N33" i="1042"/>
  <c r="M33" i="1042"/>
  <c r="L33" i="1042"/>
  <c r="K33" i="1042"/>
  <c r="F33" i="1042"/>
  <c r="AJ32" i="1042"/>
  <c r="AI32" i="1042"/>
  <c r="AH32" i="1042"/>
  <c r="AG32" i="1042"/>
  <c r="AF32" i="1042"/>
  <c r="AE32" i="1042"/>
  <c r="AD32" i="1042"/>
  <c r="AC32" i="1042"/>
  <c r="AB32" i="1042"/>
  <c r="AA32" i="1042"/>
  <c r="Z32" i="1042"/>
  <c r="Y32" i="1042"/>
  <c r="X32" i="1042"/>
  <c r="W32" i="1042"/>
  <c r="V32" i="1042"/>
  <c r="U32" i="1042"/>
  <c r="T32" i="1042"/>
  <c r="S32" i="1042"/>
  <c r="R32" i="1042"/>
  <c r="Q32" i="1042"/>
  <c r="P32" i="1042"/>
  <c r="O32" i="1042"/>
  <c r="N32" i="1042"/>
  <c r="M32" i="1042"/>
  <c r="L32" i="1042"/>
  <c r="K32" i="1042"/>
  <c r="F32" i="1042"/>
  <c r="AJ31" i="1042"/>
  <c r="AI31" i="1042"/>
  <c r="AH31" i="1042"/>
  <c r="AG31" i="1042"/>
  <c r="AF31" i="1042"/>
  <c r="AE31" i="1042"/>
  <c r="AD31" i="1042"/>
  <c r="AC31" i="1042"/>
  <c r="AB31" i="1042"/>
  <c r="AA31" i="1042"/>
  <c r="Z31" i="1042"/>
  <c r="Y31" i="1042"/>
  <c r="X31" i="1042"/>
  <c r="W31" i="1042"/>
  <c r="V31" i="1042"/>
  <c r="U31" i="1042"/>
  <c r="T31" i="1042"/>
  <c r="S31" i="1042"/>
  <c r="R31" i="1042"/>
  <c r="Q31" i="1042"/>
  <c r="P31" i="1042"/>
  <c r="O31" i="1042"/>
  <c r="N31" i="1042"/>
  <c r="M31" i="1042"/>
  <c r="L31" i="1042"/>
  <c r="K31" i="1042"/>
  <c r="F31" i="1042"/>
  <c r="AJ30" i="1042"/>
  <c r="AI30" i="1042"/>
  <c r="AH30" i="1042"/>
  <c r="AG30" i="1042"/>
  <c r="AF30" i="1042"/>
  <c r="AE30" i="1042"/>
  <c r="AD30" i="1042"/>
  <c r="AC30" i="1042"/>
  <c r="AB30" i="1042"/>
  <c r="AA30" i="1042"/>
  <c r="Z30" i="1042"/>
  <c r="Y30" i="1042"/>
  <c r="X30" i="1042"/>
  <c r="W30" i="1042"/>
  <c r="V30" i="1042"/>
  <c r="U30" i="1042"/>
  <c r="T30" i="1042"/>
  <c r="S30" i="1042"/>
  <c r="R30" i="1042"/>
  <c r="Q30" i="1042"/>
  <c r="P30" i="1042"/>
  <c r="O30" i="1042"/>
  <c r="N30" i="1042"/>
  <c r="M30" i="1042"/>
  <c r="L30" i="1042"/>
  <c r="K30" i="1042"/>
  <c r="F30" i="1042"/>
  <c r="AJ29" i="1042"/>
  <c r="AI29" i="1042"/>
  <c r="AH29" i="1042"/>
  <c r="AG29" i="1042"/>
  <c r="AF29" i="1042"/>
  <c r="AE29" i="1042"/>
  <c r="AD29" i="1042"/>
  <c r="AC29" i="1042"/>
  <c r="AB29" i="1042"/>
  <c r="AA29" i="1042"/>
  <c r="Z29" i="1042"/>
  <c r="Y29" i="1042"/>
  <c r="X29" i="1042"/>
  <c r="W29" i="1042"/>
  <c r="V29" i="1042"/>
  <c r="U29" i="1042"/>
  <c r="T29" i="1042"/>
  <c r="S29" i="1042"/>
  <c r="R29" i="1042"/>
  <c r="Q29" i="1042"/>
  <c r="P29" i="1042"/>
  <c r="O29" i="1042"/>
  <c r="N29" i="1042"/>
  <c r="M29" i="1042"/>
  <c r="L29" i="1042"/>
  <c r="K29" i="1042"/>
  <c r="F29" i="1042"/>
  <c r="AJ28" i="1042"/>
  <c r="AI28" i="1042"/>
  <c r="AH28" i="1042"/>
  <c r="AG28" i="1042"/>
  <c r="AF28" i="1042"/>
  <c r="AE28" i="1042"/>
  <c r="AD28" i="1042"/>
  <c r="AC28" i="1042"/>
  <c r="AB28" i="1042"/>
  <c r="AA28" i="1042"/>
  <c r="Z28" i="1042"/>
  <c r="Y28" i="1042"/>
  <c r="X28" i="1042"/>
  <c r="W28" i="1042"/>
  <c r="V28" i="1042"/>
  <c r="U28" i="1042"/>
  <c r="T28" i="1042"/>
  <c r="S28" i="1042"/>
  <c r="R28" i="1042"/>
  <c r="Q28" i="1042"/>
  <c r="P28" i="1042"/>
  <c r="O28" i="1042"/>
  <c r="N28" i="1042"/>
  <c r="M28" i="1042"/>
  <c r="L28" i="1042"/>
  <c r="K28" i="1042"/>
  <c r="F28" i="1042"/>
  <c r="AI27" i="1042"/>
  <c r="AH27" i="1042"/>
  <c r="AJ27" i="1042" s="1"/>
  <c r="AG27" i="1042"/>
  <c r="AF27" i="1042"/>
  <c r="AE27" i="1042"/>
  <c r="AD27" i="1042"/>
  <c r="AC27" i="1042"/>
  <c r="AB27" i="1042"/>
  <c r="AA27" i="1042"/>
  <c r="Z27" i="1042"/>
  <c r="Y27" i="1042"/>
  <c r="X27" i="1042"/>
  <c r="W27" i="1042"/>
  <c r="V27" i="1042"/>
  <c r="T27" i="1042"/>
  <c r="S27" i="1042"/>
  <c r="R27" i="1042"/>
  <c r="U27" i="1042" s="1"/>
  <c r="Q27" i="1042"/>
  <c r="O27" i="1042"/>
  <c r="N27" i="1042"/>
  <c r="M27" i="1042"/>
  <c r="L27" i="1042"/>
  <c r="P27" i="1042" s="1"/>
  <c r="F27" i="1042" s="1"/>
  <c r="K27" i="1042"/>
  <c r="AI26" i="1042"/>
  <c r="AH26" i="1042"/>
  <c r="AJ26" i="1042" s="1"/>
  <c r="AG26" i="1042"/>
  <c r="AE26" i="1042"/>
  <c r="AD26" i="1042"/>
  <c r="AC26" i="1042"/>
  <c r="AB26" i="1042"/>
  <c r="AF26" i="1042" s="1"/>
  <c r="AA26" i="1042"/>
  <c r="Z26" i="1042"/>
  <c r="Y26" i="1042"/>
  <c r="X26" i="1042"/>
  <c r="W26" i="1042"/>
  <c r="V26" i="1042"/>
  <c r="T26" i="1042"/>
  <c r="S26" i="1042"/>
  <c r="R26" i="1042"/>
  <c r="U26" i="1042" s="1"/>
  <c r="Q26" i="1042"/>
  <c r="P26" i="1042"/>
  <c r="F26" i="1042" s="1"/>
  <c r="O26" i="1042"/>
  <c r="N26" i="1042"/>
  <c r="M26" i="1042"/>
  <c r="L26" i="1042"/>
  <c r="K26" i="1042"/>
  <c r="AJ25" i="1042"/>
  <c r="AI25" i="1042"/>
  <c r="AH25" i="1042"/>
  <c r="AG25" i="1042"/>
  <c r="AE25" i="1042"/>
  <c r="AD25" i="1042"/>
  <c r="AC25" i="1042"/>
  <c r="AF25" i="1042" s="1"/>
  <c r="AB25" i="1042"/>
  <c r="AA25" i="1042"/>
  <c r="Z25" i="1042"/>
  <c r="Y25" i="1042"/>
  <c r="X25" i="1042"/>
  <c r="W25" i="1042"/>
  <c r="V25" i="1042"/>
  <c r="T25" i="1042"/>
  <c r="S25" i="1042"/>
  <c r="U25" i="1042" s="1"/>
  <c r="R25" i="1042"/>
  <c r="Q25" i="1042"/>
  <c r="P25" i="1042"/>
  <c r="F25" i="1042" s="1"/>
  <c r="O25" i="1042"/>
  <c r="N25" i="1042"/>
  <c r="M25" i="1042"/>
  <c r="L25" i="1042"/>
  <c r="K25" i="1042"/>
  <c r="AI24" i="1042"/>
  <c r="AH24" i="1042"/>
  <c r="AJ24" i="1042" s="1"/>
  <c r="AG24" i="1042"/>
  <c r="AF24" i="1042"/>
  <c r="AE24" i="1042"/>
  <c r="AD24" i="1042"/>
  <c r="AC24" i="1042"/>
  <c r="AB24" i="1042"/>
  <c r="AA24" i="1042"/>
  <c r="Y24" i="1042"/>
  <c r="X24" i="1042"/>
  <c r="W24" i="1042"/>
  <c r="Z24" i="1042" s="1"/>
  <c r="V24" i="1042"/>
  <c r="U24" i="1042"/>
  <c r="T24" i="1042"/>
  <c r="S24" i="1042"/>
  <c r="R24" i="1042"/>
  <c r="Q24" i="1042"/>
  <c r="P24" i="1042"/>
  <c r="F24" i="1042" s="1"/>
  <c r="O24" i="1042"/>
  <c r="N24" i="1042"/>
  <c r="M24" i="1042"/>
  <c r="L24" i="1042"/>
  <c r="K24" i="1042"/>
  <c r="AJ23" i="1042"/>
  <c r="AI23" i="1042"/>
  <c r="AH23" i="1042"/>
  <c r="AG23" i="1042"/>
  <c r="AF23" i="1042"/>
  <c r="AE23" i="1042"/>
  <c r="AD23" i="1042"/>
  <c r="AC23" i="1042"/>
  <c r="AB23" i="1042"/>
  <c r="AA23" i="1042"/>
  <c r="Y23" i="1042"/>
  <c r="X23" i="1042"/>
  <c r="W23" i="1042"/>
  <c r="Z23" i="1042" s="1"/>
  <c r="V23" i="1042"/>
  <c r="U23" i="1042"/>
  <c r="T23" i="1042"/>
  <c r="S23" i="1042"/>
  <c r="R23" i="1042"/>
  <c r="Q23" i="1042"/>
  <c r="O23" i="1042"/>
  <c r="N23" i="1042"/>
  <c r="M23" i="1042"/>
  <c r="L23" i="1042"/>
  <c r="P23" i="1042" s="1"/>
  <c r="F23" i="1042" s="1"/>
  <c r="K23" i="1042"/>
  <c r="AJ22" i="1042"/>
  <c r="AI22" i="1042"/>
  <c r="AH22" i="1042"/>
  <c r="AG22" i="1042"/>
  <c r="AE22" i="1042"/>
  <c r="AD22" i="1042"/>
  <c r="AC22" i="1042"/>
  <c r="AF22" i="1042" s="1"/>
  <c r="AB22" i="1042"/>
  <c r="AA22" i="1042"/>
  <c r="Z22" i="1042"/>
  <c r="Y22" i="1042"/>
  <c r="X22" i="1042"/>
  <c r="W22" i="1042"/>
  <c r="V22" i="1042"/>
  <c r="T22" i="1042"/>
  <c r="S22" i="1042"/>
  <c r="U22" i="1042" s="1"/>
  <c r="R22" i="1042"/>
  <c r="Q22" i="1042"/>
  <c r="O22" i="1042"/>
  <c r="N22" i="1042"/>
  <c r="M22" i="1042"/>
  <c r="P22" i="1042" s="1"/>
  <c r="F22" i="1042" s="1"/>
  <c r="L22" i="1042"/>
  <c r="K22" i="1042"/>
  <c r="AI21" i="1042"/>
  <c r="AH21" i="1042"/>
  <c r="AJ21" i="1042" s="1"/>
  <c r="AG21" i="1042"/>
  <c r="AE21" i="1042"/>
  <c r="AD21" i="1042"/>
  <c r="AC21" i="1042"/>
  <c r="AB21" i="1042"/>
  <c r="AF21" i="1042" s="1"/>
  <c r="AA21" i="1042"/>
  <c r="Y21" i="1042"/>
  <c r="X21" i="1042"/>
  <c r="W21" i="1042"/>
  <c r="Z21" i="1042" s="1"/>
  <c r="V21" i="1042"/>
  <c r="T21" i="1042"/>
  <c r="S21" i="1042"/>
  <c r="R21" i="1042"/>
  <c r="U21" i="1042" s="1"/>
  <c r="Q21" i="1042"/>
  <c r="O21" i="1042"/>
  <c r="N21" i="1042"/>
  <c r="M21" i="1042"/>
  <c r="L21" i="1042"/>
  <c r="P21" i="1042" s="1"/>
  <c r="F21" i="1042" s="1"/>
  <c r="K21" i="1042"/>
  <c r="AI20" i="1042"/>
  <c r="AH20" i="1042"/>
  <c r="AJ20" i="1042" s="1"/>
  <c r="AG20" i="1042"/>
  <c r="AF20" i="1042"/>
  <c r="AE20" i="1042"/>
  <c r="AD20" i="1042"/>
  <c r="AC20" i="1042"/>
  <c r="AB20" i="1042"/>
  <c r="AA20" i="1042"/>
  <c r="Y20" i="1042"/>
  <c r="X20" i="1042"/>
  <c r="Z20" i="1042" s="1"/>
  <c r="W20" i="1042"/>
  <c r="V20" i="1042"/>
  <c r="U20" i="1042"/>
  <c r="T20" i="1042"/>
  <c r="S20" i="1042"/>
  <c r="R20" i="1042"/>
  <c r="Q20" i="1042"/>
  <c r="O20" i="1042"/>
  <c r="N20" i="1042"/>
  <c r="M20" i="1042"/>
  <c r="P20" i="1042" s="1"/>
  <c r="F20" i="1042" s="1"/>
  <c r="L20" i="1042"/>
  <c r="K20" i="1042"/>
  <c r="AI19" i="1042"/>
  <c r="AH19" i="1042"/>
  <c r="AJ19" i="1042" s="1"/>
  <c r="AG19" i="1042"/>
  <c r="AE19" i="1042"/>
  <c r="AD19" i="1042"/>
  <c r="AC19" i="1042"/>
  <c r="AB19" i="1042"/>
  <c r="AF19" i="1042" s="1"/>
  <c r="AA19" i="1042"/>
  <c r="Y19" i="1042"/>
  <c r="X19" i="1042"/>
  <c r="W19" i="1042"/>
  <c r="Z19" i="1042" s="1"/>
  <c r="V19" i="1042"/>
  <c r="T19" i="1042"/>
  <c r="S19" i="1042"/>
  <c r="R19" i="1042"/>
  <c r="U19" i="1042" s="1"/>
  <c r="Q19" i="1042"/>
  <c r="P19" i="1042"/>
  <c r="F19" i="1042" s="1"/>
  <c r="O19" i="1042"/>
  <c r="N19" i="1042"/>
  <c r="M19" i="1042"/>
  <c r="L19" i="1042"/>
  <c r="K19" i="1042"/>
  <c r="AI18" i="1042"/>
  <c r="AH18" i="1042"/>
  <c r="AJ18" i="1042" s="1"/>
  <c r="AG18" i="1042"/>
  <c r="AE18" i="1042"/>
  <c r="AD18" i="1042"/>
  <c r="AC18" i="1042"/>
  <c r="AB18" i="1042"/>
  <c r="AF18" i="1042" s="1"/>
  <c r="AA18" i="1042"/>
  <c r="Y18" i="1042"/>
  <c r="X18" i="1042"/>
  <c r="W18" i="1042"/>
  <c r="Z18" i="1042" s="1"/>
  <c r="V18" i="1042"/>
  <c r="T18" i="1042"/>
  <c r="S18" i="1042"/>
  <c r="R18" i="1042"/>
  <c r="U18" i="1042" s="1"/>
  <c r="Q18" i="1042"/>
  <c r="O18" i="1042"/>
  <c r="N18" i="1042"/>
  <c r="M18" i="1042"/>
  <c r="L18" i="1042"/>
  <c r="P18" i="1042" s="1"/>
  <c r="F18" i="1042" s="1"/>
  <c r="K18" i="1042"/>
  <c r="AI17" i="1042"/>
  <c r="AH17" i="1042"/>
  <c r="AJ17" i="1042" s="1"/>
  <c r="AG17" i="1042"/>
  <c r="AF17" i="1042"/>
  <c r="AE17" i="1042"/>
  <c r="AD17" i="1042"/>
  <c r="AC17" i="1042"/>
  <c r="AB17" i="1042"/>
  <c r="AA17" i="1042"/>
  <c r="Y17" i="1042"/>
  <c r="X17" i="1042"/>
  <c r="Z17" i="1042" s="1"/>
  <c r="W17" i="1042"/>
  <c r="V17" i="1042"/>
  <c r="T17" i="1042"/>
  <c r="U17" i="1042" s="1"/>
  <c r="S17" i="1042"/>
  <c r="R17" i="1042"/>
  <c r="Q17" i="1042"/>
  <c r="P17" i="1042"/>
  <c r="F17" i="1042" s="1"/>
  <c r="O17" i="1042"/>
  <c r="N17" i="1042"/>
  <c r="M17" i="1042"/>
  <c r="L17" i="1042"/>
  <c r="K17" i="1042"/>
  <c r="AI16" i="1042"/>
  <c r="AH16" i="1042"/>
  <c r="AJ16" i="1042" s="1"/>
  <c r="AG16" i="1042"/>
  <c r="AE16" i="1042"/>
  <c r="AD16" i="1042"/>
  <c r="AC16" i="1042"/>
  <c r="AF16" i="1042" s="1"/>
  <c r="AB16" i="1042"/>
  <c r="AA16" i="1042"/>
  <c r="Y16" i="1042"/>
  <c r="X16" i="1042"/>
  <c r="Z16" i="1042" s="1"/>
  <c r="W16" i="1042"/>
  <c r="V16" i="1042"/>
  <c r="T16" i="1042"/>
  <c r="S16" i="1042"/>
  <c r="U16" i="1042" s="1"/>
  <c r="R16" i="1042"/>
  <c r="Q16" i="1042"/>
  <c r="P16" i="1042"/>
  <c r="F16" i="1042" s="1"/>
  <c r="O16" i="1042"/>
  <c r="N16" i="1042"/>
  <c r="M16" i="1042"/>
  <c r="L16" i="1042"/>
  <c r="K16" i="1042"/>
  <c r="AI15" i="1042"/>
  <c r="AH15" i="1042"/>
  <c r="AJ15" i="1042" s="1"/>
  <c r="AG15" i="1042"/>
  <c r="AF15" i="1042"/>
  <c r="AE15" i="1042"/>
  <c r="AD15" i="1042"/>
  <c r="AC15" i="1042"/>
  <c r="AB15" i="1042"/>
  <c r="AA15" i="1042"/>
  <c r="Y15" i="1042"/>
  <c r="X15" i="1042"/>
  <c r="Z15" i="1042" s="1"/>
  <c r="W15" i="1042"/>
  <c r="V15" i="1042"/>
  <c r="T15" i="1042"/>
  <c r="S15" i="1042"/>
  <c r="U15" i="1042" s="1"/>
  <c r="R15" i="1042"/>
  <c r="Q15" i="1042"/>
  <c r="O15" i="1042"/>
  <c r="N15" i="1042"/>
  <c r="M15" i="1042"/>
  <c r="P15" i="1042" s="1"/>
  <c r="F15" i="1042" s="1"/>
  <c r="L15" i="1042"/>
  <c r="K15" i="1042"/>
  <c r="AI14" i="1042"/>
  <c r="AH14" i="1042"/>
  <c r="AJ14" i="1042" s="1"/>
  <c r="AG14" i="1042"/>
  <c r="AE14" i="1042"/>
  <c r="AD14" i="1042"/>
  <c r="AF14" i="1042" s="1"/>
  <c r="AC14" i="1042"/>
  <c r="AB14" i="1042"/>
  <c r="AA14" i="1042"/>
  <c r="Y14" i="1042"/>
  <c r="X14" i="1042"/>
  <c r="Z14" i="1042" s="1"/>
  <c r="W14" i="1042"/>
  <c r="V14" i="1042"/>
  <c r="T14" i="1042"/>
  <c r="U14" i="1042" s="1"/>
  <c r="S14" i="1042"/>
  <c r="R14" i="1042"/>
  <c r="Q14" i="1042"/>
  <c r="O14" i="1042"/>
  <c r="N14" i="1042"/>
  <c r="P14" i="1042" s="1"/>
  <c r="F14" i="1042" s="1"/>
  <c r="M14" i="1042"/>
  <c r="L14" i="1042"/>
  <c r="K14" i="1042"/>
  <c r="AI13" i="1042"/>
  <c r="AH13" i="1042"/>
  <c r="AG13" i="1042"/>
  <c r="AJ13" i="1042" s="1"/>
  <c r="AE13" i="1042"/>
  <c r="AD13" i="1042"/>
  <c r="AC13" i="1042"/>
  <c r="AB13" i="1042"/>
  <c r="AA13" i="1042"/>
  <c r="AF13" i="1042" s="1"/>
  <c r="Y13" i="1042"/>
  <c r="X13" i="1042"/>
  <c r="W13" i="1042"/>
  <c r="V13" i="1042"/>
  <c r="Z13" i="1042" s="1"/>
  <c r="T13" i="1042"/>
  <c r="S13" i="1042"/>
  <c r="R13" i="1042"/>
  <c r="Q13" i="1042"/>
  <c r="U13" i="1042" s="1"/>
  <c r="O13" i="1042"/>
  <c r="N13" i="1042"/>
  <c r="M13" i="1042"/>
  <c r="L13" i="1042"/>
  <c r="K13" i="1042"/>
  <c r="P13" i="1042" s="1"/>
  <c r="F13" i="1042" s="1"/>
  <c r="AI12" i="1042"/>
  <c r="AH12" i="1042"/>
  <c r="AJ12" i="1042" s="1"/>
  <c r="AG12" i="1042"/>
  <c r="AE12" i="1042"/>
  <c r="AD12" i="1042"/>
  <c r="AC12" i="1042"/>
  <c r="AF12" i="1042" s="1"/>
  <c r="AB12" i="1042"/>
  <c r="AA12" i="1042"/>
  <c r="Y12" i="1042"/>
  <c r="X12" i="1042"/>
  <c r="Z12" i="1042" s="1"/>
  <c r="W12" i="1042"/>
  <c r="V12" i="1042"/>
  <c r="T12" i="1042"/>
  <c r="S12" i="1042"/>
  <c r="U12" i="1042" s="1"/>
  <c r="R12" i="1042"/>
  <c r="Q12" i="1042"/>
  <c r="O12" i="1042"/>
  <c r="N12" i="1042"/>
  <c r="M12" i="1042"/>
  <c r="P12" i="1042" s="1"/>
  <c r="F12" i="1042" s="1"/>
  <c r="L12" i="1042"/>
  <c r="K12" i="1042"/>
  <c r="AI11" i="1042"/>
  <c r="AH11" i="1042"/>
  <c r="AJ11" i="1042" s="1"/>
  <c r="AG11" i="1042"/>
  <c r="AE11" i="1042"/>
  <c r="AD11" i="1042"/>
  <c r="AC11" i="1042"/>
  <c r="AF11" i="1042" s="1"/>
  <c r="AB11" i="1042"/>
  <c r="AA11" i="1042"/>
  <c r="Y11" i="1042"/>
  <c r="X11" i="1042"/>
  <c r="Z11" i="1042" s="1"/>
  <c r="W11" i="1042"/>
  <c r="V11" i="1042"/>
  <c r="T11" i="1042"/>
  <c r="S11" i="1042"/>
  <c r="U11" i="1042" s="1"/>
  <c r="R11" i="1042"/>
  <c r="Q11" i="1042"/>
  <c r="P11" i="1042"/>
  <c r="F11" i="1042" s="1"/>
  <c r="O11" i="1042"/>
  <c r="N11" i="1042"/>
  <c r="M11" i="1042"/>
  <c r="L11" i="1042"/>
  <c r="K11" i="1042"/>
  <c r="AI10" i="1042"/>
  <c r="AH10" i="1042"/>
  <c r="AJ10" i="1042" s="1"/>
  <c r="AG10" i="1042"/>
  <c r="AF10" i="1042"/>
  <c r="AE10" i="1042"/>
  <c r="AD10" i="1042"/>
  <c r="AC10" i="1042"/>
  <c r="AB10" i="1042"/>
  <c r="AA10" i="1042"/>
  <c r="Y10" i="1042"/>
  <c r="X10" i="1042"/>
  <c r="W10" i="1042"/>
  <c r="Z10" i="1042" s="1"/>
  <c r="V10" i="1042"/>
  <c r="U10" i="1042"/>
  <c r="T10" i="1042"/>
  <c r="S10" i="1042"/>
  <c r="R10" i="1042"/>
  <c r="Q10" i="1042"/>
  <c r="O10" i="1042"/>
  <c r="N10" i="1042"/>
  <c r="M10" i="1042"/>
  <c r="L10" i="1042"/>
  <c r="P10" i="1042" s="1"/>
  <c r="F10" i="1042" s="1"/>
  <c r="K10" i="1042"/>
  <c r="AI9" i="1042"/>
  <c r="AH9" i="1042"/>
  <c r="AJ9" i="1042" s="1"/>
  <c r="AG9" i="1042"/>
  <c r="AE9" i="1042"/>
  <c r="AD9" i="1042"/>
  <c r="AC9" i="1042"/>
  <c r="AF9" i="1042" s="1"/>
  <c r="AB9" i="1042"/>
  <c r="AA9" i="1042"/>
  <c r="Z9" i="1042"/>
  <c r="Y9" i="1042"/>
  <c r="X9" i="1042"/>
  <c r="W9" i="1042"/>
  <c r="V9" i="1042"/>
  <c r="T9" i="1042"/>
  <c r="S9" i="1042"/>
  <c r="U9" i="1042" s="1"/>
  <c r="R9" i="1042"/>
  <c r="Q9" i="1042"/>
  <c r="P9" i="1042"/>
  <c r="F9" i="1042" s="1"/>
  <c r="O9" i="1042"/>
  <c r="N9" i="1042"/>
  <c r="M9" i="1042"/>
  <c r="L9" i="1042"/>
  <c r="K9" i="1042"/>
  <c r="AI8" i="1042"/>
  <c r="AH8" i="1042"/>
  <c r="AJ8" i="1042" s="1"/>
  <c r="AG8" i="1042"/>
  <c r="AE8" i="1042"/>
  <c r="AD8" i="1042"/>
  <c r="AC8" i="1042"/>
  <c r="AB8" i="1042"/>
  <c r="AF8" i="1042" s="1"/>
  <c r="AA8" i="1042"/>
  <c r="Y8" i="1042"/>
  <c r="X8" i="1042"/>
  <c r="W8" i="1042"/>
  <c r="Z8" i="1042" s="1"/>
  <c r="V8" i="1042"/>
  <c r="T8" i="1042"/>
  <c r="S8" i="1042"/>
  <c r="R8" i="1042"/>
  <c r="U8" i="1042" s="1"/>
  <c r="Q8" i="1042"/>
  <c r="O8" i="1042"/>
  <c r="N8" i="1042"/>
  <c r="M8" i="1042"/>
  <c r="L8" i="1042"/>
  <c r="P8" i="1042" s="1"/>
  <c r="F8" i="1042" s="1"/>
  <c r="K8" i="1042"/>
  <c r="AI7" i="1042"/>
  <c r="AH7" i="1042"/>
  <c r="AJ7" i="1042" s="1"/>
  <c r="AG7" i="1042"/>
  <c r="AF7" i="1042"/>
  <c r="AE7" i="1042"/>
  <c r="AD7" i="1042"/>
  <c r="AC7" i="1042"/>
  <c r="AB7" i="1042"/>
  <c r="AA7" i="1042"/>
  <c r="Y7" i="1042"/>
  <c r="X7" i="1042"/>
  <c r="W7" i="1042"/>
  <c r="Z7" i="1042" s="1"/>
  <c r="V7" i="1042"/>
  <c r="T7" i="1042"/>
  <c r="S7" i="1042"/>
  <c r="R7" i="1042"/>
  <c r="U7" i="1042" s="1"/>
  <c r="Q7" i="1042"/>
  <c r="P7" i="1042"/>
  <c r="F7" i="1042" s="1"/>
  <c r="O7" i="1042"/>
  <c r="N7" i="1042"/>
  <c r="M7" i="1042"/>
  <c r="L7" i="1042"/>
  <c r="K7" i="1042"/>
  <c r="AJ6" i="1042"/>
  <c r="AI6" i="1042"/>
  <c r="AH6" i="1042"/>
  <c r="AG6" i="1042"/>
  <c r="AE6" i="1042"/>
  <c r="AD6" i="1042"/>
  <c r="AC6" i="1042"/>
  <c r="AB6" i="1042"/>
  <c r="AF6" i="1042" s="1"/>
  <c r="AA6" i="1042"/>
  <c r="Y6" i="1042"/>
  <c r="X6" i="1042"/>
  <c r="W6" i="1042"/>
  <c r="Z6" i="1042" s="1"/>
  <c r="V6" i="1042"/>
  <c r="T6" i="1042"/>
  <c r="S6" i="1042"/>
  <c r="R6" i="1042"/>
  <c r="U6" i="1042" s="1"/>
  <c r="Q6" i="1042"/>
  <c r="O6" i="1042"/>
  <c r="N6" i="1042"/>
  <c r="M6" i="1042"/>
  <c r="L6" i="1042"/>
  <c r="P6" i="1042" s="1"/>
  <c r="F6" i="1042" s="1"/>
  <c r="K6" i="1042"/>
  <c r="AI5" i="1042"/>
  <c r="AH5" i="1042"/>
  <c r="AJ5" i="1042" s="1"/>
  <c r="AG5" i="1042"/>
  <c r="AE5" i="1042"/>
  <c r="AD5" i="1042"/>
  <c r="AC5" i="1042"/>
  <c r="AF5" i="1042" s="1"/>
  <c r="AB5" i="1042"/>
  <c r="AA5" i="1042"/>
  <c r="Y5" i="1042"/>
  <c r="X5" i="1042"/>
  <c r="Z5" i="1042" s="1"/>
  <c r="W5" i="1042"/>
  <c r="V5" i="1042"/>
  <c r="T5" i="1042"/>
  <c r="S5" i="1042"/>
  <c r="U5" i="1042" s="1"/>
  <c r="R5" i="1042"/>
  <c r="Q5" i="1042"/>
  <c r="O5" i="1042"/>
  <c r="N5" i="1042"/>
  <c r="M5" i="1042"/>
  <c r="P5" i="1042" s="1"/>
  <c r="F5" i="1042" s="1"/>
  <c r="L5" i="1042"/>
  <c r="K5" i="1042"/>
  <c r="AJ4" i="1042"/>
  <c r="AI4" i="1042"/>
  <c r="AH4" i="1042"/>
  <c r="AG4" i="1042"/>
  <c r="AE4" i="1042"/>
  <c r="AD4" i="1042"/>
  <c r="AC4" i="1042"/>
  <c r="AF4" i="1042" s="1"/>
  <c r="AB4" i="1042"/>
  <c r="AA4" i="1042"/>
  <c r="Z4" i="1042"/>
  <c r="Y4" i="1042"/>
  <c r="X4" i="1042"/>
  <c r="W4" i="1042"/>
  <c r="V4" i="1042"/>
  <c r="T4" i="1042"/>
  <c r="S4" i="1042"/>
  <c r="U4" i="1042" s="1"/>
  <c r="R4" i="1042"/>
  <c r="Q4" i="1042"/>
  <c r="P4" i="1042"/>
  <c r="F4" i="1042" s="1"/>
  <c r="O4" i="1042"/>
  <c r="N4" i="1042"/>
  <c r="M4" i="1042"/>
  <c r="L4" i="1042"/>
  <c r="K4" i="1042"/>
  <c r="E54" i="1040"/>
  <c r="E55" i="1040" s="1"/>
  <c r="D54" i="1040"/>
  <c r="D55" i="1040" s="1"/>
  <c r="C54" i="1040"/>
  <c r="C55" i="1040" s="1"/>
  <c r="G55" i="1040" s="1"/>
  <c r="E47" i="1040"/>
  <c r="E49" i="1040" s="1"/>
  <c r="D47" i="1040"/>
  <c r="AJ43" i="1040"/>
  <c r="AI43" i="1040"/>
  <c r="AH43" i="1040"/>
  <c r="AG43" i="1040"/>
  <c r="AF43" i="1040"/>
  <c r="AE43" i="1040"/>
  <c r="AD43" i="1040"/>
  <c r="AC43" i="1040"/>
  <c r="AB43" i="1040"/>
  <c r="AA43" i="1040"/>
  <c r="Z43" i="1040"/>
  <c r="Y43" i="1040"/>
  <c r="X43" i="1040"/>
  <c r="W43" i="1040"/>
  <c r="V43" i="1040"/>
  <c r="U43" i="1040"/>
  <c r="T43" i="1040"/>
  <c r="S43" i="1040"/>
  <c r="R43" i="1040"/>
  <c r="Q43" i="1040"/>
  <c r="P43" i="1040"/>
  <c r="O43" i="1040"/>
  <c r="N43" i="1040"/>
  <c r="M43" i="1040"/>
  <c r="L43" i="1040"/>
  <c r="K43" i="1040"/>
  <c r="F43" i="1040"/>
  <c r="AJ42" i="1040"/>
  <c r="AI42" i="1040"/>
  <c r="AH42" i="1040"/>
  <c r="AG42" i="1040"/>
  <c r="AF42" i="1040"/>
  <c r="AE42" i="1040"/>
  <c r="AD42" i="1040"/>
  <c r="AC42" i="1040"/>
  <c r="AB42" i="1040"/>
  <c r="AA42" i="1040"/>
  <c r="Z42" i="1040"/>
  <c r="Y42" i="1040"/>
  <c r="X42" i="1040"/>
  <c r="W42" i="1040"/>
  <c r="V42" i="1040"/>
  <c r="U42" i="1040"/>
  <c r="T42" i="1040"/>
  <c r="S42" i="1040"/>
  <c r="R42" i="1040"/>
  <c r="Q42" i="1040"/>
  <c r="P42" i="1040"/>
  <c r="O42" i="1040"/>
  <c r="N42" i="1040"/>
  <c r="M42" i="1040"/>
  <c r="L42" i="1040"/>
  <c r="K42" i="1040"/>
  <c r="F42" i="1040"/>
  <c r="AJ41" i="1040"/>
  <c r="AI41" i="1040"/>
  <c r="AH41" i="1040"/>
  <c r="AG41" i="1040"/>
  <c r="AF41" i="1040"/>
  <c r="AE41" i="1040"/>
  <c r="AD41" i="1040"/>
  <c r="AC41" i="1040"/>
  <c r="AB41" i="1040"/>
  <c r="AA41" i="1040"/>
  <c r="Z41" i="1040"/>
  <c r="Y41" i="1040"/>
  <c r="X41" i="1040"/>
  <c r="W41" i="1040"/>
  <c r="V41" i="1040"/>
  <c r="U41" i="1040"/>
  <c r="T41" i="1040"/>
  <c r="S41" i="1040"/>
  <c r="R41" i="1040"/>
  <c r="Q41" i="1040"/>
  <c r="P41" i="1040"/>
  <c r="O41" i="1040"/>
  <c r="N41" i="1040"/>
  <c r="M41" i="1040"/>
  <c r="L41" i="1040"/>
  <c r="K41" i="1040"/>
  <c r="F41" i="1040"/>
  <c r="AJ40" i="1040"/>
  <c r="AI40" i="1040"/>
  <c r="AH40" i="1040"/>
  <c r="AG40" i="1040"/>
  <c r="AF40" i="1040"/>
  <c r="AE40" i="1040"/>
  <c r="AD40" i="1040"/>
  <c r="AC40" i="1040"/>
  <c r="AB40" i="1040"/>
  <c r="AA40" i="1040"/>
  <c r="Z40" i="1040"/>
  <c r="Y40" i="1040"/>
  <c r="X40" i="1040"/>
  <c r="W40" i="1040"/>
  <c r="V40" i="1040"/>
  <c r="U40" i="1040"/>
  <c r="T40" i="1040"/>
  <c r="S40" i="1040"/>
  <c r="R40" i="1040"/>
  <c r="Q40" i="1040"/>
  <c r="P40" i="1040"/>
  <c r="O40" i="1040"/>
  <c r="N40" i="1040"/>
  <c r="M40" i="1040"/>
  <c r="L40" i="1040"/>
  <c r="K40" i="1040"/>
  <c r="F40" i="1040"/>
  <c r="AJ39" i="1040"/>
  <c r="AI39" i="1040"/>
  <c r="AH39" i="1040"/>
  <c r="AG39" i="1040"/>
  <c r="AF39" i="1040"/>
  <c r="AE39" i="1040"/>
  <c r="AD39" i="1040"/>
  <c r="AC39" i="1040"/>
  <c r="AB39" i="1040"/>
  <c r="AA39" i="1040"/>
  <c r="Z39" i="1040"/>
  <c r="Y39" i="1040"/>
  <c r="X39" i="1040"/>
  <c r="W39" i="1040"/>
  <c r="V39" i="1040"/>
  <c r="U39" i="1040"/>
  <c r="T39" i="1040"/>
  <c r="S39" i="1040"/>
  <c r="R39" i="1040"/>
  <c r="Q39" i="1040"/>
  <c r="P39" i="1040"/>
  <c r="O39" i="1040"/>
  <c r="N39" i="1040"/>
  <c r="M39" i="1040"/>
  <c r="L39" i="1040"/>
  <c r="K39" i="1040"/>
  <c r="F39" i="1040"/>
  <c r="AJ38" i="1040"/>
  <c r="AI38" i="1040"/>
  <c r="AH38" i="1040"/>
  <c r="AG38" i="1040"/>
  <c r="AF38" i="1040"/>
  <c r="AE38" i="1040"/>
  <c r="AD38" i="1040"/>
  <c r="AC38" i="1040"/>
  <c r="AB38" i="1040"/>
  <c r="AA38" i="1040"/>
  <c r="Z38" i="1040"/>
  <c r="Y38" i="1040"/>
  <c r="X38" i="1040"/>
  <c r="W38" i="1040"/>
  <c r="V38" i="1040"/>
  <c r="U38" i="1040"/>
  <c r="T38" i="1040"/>
  <c r="S38" i="1040"/>
  <c r="R38" i="1040"/>
  <c r="Q38" i="1040"/>
  <c r="P38" i="1040"/>
  <c r="O38" i="1040"/>
  <c r="N38" i="1040"/>
  <c r="M38" i="1040"/>
  <c r="L38" i="1040"/>
  <c r="K38" i="1040"/>
  <c r="F38" i="1040"/>
  <c r="AJ37" i="1040"/>
  <c r="AI37" i="1040"/>
  <c r="AH37" i="1040"/>
  <c r="AG37" i="1040"/>
  <c r="AF37" i="1040"/>
  <c r="AE37" i="1040"/>
  <c r="AD37" i="1040"/>
  <c r="AC37" i="1040"/>
  <c r="AB37" i="1040"/>
  <c r="AA37" i="1040"/>
  <c r="Z37" i="1040"/>
  <c r="Y37" i="1040"/>
  <c r="X37" i="1040"/>
  <c r="W37" i="1040"/>
  <c r="V37" i="1040"/>
  <c r="U37" i="1040"/>
  <c r="T37" i="1040"/>
  <c r="S37" i="1040"/>
  <c r="R37" i="1040"/>
  <c r="Q37" i="1040"/>
  <c r="P37" i="1040"/>
  <c r="O37" i="1040"/>
  <c r="N37" i="1040"/>
  <c r="M37" i="1040"/>
  <c r="L37" i="1040"/>
  <c r="K37" i="1040"/>
  <c r="F37" i="1040"/>
  <c r="AJ36" i="1040"/>
  <c r="AI36" i="1040"/>
  <c r="AH36" i="1040"/>
  <c r="AG36" i="1040"/>
  <c r="AF36" i="1040"/>
  <c r="AE36" i="1040"/>
  <c r="AD36" i="1040"/>
  <c r="AC36" i="1040"/>
  <c r="AB36" i="1040"/>
  <c r="AA36" i="1040"/>
  <c r="Z36" i="1040"/>
  <c r="Y36" i="1040"/>
  <c r="X36" i="1040"/>
  <c r="W36" i="1040"/>
  <c r="V36" i="1040"/>
  <c r="U36" i="1040"/>
  <c r="T36" i="1040"/>
  <c r="S36" i="1040"/>
  <c r="R36" i="1040"/>
  <c r="Q36" i="1040"/>
  <c r="P36" i="1040"/>
  <c r="O36" i="1040"/>
  <c r="N36" i="1040"/>
  <c r="M36" i="1040"/>
  <c r="L36" i="1040"/>
  <c r="K36" i="1040"/>
  <c r="F36" i="1040"/>
  <c r="AJ35" i="1040"/>
  <c r="AI35" i="1040"/>
  <c r="AH35" i="1040"/>
  <c r="AG35" i="1040"/>
  <c r="AF35" i="1040"/>
  <c r="AE35" i="1040"/>
  <c r="AD35" i="1040"/>
  <c r="AC35" i="1040"/>
  <c r="AB35" i="1040"/>
  <c r="AA35" i="1040"/>
  <c r="Z35" i="1040"/>
  <c r="Y35" i="1040"/>
  <c r="X35" i="1040"/>
  <c r="W35" i="1040"/>
  <c r="V35" i="1040"/>
  <c r="U35" i="1040"/>
  <c r="T35" i="1040"/>
  <c r="S35" i="1040"/>
  <c r="R35" i="1040"/>
  <c r="Q35" i="1040"/>
  <c r="P35" i="1040"/>
  <c r="O35" i="1040"/>
  <c r="N35" i="1040"/>
  <c r="M35" i="1040"/>
  <c r="L35" i="1040"/>
  <c r="K35" i="1040"/>
  <c r="F35" i="1040"/>
  <c r="AJ34" i="1040"/>
  <c r="AI34" i="1040"/>
  <c r="AH34" i="1040"/>
  <c r="AG34" i="1040"/>
  <c r="AF34" i="1040"/>
  <c r="AE34" i="1040"/>
  <c r="AD34" i="1040"/>
  <c r="AC34" i="1040"/>
  <c r="AB34" i="1040"/>
  <c r="AA34" i="1040"/>
  <c r="Z34" i="1040"/>
  <c r="Y34" i="1040"/>
  <c r="X34" i="1040"/>
  <c r="W34" i="1040"/>
  <c r="V34" i="1040"/>
  <c r="U34" i="1040"/>
  <c r="T34" i="1040"/>
  <c r="S34" i="1040"/>
  <c r="R34" i="1040"/>
  <c r="Q34" i="1040"/>
  <c r="P34" i="1040"/>
  <c r="O34" i="1040"/>
  <c r="N34" i="1040"/>
  <c r="M34" i="1040"/>
  <c r="L34" i="1040"/>
  <c r="K34" i="1040"/>
  <c r="F34" i="1040"/>
  <c r="AJ33" i="1040"/>
  <c r="AI33" i="1040"/>
  <c r="AH33" i="1040"/>
  <c r="AG33" i="1040"/>
  <c r="AF33" i="1040"/>
  <c r="AE33" i="1040"/>
  <c r="AD33" i="1040"/>
  <c r="AC33" i="1040"/>
  <c r="AB33" i="1040"/>
  <c r="AA33" i="1040"/>
  <c r="Z33" i="1040"/>
  <c r="Y33" i="1040"/>
  <c r="X33" i="1040"/>
  <c r="W33" i="1040"/>
  <c r="V33" i="1040"/>
  <c r="U33" i="1040"/>
  <c r="T33" i="1040"/>
  <c r="S33" i="1040"/>
  <c r="R33" i="1040"/>
  <c r="Q33" i="1040"/>
  <c r="P33" i="1040"/>
  <c r="O33" i="1040"/>
  <c r="N33" i="1040"/>
  <c r="M33" i="1040"/>
  <c r="L33" i="1040"/>
  <c r="K33" i="1040"/>
  <c r="F33" i="1040"/>
  <c r="AJ32" i="1040"/>
  <c r="AI32" i="1040"/>
  <c r="AH32" i="1040"/>
  <c r="AG32" i="1040"/>
  <c r="AF32" i="1040"/>
  <c r="AE32" i="1040"/>
  <c r="AD32" i="1040"/>
  <c r="AC32" i="1040"/>
  <c r="AB32" i="1040"/>
  <c r="AA32" i="1040"/>
  <c r="Z32" i="1040"/>
  <c r="Y32" i="1040"/>
  <c r="X32" i="1040"/>
  <c r="W32" i="1040"/>
  <c r="V32" i="1040"/>
  <c r="U32" i="1040"/>
  <c r="T32" i="1040"/>
  <c r="S32" i="1040"/>
  <c r="R32" i="1040"/>
  <c r="Q32" i="1040"/>
  <c r="P32" i="1040"/>
  <c r="O32" i="1040"/>
  <c r="N32" i="1040"/>
  <c r="M32" i="1040"/>
  <c r="L32" i="1040"/>
  <c r="K32" i="1040"/>
  <c r="F32" i="1040"/>
  <c r="AJ31" i="1040"/>
  <c r="AI31" i="1040"/>
  <c r="AH31" i="1040"/>
  <c r="AG31" i="1040"/>
  <c r="AF31" i="1040"/>
  <c r="AE31" i="1040"/>
  <c r="AD31" i="1040"/>
  <c r="AC31" i="1040"/>
  <c r="AB31" i="1040"/>
  <c r="AA31" i="1040"/>
  <c r="Z31" i="1040"/>
  <c r="Y31" i="1040"/>
  <c r="X31" i="1040"/>
  <c r="W31" i="1040"/>
  <c r="V31" i="1040"/>
  <c r="U31" i="1040"/>
  <c r="T31" i="1040"/>
  <c r="S31" i="1040"/>
  <c r="R31" i="1040"/>
  <c r="Q31" i="1040"/>
  <c r="P31" i="1040"/>
  <c r="O31" i="1040"/>
  <c r="N31" i="1040"/>
  <c r="M31" i="1040"/>
  <c r="L31" i="1040"/>
  <c r="K31" i="1040"/>
  <c r="F31" i="1040"/>
  <c r="AJ30" i="1040"/>
  <c r="AI30" i="1040"/>
  <c r="AH30" i="1040"/>
  <c r="AG30" i="1040"/>
  <c r="AF30" i="1040"/>
  <c r="AE30" i="1040"/>
  <c r="AD30" i="1040"/>
  <c r="AC30" i="1040"/>
  <c r="AB30" i="1040"/>
  <c r="AA30" i="1040"/>
  <c r="Z30" i="1040"/>
  <c r="Y30" i="1040"/>
  <c r="X30" i="1040"/>
  <c r="W30" i="1040"/>
  <c r="V30" i="1040"/>
  <c r="U30" i="1040"/>
  <c r="T30" i="1040"/>
  <c r="S30" i="1040"/>
  <c r="R30" i="1040"/>
  <c r="Q30" i="1040"/>
  <c r="P30" i="1040"/>
  <c r="O30" i="1040"/>
  <c r="N30" i="1040"/>
  <c r="M30" i="1040"/>
  <c r="L30" i="1040"/>
  <c r="K30" i="1040"/>
  <c r="F30" i="1040"/>
  <c r="AJ29" i="1040"/>
  <c r="AI29" i="1040"/>
  <c r="AH29" i="1040"/>
  <c r="AG29" i="1040"/>
  <c r="AF29" i="1040"/>
  <c r="AE29" i="1040"/>
  <c r="AD29" i="1040"/>
  <c r="AC29" i="1040"/>
  <c r="AB29" i="1040"/>
  <c r="AA29" i="1040"/>
  <c r="Z29" i="1040"/>
  <c r="Y29" i="1040"/>
  <c r="X29" i="1040"/>
  <c r="W29" i="1040"/>
  <c r="V29" i="1040"/>
  <c r="U29" i="1040"/>
  <c r="T29" i="1040"/>
  <c r="S29" i="1040"/>
  <c r="R29" i="1040"/>
  <c r="Q29" i="1040"/>
  <c r="P29" i="1040"/>
  <c r="O29" i="1040"/>
  <c r="N29" i="1040"/>
  <c r="M29" i="1040"/>
  <c r="L29" i="1040"/>
  <c r="K29" i="1040"/>
  <c r="F29" i="1040"/>
  <c r="AJ28" i="1040"/>
  <c r="AI28" i="1040"/>
  <c r="AH28" i="1040"/>
  <c r="AG28" i="1040"/>
  <c r="AF28" i="1040"/>
  <c r="AE28" i="1040"/>
  <c r="AD28" i="1040"/>
  <c r="AC28" i="1040"/>
  <c r="AB28" i="1040"/>
  <c r="AA28" i="1040"/>
  <c r="Z28" i="1040"/>
  <c r="Y28" i="1040"/>
  <c r="X28" i="1040"/>
  <c r="W28" i="1040"/>
  <c r="V28" i="1040"/>
  <c r="U28" i="1040"/>
  <c r="T28" i="1040"/>
  <c r="S28" i="1040"/>
  <c r="R28" i="1040"/>
  <c r="Q28" i="1040"/>
  <c r="P28" i="1040"/>
  <c r="O28" i="1040"/>
  <c r="N28" i="1040"/>
  <c r="M28" i="1040"/>
  <c r="L28" i="1040"/>
  <c r="K28" i="1040"/>
  <c r="F28" i="1040"/>
  <c r="AJ27" i="1040"/>
  <c r="AI27" i="1040"/>
  <c r="AH27" i="1040"/>
  <c r="AG27" i="1040"/>
  <c r="AF27" i="1040"/>
  <c r="AE27" i="1040"/>
  <c r="AD27" i="1040"/>
  <c r="AC27" i="1040"/>
  <c r="AB27" i="1040"/>
  <c r="AA27" i="1040"/>
  <c r="Z27" i="1040"/>
  <c r="Y27" i="1040"/>
  <c r="X27" i="1040"/>
  <c r="W27" i="1040"/>
  <c r="V27" i="1040"/>
  <c r="U27" i="1040"/>
  <c r="T27" i="1040"/>
  <c r="S27" i="1040"/>
  <c r="R27" i="1040"/>
  <c r="Q27" i="1040"/>
  <c r="P27" i="1040"/>
  <c r="O27" i="1040"/>
  <c r="N27" i="1040"/>
  <c r="M27" i="1040"/>
  <c r="L27" i="1040"/>
  <c r="K27" i="1040"/>
  <c r="F27" i="1040"/>
  <c r="AJ26" i="1040"/>
  <c r="AI26" i="1040"/>
  <c r="AH26" i="1040"/>
  <c r="AG26" i="1040"/>
  <c r="AF26" i="1040"/>
  <c r="AE26" i="1040"/>
  <c r="AD26" i="1040"/>
  <c r="AC26" i="1040"/>
  <c r="AB26" i="1040"/>
  <c r="AA26" i="1040"/>
  <c r="Z26" i="1040"/>
  <c r="Y26" i="1040"/>
  <c r="X26" i="1040"/>
  <c r="W26" i="1040"/>
  <c r="V26" i="1040"/>
  <c r="U26" i="1040"/>
  <c r="T26" i="1040"/>
  <c r="S26" i="1040"/>
  <c r="R26" i="1040"/>
  <c r="Q26" i="1040"/>
  <c r="P26" i="1040"/>
  <c r="O26" i="1040"/>
  <c r="N26" i="1040"/>
  <c r="M26" i="1040"/>
  <c r="L26" i="1040"/>
  <c r="K26" i="1040"/>
  <c r="F26" i="1040"/>
  <c r="AJ25" i="1040"/>
  <c r="AI25" i="1040"/>
  <c r="AH25" i="1040"/>
  <c r="AG25" i="1040"/>
  <c r="AF25" i="1040"/>
  <c r="AE25" i="1040"/>
  <c r="AD25" i="1040"/>
  <c r="AC25" i="1040"/>
  <c r="AB25" i="1040"/>
  <c r="AA25" i="1040"/>
  <c r="Z25" i="1040"/>
  <c r="Y25" i="1040"/>
  <c r="X25" i="1040"/>
  <c r="W25" i="1040"/>
  <c r="V25" i="1040"/>
  <c r="U25" i="1040"/>
  <c r="T25" i="1040"/>
  <c r="S25" i="1040"/>
  <c r="R25" i="1040"/>
  <c r="Q25" i="1040"/>
  <c r="P25" i="1040"/>
  <c r="O25" i="1040"/>
  <c r="N25" i="1040"/>
  <c r="M25" i="1040"/>
  <c r="L25" i="1040"/>
  <c r="K25" i="1040"/>
  <c r="F25" i="1040"/>
  <c r="AJ24" i="1040"/>
  <c r="AI24" i="1040"/>
  <c r="AH24" i="1040"/>
  <c r="AG24" i="1040"/>
  <c r="AF24" i="1040"/>
  <c r="AE24" i="1040"/>
  <c r="AD24" i="1040"/>
  <c r="AC24" i="1040"/>
  <c r="AB24" i="1040"/>
  <c r="AA24" i="1040"/>
  <c r="Z24" i="1040"/>
  <c r="Y24" i="1040"/>
  <c r="X24" i="1040"/>
  <c r="W24" i="1040"/>
  <c r="V24" i="1040"/>
  <c r="U24" i="1040"/>
  <c r="T24" i="1040"/>
  <c r="S24" i="1040"/>
  <c r="R24" i="1040"/>
  <c r="Q24" i="1040"/>
  <c r="P24" i="1040"/>
  <c r="O24" i="1040"/>
  <c r="N24" i="1040"/>
  <c r="M24" i="1040"/>
  <c r="L24" i="1040"/>
  <c r="K24" i="1040"/>
  <c r="F24" i="1040"/>
  <c r="AJ23" i="1040"/>
  <c r="AI23" i="1040"/>
  <c r="AH23" i="1040"/>
  <c r="AG23" i="1040"/>
  <c r="AF23" i="1040"/>
  <c r="AE23" i="1040"/>
  <c r="AD23" i="1040"/>
  <c r="AC23" i="1040"/>
  <c r="AB23" i="1040"/>
  <c r="AA23" i="1040"/>
  <c r="Z23" i="1040"/>
  <c r="Y23" i="1040"/>
  <c r="X23" i="1040"/>
  <c r="W23" i="1040"/>
  <c r="V23" i="1040"/>
  <c r="U23" i="1040"/>
  <c r="T23" i="1040"/>
  <c r="S23" i="1040"/>
  <c r="R23" i="1040"/>
  <c r="Q23" i="1040"/>
  <c r="P23" i="1040"/>
  <c r="O23" i="1040"/>
  <c r="N23" i="1040"/>
  <c r="M23" i="1040"/>
  <c r="L23" i="1040"/>
  <c r="K23" i="1040"/>
  <c r="F23" i="1040"/>
  <c r="AJ22" i="1040"/>
  <c r="AI22" i="1040"/>
  <c r="AH22" i="1040"/>
  <c r="AG22" i="1040"/>
  <c r="AF22" i="1040"/>
  <c r="AE22" i="1040"/>
  <c r="AD22" i="1040"/>
  <c r="AC22" i="1040"/>
  <c r="AB22" i="1040"/>
  <c r="AA22" i="1040"/>
  <c r="Z22" i="1040"/>
  <c r="Y22" i="1040"/>
  <c r="X22" i="1040"/>
  <c r="W22" i="1040"/>
  <c r="V22" i="1040"/>
  <c r="U22" i="1040"/>
  <c r="T22" i="1040"/>
  <c r="S22" i="1040"/>
  <c r="R22" i="1040"/>
  <c r="Q22" i="1040"/>
  <c r="P22" i="1040"/>
  <c r="O22" i="1040"/>
  <c r="N22" i="1040"/>
  <c r="M22" i="1040"/>
  <c r="L22" i="1040"/>
  <c r="K22" i="1040"/>
  <c r="F22" i="1040"/>
  <c r="AJ21" i="1040"/>
  <c r="AI21" i="1040"/>
  <c r="AH21" i="1040"/>
  <c r="AG21" i="1040"/>
  <c r="AF21" i="1040"/>
  <c r="AE21" i="1040"/>
  <c r="AD21" i="1040"/>
  <c r="AC21" i="1040"/>
  <c r="AB21" i="1040"/>
  <c r="AA21" i="1040"/>
  <c r="Z21" i="1040"/>
  <c r="Y21" i="1040"/>
  <c r="X21" i="1040"/>
  <c r="W21" i="1040"/>
  <c r="V21" i="1040"/>
  <c r="U21" i="1040"/>
  <c r="T21" i="1040"/>
  <c r="S21" i="1040"/>
  <c r="R21" i="1040"/>
  <c r="Q21" i="1040"/>
  <c r="P21" i="1040"/>
  <c r="O21" i="1040"/>
  <c r="N21" i="1040"/>
  <c r="M21" i="1040"/>
  <c r="L21" i="1040"/>
  <c r="K21" i="1040"/>
  <c r="F21" i="1040"/>
  <c r="AJ20" i="1040"/>
  <c r="AI20" i="1040"/>
  <c r="AH20" i="1040"/>
  <c r="AG20" i="1040"/>
  <c r="AF20" i="1040"/>
  <c r="AE20" i="1040"/>
  <c r="AD20" i="1040"/>
  <c r="AC20" i="1040"/>
  <c r="AB20" i="1040"/>
  <c r="AA20" i="1040"/>
  <c r="Z20" i="1040"/>
  <c r="Y20" i="1040"/>
  <c r="X20" i="1040"/>
  <c r="W20" i="1040"/>
  <c r="V20" i="1040"/>
  <c r="U20" i="1040"/>
  <c r="T20" i="1040"/>
  <c r="S20" i="1040"/>
  <c r="R20" i="1040"/>
  <c r="Q20" i="1040"/>
  <c r="P20" i="1040"/>
  <c r="O20" i="1040"/>
  <c r="N20" i="1040"/>
  <c r="M20" i="1040"/>
  <c r="L20" i="1040"/>
  <c r="K20" i="1040"/>
  <c r="F20" i="1040"/>
  <c r="AJ19" i="1040"/>
  <c r="AI19" i="1040"/>
  <c r="AH19" i="1040"/>
  <c r="AG19" i="1040"/>
  <c r="AF19" i="1040"/>
  <c r="AE19" i="1040"/>
  <c r="AD19" i="1040"/>
  <c r="AC19" i="1040"/>
  <c r="AB19" i="1040"/>
  <c r="AA19" i="1040"/>
  <c r="Z19" i="1040"/>
  <c r="Y19" i="1040"/>
  <c r="X19" i="1040"/>
  <c r="W19" i="1040"/>
  <c r="V19" i="1040"/>
  <c r="U19" i="1040"/>
  <c r="T19" i="1040"/>
  <c r="S19" i="1040"/>
  <c r="R19" i="1040"/>
  <c r="Q19" i="1040"/>
  <c r="P19" i="1040"/>
  <c r="O19" i="1040"/>
  <c r="N19" i="1040"/>
  <c r="M19" i="1040"/>
  <c r="L19" i="1040"/>
  <c r="K19" i="1040"/>
  <c r="F19" i="1040"/>
  <c r="AI18" i="1040"/>
  <c r="AH18" i="1040"/>
  <c r="AG18" i="1040"/>
  <c r="AJ18" i="1040" s="1"/>
  <c r="F18" i="1040" s="1"/>
  <c r="AE18" i="1040"/>
  <c r="AD18" i="1040"/>
  <c r="AC18" i="1040"/>
  <c r="AB18" i="1040"/>
  <c r="AA18" i="1040"/>
  <c r="AF18" i="1040" s="1"/>
  <c r="Y18" i="1040"/>
  <c r="X18" i="1040"/>
  <c r="W18" i="1040"/>
  <c r="V18" i="1040"/>
  <c r="Z18" i="1040" s="1"/>
  <c r="T18" i="1040"/>
  <c r="S18" i="1040"/>
  <c r="R18" i="1040"/>
  <c r="Q18" i="1040"/>
  <c r="U18" i="1040" s="1"/>
  <c r="O18" i="1040"/>
  <c r="N18" i="1040"/>
  <c r="M18" i="1040"/>
  <c r="L18" i="1040"/>
  <c r="K18" i="1040"/>
  <c r="P18" i="1040" s="1"/>
  <c r="AI17" i="1040"/>
  <c r="AH17" i="1040"/>
  <c r="AJ17" i="1040" s="1"/>
  <c r="F17" i="1040" s="1"/>
  <c r="AG17" i="1040"/>
  <c r="AF17" i="1040"/>
  <c r="AE17" i="1040"/>
  <c r="AD17" i="1040"/>
  <c r="AC17" i="1040"/>
  <c r="AB17" i="1040"/>
  <c r="AA17" i="1040"/>
  <c r="Y17" i="1040"/>
  <c r="X17" i="1040"/>
  <c r="W17" i="1040"/>
  <c r="Z17" i="1040" s="1"/>
  <c r="V17" i="1040"/>
  <c r="T17" i="1040"/>
  <c r="S17" i="1040"/>
  <c r="R17" i="1040"/>
  <c r="U17" i="1040" s="1"/>
  <c r="Q17" i="1040"/>
  <c r="O17" i="1040"/>
  <c r="N17" i="1040"/>
  <c r="M17" i="1040"/>
  <c r="L17" i="1040"/>
  <c r="P17" i="1040" s="1"/>
  <c r="K17" i="1040"/>
  <c r="AI16" i="1040"/>
  <c r="AH16" i="1040"/>
  <c r="AJ16" i="1040" s="1"/>
  <c r="AG16" i="1040"/>
  <c r="AE16" i="1040"/>
  <c r="AD16" i="1040"/>
  <c r="AC16" i="1040"/>
  <c r="AB16" i="1040"/>
  <c r="AF16" i="1040" s="1"/>
  <c r="AA16" i="1040"/>
  <c r="Y16" i="1040"/>
  <c r="X16" i="1040"/>
  <c r="W16" i="1040"/>
  <c r="Z16" i="1040" s="1"/>
  <c r="V16" i="1040"/>
  <c r="T16" i="1040"/>
  <c r="S16" i="1040"/>
  <c r="R16" i="1040"/>
  <c r="U16" i="1040" s="1"/>
  <c r="Q16" i="1040"/>
  <c r="O16" i="1040"/>
  <c r="N16" i="1040"/>
  <c r="M16" i="1040"/>
  <c r="L16" i="1040"/>
  <c r="P16" i="1040" s="1"/>
  <c r="K16" i="1040"/>
  <c r="AI15" i="1040"/>
  <c r="AH15" i="1040"/>
  <c r="AJ15" i="1040" s="1"/>
  <c r="F15" i="1040" s="1"/>
  <c r="AG15" i="1040"/>
  <c r="AE15" i="1040"/>
  <c r="AD15" i="1040"/>
  <c r="AC15" i="1040"/>
  <c r="AB15" i="1040"/>
  <c r="AA15" i="1040"/>
  <c r="Y15" i="1040"/>
  <c r="X15" i="1040"/>
  <c r="W15" i="1040"/>
  <c r="Z15" i="1040" s="1"/>
  <c r="V15" i="1040"/>
  <c r="T15" i="1040"/>
  <c r="S15" i="1040"/>
  <c r="R15" i="1040"/>
  <c r="Q15" i="1040"/>
  <c r="P15" i="1040"/>
  <c r="O15" i="1040"/>
  <c r="N15" i="1040"/>
  <c r="M15" i="1040"/>
  <c r="L15" i="1040"/>
  <c r="K15" i="1040"/>
  <c r="AI14" i="1040"/>
  <c r="AH14" i="1040"/>
  <c r="AG14" i="1040"/>
  <c r="AE14" i="1040"/>
  <c r="AD14" i="1040"/>
  <c r="AC14" i="1040"/>
  <c r="AB14" i="1040"/>
  <c r="AA14" i="1040"/>
  <c r="Y14" i="1040"/>
  <c r="X14" i="1040"/>
  <c r="W14" i="1040"/>
  <c r="Z14" i="1040" s="1"/>
  <c r="V14" i="1040"/>
  <c r="T14" i="1040"/>
  <c r="S14" i="1040"/>
  <c r="R14" i="1040"/>
  <c r="Q14" i="1040"/>
  <c r="O14" i="1040"/>
  <c r="N14" i="1040"/>
  <c r="M14" i="1040"/>
  <c r="L14" i="1040"/>
  <c r="K14" i="1040"/>
  <c r="AI13" i="1040"/>
  <c r="AH13" i="1040"/>
  <c r="AJ13" i="1040" s="1"/>
  <c r="AG13" i="1040"/>
  <c r="AE13" i="1040"/>
  <c r="AD13" i="1040"/>
  <c r="AC13" i="1040"/>
  <c r="AB13" i="1040"/>
  <c r="AF13" i="1040" s="1"/>
  <c r="AA13" i="1040"/>
  <c r="Y13" i="1040"/>
  <c r="X13" i="1040"/>
  <c r="W13" i="1040"/>
  <c r="V13" i="1040"/>
  <c r="T13" i="1040"/>
  <c r="S13" i="1040"/>
  <c r="R13" i="1040"/>
  <c r="U13" i="1040" s="1"/>
  <c r="Q13" i="1040"/>
  <c r="O13" i="1040"/>
  <c r="N13" i="1040"/>
  <c r="M13" i="1040"/>
  <c r="L13" i="1040"/>
  <c r="K13" i="1040"/>
  <c r="AI12" i="1040"/>
  <c r="AH12" i="1040"/>
  <c r="AG12" i="1040"/>
  <c r="AE12" i="1040"/>
  <c r="AD12" i="1040"/>
  <c r="AC12" i="1040"/>
  <c r="AB12" i="1040"/>
  <c r="AA12" i="1040"/>
  <c r="Y12" i="1040"/>
  <c r="X12" i="1040"/>
  <c r="W12" i="1040"/>
  <c r="V12" i="1040"/>
  <c r="U12" i="1040"/>
  <c r="T12" i="1040"/>
  <c r="S12" i="1040"/>
  <c r="R12" i="1040"/>
  <c r="Q12" i="1040"/>
  <c r="O12" i="1040"/>
  <c r="N12" i="1040"/>
  <c r="M12" i="1040"/>
  <c r="L12" i="1040"/>
  <c r="K12" i="1040"/>
  <c r="AI11" i="1040"/>
  <c r="AH11" i="1040"/>
  <c r="AG11" i="1040"/>
  <c r="AF11" i="1040"/>
  <c r="AE11" i="1040"/>
  <c r="AD11" i="1040"/>
  <c r="AC11" i="1040"/>
  <c r="AB11" i="1040"/>
  <c r="AA11" i="1040"/>
  <c r="Y11" i="1040"/>
  <c r="X11" i="1040"/>
  <c r="W11" i="1040"/>
  <c r="V11" i="1040"/>
  <c r="T11" i="1040"/>
  <c r="S11" i="1040"/>
  <c r="R11" i="1040"/>
  <c r="Q11" i="1040"/>
  <c r="U11" i="1040" s="1"/>
  <c r="O11" i="1040"/>
  <c r="N11" i="1040"/>
  <c r="M11" i="1040"/>
  <c r="L11" i="1040"/>
  <c r="P11" i="1040" s="1"/>
  <c r="K11" i="1040"/>
  <c r="AI10" i="1040"/>
  <c r="AH10" i="1040"/>
  <c r="AJ10" i="1040" s="1"/>
  <c r="AG10" i="1040"/>
  <c r="AF10" i="1040"/>
  <c r="AE10" i="1040"/>
  <c r="AD10" i="1040"/>
  <c r="AC10" i="1040"/>
  <c r="AB10" i="1040"/>
  <c r="AA10" i="1040"/>
  <c r="Y10" i="1040"/>
  <c r="X10" i="1040"/>
  <c r="W10" i="1040"/>
  <c r="V10" i="1040"/>
  <c r="T10" i="1040"/>
  <c r="U10" i="1040" s="1"/>
  <c r="S10" i="1040"/>
  <c r="R10" i="1040"/>
  <c r="Q10" i="1040"/>
  <c r="O10" i="1040"/>
  <c r="N10" i="1040"/>
  <c r="M10" i="1040"/>
  <c r="L10" i="1040"/>
  <c r="K10" i="1040"/>
  <c r="P10" i="1040" s="1"/>
  <c r="AI9" i="1040"/>
  <c r="AH9" i="1040"/>
  <c r="AJ9" i="1040" s="1"/>
  <c r="F9" i="1040" s="1"/>
  <c r="AG9" i="1040"/>
  <c r="AE9" i="1040"/>
  <c r="AD9" i="1040"/>
  <c r="AF9" i="1040" s="1"/>
  <c r="AC9" i="1040"/>
  <c r="AB9" i="1040"/>
  <c r="AA9" i="1040"/>
  <c r="Y9" i="1040"/>
  <c r="X9" i="1040"/>
  <c r="Z9" i="1040" s="1"/>
  <c r="W9" i="1040"/>
  <c r="V9" i="1040"/>
  <c r="T9" i="1040"/>
  <c r="S9" i="1040"/>
  <c r="R9" i="1040"/>
  <c r="Q9" i="1040"/>
  <c r="O9" i="1040"/>
  <c r="N9" i="1040"/>
  <c r="M9" i="1040"/>
  <c r="L9" i="1040"/>
  <c r="P9" i="1040" s="1"/>
  <c r="K9" i="1040"/>
  <c r="AI8" i="1040"/>
  <c r="AJ8" i="1040" s="1"/>
  <c r="AH8" i="1040"/>
  <c r="AG8" i="1040"/>
  <c r="AE8" i="1040"/>
  <c r="AD8" i="1040"/>
  <c r="AC8" i="1040"/>
  <c r="AB8" i="1040"/>
  <c r="AA8" i="1040"/>
  <c r="Y8" i="1040"/>
  <c r="Z8" i="1040" s="1"/>
  <c r="X8" i="1040"/>
  <c r="W8" i="1040"/>
  <c r="V8" i="1040"/>
  <c r="T8" i="1040"/>
  <c r="S8" i="1040"/>
  <c r="R8" i="1040"/>
  <c r="Q8" i="1040"/>
  <c r="P8" i="1040"/>
  <c r="O8" i="1040"/>
  <c r="N8" i="1040"/>
  <c r="M8" i="1040"/>
  <c r="L8" i="1040"/>
  <c r="K8" i="1040"/>
  <c r="AI7" i="1040"/>
  <c r="AH7" i="1040"/>
  <c r="AJ7" i="1040" s="1"/>
  <c r="AG7" i="1040"/>
  <c r="AE7" i="1040"/>
  <c r="AD7" i="1040"/>
  <c r="AC7" i="1040"/>
  <c r="AB7" i="1040"/>
  <c r="AF7" i="1040" s="1"/>
  <c r="AA7" i="1040"/>
  <c r="Y7" i="1040"/>
  <c r="X7" i="1040"/>
  <c r="Z7" i="1040" s="1"/>
  <c r="W7" i="1040"/>
  <c r="V7" i="1040"/>
  <c r="T7" i="1040"/>
  <c r="S7" i="1040"/>
  <c r="R7" i="1040"/>
  <c r="Q7" i="1040"/>
  <c r="O7" i="1040"/>
  <c r="N7" i="1040"/>
  <c r="M7" i="1040"/>
  <c r="P7" i="1040" s="1"/>
  <c r="L7" i="1040"/>
  <c r="K7" i="1040"/>
  <c r="AI6" i="1040"/>
  <c r="AH6" i="1040"/>
  <c r="AG6" i="1040"/>
  <c r="AF6" i="1040"/>
  <c r="AE6" i="1040"/>
  <c r="AD6" i="1040"/>
  <c r="AC6" i="1040"/>
  <c r="AB6" i="1040"/>
  <c r="AA6" i="1040"/>
  <c r="Y6" i="1040"/>
  <c r="X6" i="1040"/>
  <c r="W6" i="1040"/>
  <c r="V6" i="1040"/>
  <c r="T6" i="1040"/>
  <c r="S6" i="1040"/>
  <c r="R6" i="1040"/>
  <c r="Q6" i="1040"/>
  <c r="O6" i="1040"/>
  <c r="N6" i="1040"/>
  <c r="M6" i="1040"/>
  <c r="L6" i="1040"/>
  <c r="K6" i="1040"/>
  <c r="AI5" i="1040"/>
  <c r="AH5" i="1040"/>
  <c r="AG5" i="1040"/>
  <c r="AF5" i="1040"/>
  <c r="AE5" i="1040"/>
  <c r="AD5" i="1040"/>
  <c r="AC5" i="1040"/>
  <c r="AB5" i="1040"/>
  <c r="AA5" i="1040"/>
  <c r="Y5" i="1040"/>
  <c r="X5" i="1040"/>
  <c r="W5" i="1040"/>
  <c r="V5" i="1040"/>
  <c r="Z5" i="1040" s="1"/>
  <c r="T5" i="1040"/>
  <c r="S5" i="1040"/>
  <c r="R5" i="1040"/>
  <c r="Q5" i="1040"/>
  <c r="P5" i="1040"/>
  <c r="O5" i="1040"/>
  <c r="N5" i="1040"/>
  <c r="M5" i="1040"/>
  <c r="L5" i="1040"/>
  <c r="K5" i="1040"/>
  <c r="AI4" i="1040"/>
  <c r="AH4" i="1040"/>
  <c r="AJ4" i="1040" s="1"/>
  <c r="AG4" i="1040"/>
  <c r="AE4" i="1040"/>
  <c r="AD4" i="1040"/>
  <c r="AF4" i="1040" s="1"/>
  <c r="AC4" i="1040"/>
  <c r="AB4" i="1040"/>
  <c r="AA4" i="1040"/>
  <c r="Y4" i="1040"/>
  <c r="X4" i="1040"/>
  <c r="W4" i="1040"/>
  <c r="V4" i="1040"/>
  <c r="T4" i="1040"/>
  <c r="S4" i="1040"/>
  <c r="R4" i="1040"/>
  <c r="Q4" i="1040"/>
  <c r="O4" i="1040"/>
  <c r="N4" i="1040"/>
  <c r="M4" i="1040"/>
  <c r="L4" i="1040"/>
  <c r="K4" i="1040"/>
  <c r="E54" i="1039"/>
  <c r="E56" i="1039" s="1"/>
  <c r="D54" i="1039"/>
  <c r="D56" i="1039" s="1"/>
  <c r="C54" i="1039"/>
  <c r="C56" i="1039" s="1"/>
  <c r="G56" i="1039" s="1"/>
  <c r="E47" i="1039"/>
  <c r="D47" i="1039"/>
  <c r="AJ43" i="1039"/>
  <c r="AI43" i="1039"/>
  <c r="AH43" i="1039"/>
  <c r="AG43" i="1039"/>
  <c r="AF43" i="1039"/>
  <c r="AE43" i="1039"/>
  <c r="AD43" i="1039"/>
  <c r="AC43" i="1039"/>
  <c r="AB43" i="1039"/>
  <c r="AA43" i="1039"/>
  <c r="Z43" i="1039"/>
  <c r="Y43" i="1039"/>
  <c r="X43" i="1039"/>
  <c r="W43" i="1039"/>
  <c r="V43" i="1039"/>
  <c r="U43" i="1039"/>
  <c r="T43" i="1039"/>
  <c r="S43" i="1039"/>
  <c r="R43" i="1039"/>
  <c r="Q43" i="1039"/>
  <c r="P43" i="1039"/>
  <c r="O43" i="1039"/>
  <c r="N43" i="1039"/>
  <c r="M43" i="1039"/>
  <c r="L43" i="1039"/>
  <c r="K43" i="1039"/>
  <c r="F43" i="1039"/>
  <c r="AJ42" i="1039"/>
  <c r="AI42" i="1039"/>
  <c r="AH42" i="1039"/>
  <c r="AG42" i="1039"/>
  <c r="AF42" i="1039"/>
  <c r="AE42" i="1039"/>
  <c r="AD42" i="1039"/>
  <c r="AC42" i="1039"/>
  <c r="AB42" i="1039"/>
  <c r="AA42" i="1039"/>
  <c r="Z42" i="1039"/>
  <c r="Y42" i="1039"/>
  <c r="X42" i="1039"/>
  <c r="W42" i="1039"/>
  <c r="V42" i="1039"/>
  <c r="U42" i="1039"/>
  <c r="T42" i="1039"/>
  <c r="S42" i="1039"/>
  <c r="R42" i="1039"/>
  <c r="Q42" i="1039"/>
  <c r="P42" i="1039"/>
  <c r="O42" i="1039"/>
  <c r="N42" i="1039"/>
  <c r="M42" i="1039"/>
  <c r="L42" i="1039"/>
  <c r="K42" i="1039"/>
  <c r="F42" i="1039"/>
  <c r="AJ41" i="1039"/>
  <c r="AI41" i="1039"/>
  <c r="AH41" i="1039"/>
  <c r="AG41" i="1039"/>
  <c r="AF41" i="1039"/>
  <c r="AE41" i="1039"/>
  <c r="AD41" i="1039"/>
  <c r="AC41" i="1039"/>
  <c r="AB41" i="1039"/>
  <c r="AA41" i="1039"/>
  <c r="Z41" i="1039"/>
  <c r="Y41" i="1039"/>
  <c r="X41" i="1039"/>
  <c r="W41" i="1039"/>
  <c r="V41" i="1039"/>
  <c r="U41" i="1039"/>
  <c r="T41" i="1039"/>
  <c r="S41" i="1039"/>
  <c r="R41" i="1039"/>
  <c r="Q41" i="1039"/>
  <c r="P41" i="1039"/>
  <c r="O41" i="1039"/>
  <c r="N41" i="1039"/>
  <c r="M41" i="1039"/>
  <c r="L41" i="1039"/>
  <c r="K41" i="1039"/>
  <c r="F41" i="1039"/>
  <c r="AJ40" i="1039"/>
  <c r="AI40" i="1039"/>
  <c r="AH40" i="1039"/>
  <c r="AG40" i="1039"/>
  <c r="AF40" i="1039"/>
  <c r="AE40" i="1039"/>
  <c r="AD40" i="1039"/>
  <c r="AC40" i="1039"/>
  <c r="AB40" i="1039"/>
  <c r="AA40" i="1039"/>
  <c r="Z40" i="1039"/>
  <c r="Y40" i="1039"/>
  <c r="X40" i="1039"/>
  <c r="W40" i="1039"/>
  <c r="V40" i="1039"/>
  <c r="U40" i="1039"/>
  <c r="T40" i="1039"/>
  <c r="S40" i="1039"/>
  <c r="R40" i="1039"/>
  <c r="Q40" i="1039"/>
  <c r="P40" i="1039"/>
  <c r="O40" i="1039"/>
  <c r="N40" i="1039"/>
  <c r="M40" i="1039"/>
  <c r="L40" i="1039"/>
  <c r="K40" i="1039"/>
  <c r="F40" i="1039"/>
  <c r="AJ39" i="1039"/>
  <c r="AI39" i="1039"/>
  <c r="AH39" i="1039"/>
  <c r="AG39" i="1039"/>
  <c r="AF39" i="1039"/>
  <c r="AE39" i="1039"/>
  <c r="AD39" i="1039"/>
  <c r="AC39" i="1039"/>
  <c r="AB39" i="1039"/>
  <c r="AA39" i="1039"/>
  <c r="Z39" i="1039"/>
  <c r="Y39" i="1039"/>
  <c r="X39" i="1039"/>
  <c r="W39" i="1039"/>
  <c r="V39" i="1039"/>
  <c r="U39" i="1039"/>
  <c r="T39" i="1039"/>
  <c r="S39" i="1039"/>
  <c r="R39" i="1039"/>
  <c r="Q39" i="1039"/>
  <c r="P39" i="1039"/>
  <c r="O39" i="1039"/>
  <c r="N39" i="1039"/>
  <c r="M39" i="1039"/>
  <c r="L39" i="1039"/>
  <c r="K39" i="1039"/>
  <c r="F39" i="1039"/>
  <c r="AJ38" i="1039"/>
  <c r="AI38" i="1039"/>
  <c r="AH38" i="1039"/>
  <c r="AG38" i="1039"/>
  <c r="AF38" i="1039"/>
  <c r="AE38" i="1039"/>
  <c r="AD38" i="1039"/>
  <c r="AC38" i="1039"/>
  <c r="AB38" i="1039"/>
  <c r="AA38" i="1039"/>
  <c r="Z38" i="1039"/>
  <c r="Y38" i="1039"/>
  <c r="X38" i="1039"/>
  <c r="W38" i="1039"/>
  <c r="V38" i="1039"/>
  <c r="U38" i="1039"/>
  <c r="T38" i="1039"/>
  <c r="S38" i="1039"/>
  <c r="R38" i="1039"/>
  <c r="Q38" i="1039"/>
  <c r="P38" i="1039"/>
  <c r="O38" i="1039"/>
  <c r="N38" i="1039"/>
  <c r="M38" i="1039"/>
  <c r="L38" i="1039"/>
  <c r="K38" i="1039"/>
  <c r="F38" i="1039"/>
  <c r="AJ37" i="1039"/>
  <c r="AI37" i="1039"/>
  <c r="AH37" i="1039"/>
  <c r="AG37" i="1039"/>
  <c r="AF37" i="1039"/>
  <c r="AE37" i="1039"/>
  <c r="AD37" i="1039"/>
  <c r="AC37" i="1039"/>
  <c r="AB37" i="1039"/>
  <c r="AA37" i="1039"/>
  <c r="Z37" i="1039"/>
  <c r="Y37" i="1039"/>
  <c r="X37" i="1039"/>
  <c r="W37" i="1039"/>
  <c r="V37" i="1039"/>
  <c r="U37" i="1039"/>
  <c r="T37" i="1039"/>
  <c r="S37" i="1039"/>
  <c r="R37" i="1039"/>
  <c r="Q37" i="1039"/>
  <c r="P37" i="1039"/>
  <c r="O37" i="1039"/>
  <c r="N37" i="1039"/>
  <c r="M37" i="1039"/>
  <c r="L37" i="1039"/>
  <c r="K37" i="1039"/>
  <c r="F37" i="1039"/>
  <c r="AJ36" i="1039"/>
  <c r="AI36" i="1039"/>
  <c r="AH36" i="1039"/>
  <c r="AG36" i="1039"/>
  <c r="AF36" i="1039"/>
  <c r="AE36" i="1039"/>
  <c r="AD36" i="1039"/>
  <c r="AC36" i="1039"/>
  <c r="AB36" i="1039"/>
  <c r="AA36" i="1039"/>
  <c r="Z36" i="1039"/>
  <c r="Y36" i="1039"/>
  <c r="X36" i="1039"/>
  <c r="W36" i="1039"/>
  <c r="V36" i="1039"/>
  <c r="U36" i="1039"/>
  <c r="T36" i="1039"/>
  <c r="S36" i="1039"/>
  <c r="R36" i="1039"/>
  <c r="Q36" i="1039"/>
  <c r="P36" i="1039"/>
  <c r="O36" i="1039"/>
  <c r="N36" i="1039"/>
  <c r="M36" i="1039"/>
  <c r="L36" i="1039"/>
  <c r="K36" i="1039"/>
  <c r="F36" i="1039"/>
  <c r="AJ35" i="1039"/>
  <c r="AI35" i="1039"/>
  <c r="AH35" i="1039"/>
  <c r="AG35" i="1039"/>
  <c r="AF35" i="1039"/>
  <c r="AE35" i="1039"/>
  <c r="AD35" i="1039"/>
  <c r="AC35" i="1039"/>
  <c r="AB35" i="1039"/>
  <c r="AA35" i="1039"/>
  <c r="Z35" i="1039"/>
  <c r="Y35" i="1039"/>
  <c r="X35" i="1039"/>
  <c r="W35" i="1039"/>
  <c r="V35" i="1039"/>
  <c r="U35" i="1039"/>
  <c r="T35" i="1039"/>
  <c r="S35" i="1039"/>
  <c r="R35" i="1039"/>
  <c r="Q35" i="1039"/>
  <c r="P35" i="1039"/>
  <c r="O35" i="1039"/>
  <c r="N35" i="1039"/>
  <c r="M35" i="1039"/>
  <c r="L35" i="1039"/>
  <c r="K35" i="1039"/>
  <c r="F35" i="1039"/>
  <c r="AJ34" i="1039"/>
  <c r="AI34" i="1039"/>
  <c r="AH34" i="1039"/>
  <c r="AG34" i="1039"/>
  <c r="AF34" i="1039"/>
  <c r="AE34" i="1039"/>
  <c r="AD34" i="1039"/>
  <c r="AC34" i="1039"/>
  <c r="AB34" i="1039"/>
  <c r="AA34" i="1039"/>
  <c r="Z34" i="1039"/>
  <c r="Y34" i="1039"/>
  <c r="X34" i="1039"/>
  <c r="W34" i="1039"/>
  <c r="V34" i="1039"/>
  <c r="U34" i="1039"/>
  <c r="T34" i="1039"/>
  <c r="S34" i="1039"/>
  <c r="R34" i="1039"/>
  <c r="Q34" i="1039"/>
  <c r="P34" i="1039"/>
  <c r="O34" i="1039"/>
  <c r="N34" i="1039"/>
  <c r="M34" i="1039"/>
  <c r="L34" i="1039"/>
  <c r="K34" i="1039"/>
  <c r="F34" i="1039"/>
  <c r="AJ33" i="1039"/>
  <c r="AI33" i="1039"/>
  <c r="AH33" i="1039"/>
  <c r="AG33" i="1039"/>
  <c r="AF33" i="1039"/>
  <c r="AE33" i="1039"/>
  <c r="AD33" i="1039"/>
  <c r="AC33" i="1039"/>
  <c r="AB33" i="1039"/>
  <c r="AA33" i="1039"/>
  <c r="Z33" i="1039"/>
  <c r="Y33" i="1039"/>
  <c r="X33" i="1039"/>
  <c r="W33" i="1039"/>
  <c r="V33" i="1039"/>
  <c r="U33" i="1039"/>
  <c r="T33" i="1039"/>
  <c r="S33" i="1039"/>
  <c r="R33" i="1039"/>
  <c r="Q33" i="1039"/>
  <c r="P33" i="1039"/>
  <c r="O33" i="1039"/>
  <c r="N33" i="1039"/>
  <c r="M33" i="1039"/>
  <c r="L33" i="1039"/>
  <c r="K33" i="1039"/>
  <c r="F33" i="1039"/>
  <c r="AJ32" i="1039"/>
  <c r="AI32" i="1039"/>
  <c r="AH32" i="1039"/>
  <c r="AG32" i="1039"/>
  <c r="AF32" i="1039"/>
  <c r="AE32" i="1039"/>
  <c r="AD32" i="1039"/>
  <c r="AC32" i="1039"/>
  <c r="AB32" i="1039"/>
  <c r="AA32" i="1039"/>
  <c r="Z32" i="1039"/>
  <c r="Y32" i="1039"/>
  <c r="X32" i="1039"/>
  <c r="W32" i="1039"/>
  <c r="V32" i="1039"/>
  <c r="U32" i="1039"/>
  <c r="T32" i="1039"/>
  <c r="S32" i="1039"/>
  <c r="R32" i="1039"/>
  <c r="Q32" i="1039"/>
  <c r="P32" i="1039"/>
  <c r="O32" i="1039"/>
  <c r="N32" i="1039"/>
  <c r="M32" i="1039"/>
  <c r="L32" i="1039"/>
  <c r="K32" i="1039"/>
  <c r="F32" i="1039"/>
  <c r="AJ31" i="1039"/>
  <c r="AI31" i="1039"/>
  <c r="AH31" i="1039"/>
  <c r="AG31" i="1039"/>
  <c r="AF31" i="1039"/>
  <c r="AE31" i="1039"/>
  <c r="AD31" i="1039"/>
  <c r="AC31" i="1039"/>
  <c r="AB31" i="1039"/>
  <c r="AA31" i="1039"/>
  <c r="Z31" i="1039"/>
  <c r="Y31" i="1039"/>
  <c r="X31" i="1039"/>
  <c r="W31" i="1039"/>
  <c r="V31" i="1039"/>
  <c r="U31" i="1039"/>
  <c r="T31" i="1039"/>
  <c r="S31" i="1039"/>
  <c r="R31" i="1039"/>
  <c r="Q31" i="1039"/>
  <c r="P31" i="1039"/>
  <c r="O31" i="1039"/>
  <c r="N31" i="1039"/>
  <c r="M31" i="1039"/>
  <c r="L31" i="1039"/>
  <c r="K31" i="1039"/>
  <c r="F31" i="1039"/>
  <c r="AJ30" i="1039"/>
  <c r="AI30" i="1039"/>
  <c r="AH30" i="1039"/>
  <c r="AG30" i="1039"/>
  <c r="AF30" i="1039"/>
  <c r="AE30" i="1039"/>
  <c r="AD30" i="1039"/>
  <c r="AC30" i="1039"/>
  <c r="AB30" i="1039"/>
  <c r="AA30" i="1039"/>
  <c r="Z30" i="1039"/>
  <c r="Y30" i="1039"/>
  <c r="X30" i="1039"/>
  <c r="W30" i="1039"/>
  <c r="V30" i="1039"/>
  <c r="U30" i="1039"/>
  <c r="T30" i="1039"/>
  <c r="S30" i="1039"/>
  <c r="R30" i="1039"/>
  <c r="Q30" i="1039"/>
  <c r="P30" i="1039"/>
  <c r="O30" i="1039"/>
  <c r="N30" i="1039"/>
  <c r="M30" i="1039"/>
  <c r="L30" i="1039"/>
  <c r="K30" i="1039"/>
  <c r="F30" i="1039"/>
  <c r="AJ29" i="1039"/>
  <c r="AI29" i="1039"/>
  <c r="AH29" i="1039"/>
  <c r="AG29" i="1039"/>
  <c r="AF29" i="1039"/>
  <c r="AE29" i="1039"/>
  <c r="AD29" i="1039"/>
  <c r="AC29" i="1039"/>
  <c r="AB29" i="1039"/>
  <c r="AA29" i="1039"/>
  <c r="Z29" i="1039"/>
  <c r="Y29" i="1039"/>
  <c r="X29" i="1039"/>
  <c r="W29" i="1039"/>
  <c r="V29" i="1039"/>
  <c r="U29" i="1039"/>
  <c r="T29" i="1039"/>
  <c r="S29" i="1039"/>
  <c r="R29" i="1039"/>
  <c r="Q29" i="1039"/>
  <c r="P29" i="1039"/>
  <c r="O29" i="1039"/>
  <c r="N29" i="1039"/>
  <c r="M29" i="1039"/>
  <c r="L29" i="1039"/>
  <c r="K29" i="1039"/>
  <c r="F29" i="1039"/>
  <c r="AJ28" i="1039"/>
  <c r="AI28" i="1039"/>
  <c r="AH28" i="1039"/>
  <c r="AG28" i="1039"/>
  <c r="AF28" i="1039"/>
  <c r="AE28" i="1039"/>
  <c r="AD28" i="1039"/>
  <c r="AC28" i="1039"/>
  <c r="AB28" i="1039"/>
  <c r="AA28" i="1039"/>
  <c r="Z28" i="1039"/>
  <c r="Y28" i="1039"/>
  <c r="X28" i="1039"/>
  <c r="W28" i="1039"/>
  <c r="V28" i="1039"/>
  <c r="U28" i="1039"/>
  <c r="T28" i="1039"/>
  <c r="S28" i="1039"/>
  <c r="R28" i="1039"/>
  <c r="Q28" i="1039"/>
  <c r="P28" i="1039"/>
  <c r="O28" i="1039"/>
  <c r="N28" i="1039"/>
  <c r="M28" i="1039"/>
  <c r="L28" i="1039"/>
  <c r="K28" i="1039"/>
  <c r="F28" i="1039"/>
  <c r="AJ27" i="1039"/>
  <c r="AI27" i="1039"/>
  <c r="AH27" i="1039"/>
  <c r="AG27" i="1039"/>
  <c r="AF27" i="1039"/>
  <c r="AE27" i="1039"/>
  <c r="AD27" i="1039"/>
  <c r="AC27" i="1039"/>
  <c r="AB27" i="1039"/>
  <c r="AA27" i="1039"/>
  <c r="Z27" i="1039"/>
  <c r="Y27" i="1039"/>
  <c r="X27" i="1039"/>
  <c r="W27" i="1039"/>
  <c r="V27" i="1039"/>
  <c r="U27" i="1039"/>
  <c r="T27" i="1039"/>
  <c r="S27" i="1039"/>
  <c r="R27" i="1039"/>
  <c r="Q27" i="1039"/>
  <c r="P27" i="1039"/>
  <c r="O27" i="1039"/>
  <c r="N27" i="1039"/>
  <c r="M27" i="1039"/>
  <c r="L27" i="1039"/>
  <c r="K27" i="1039"/>
  <c r="F27" i="1039"/>
  <c r="AJ26" i="1039"/>
  <c r="AI26" i="1039"/>
  <c r="AH26" i="1039"/>
  <c r="AG26" i="1039"/>
  <c r="AF26" i="1039"/>
  <c r="AE26" i="1039"/>
  <c r="AD26" i="1039"/>
  <c r="AC26" i="1039"/>
  <c r="AB26" i="1039"/>
  <c r="AA26" i="1039"/>
  <c r="Z26" i="1039"/>
  <c r="Y26" i="1039"/>
  <c r="X26" i="1039"/>
  <c r="W26" i="1039"/>
  <c r="V26" i="1039"/>
  <c r="U26" i="1039"/>
  <c r="T26" i="1039"/>
  <c r="S26" i="1039"/>
  <c r="R26" i="1039"/>
  <c r="Q26" i="1039"/>
  <c r="P26" i="1039"/>
  <c r="O26" i="1039"/>
  <c r="N26" i="1039"/>
  <c r="M26" i="1039"/>
  <c r="L26" i="1039"/>
  <c r="K26" i="1039"/>
  <c r="F26" i="1039"/>
  <c r="AJ25" i="1039"/>
  <c r="AI25" i="1039"/>
  <c r="AH25" i="1039"/>
  <c r="AG25" i="1039"/>
  <c r="AF25" i="1039"/>
  <c r="AE25" i="1039"/>
  <c r="AD25" i="1039"/>
  <c r="AC25" i="1039"/>
  <c r="AB25" i="1039"/>
  <c r="AA25" i="1039"/>
  <c r="Z25" i="1039"/>
  <c r="Y25" i="1039"/>
  <c r="X25" i="1039"/>
  <c r="W25" i="1039"/>
  <c r="V25" i="1039"/>
  <c r="U25" i="1039"/>
  <c r="T25" i="1039"/>
  <c r="S25" i="1039"/>
  <c r="R25" i="1039"/>
  <c r="Q25" i="1039"/>
  <c r="P25" i="1039"/>
  <c r="O25" i="1039"/>
  <c r="N25" i="1039"/>
  <c r="M25" i="1039"/>
  <c r="L25" i="1039"/>
  <c r="K25" i="1039"/>
  <c r="F25" i="1039"/>
  <c r="AJ24" i="1039"/>
  <c r="AI24" i="1039"/>
  <c r="AH24" i="1039"/>
  <c r="AG24" i="1039"/>
  <c r="AF24" i="1039"/>
  <c r="AE24" i="1039"/>
  <c r="AD24" i="1039"/>
  <c r="AC24" i="1039"/>
  <c r="AB24" i="1039"/>
  <c r="AA24" i="1039"/>
  <c r="Z24" i="1039"/>
  <c r="Y24" i="1039"/>
  <c r="X24" i="1039"/>
  <c r="W24" i="1039"/>
  <c r="V24" i="1039"/>
  <c r="U24" i="1039"/>
  <c r="T24" i="1039"/>
  <c r="S24" i="1039"/>
  <c r="R24" i="1039"/>
  <c r="Q24" i="1039"/>
  <c r="P24" i="1039"/>
  <c r="O24" i="1039"/>
  <c r="N24" i="1039"/>
  <c r="M24" i="1039"/>
  <c r="L24" i="1039"/>
  <c r="K24" i="1039"/>
  <c r="F24" i="1039"/>
  <c r="AJ23" i="1039"/>
  <c r="AI23" i="1039"/>
  <c r="AH23" i="1039"/>
  <c r="AG23" i="1039"/>
  <c r="AF23" i="1039"/>
  <c r="AE23" i="1039"/>
  <c r="AD23" i="1039"/>
  <c r="AC23" i="1039"/>
  <c r="AB23" i="1039"/>
  <c r="AA23" i="1039"/>
  <c r="Z23" i="1039"/>
  <c r="Y23" i="1039"/>
  <c r="X23" i="1039"/>
  <c r="W23" i="1039"/>
  <c r="V23" i="1039"/>
  <c r="U23" i="1039"/>
  <c r="T23" i="1039"/>
  <c r="S23" i="1039"/>
  <c r="R23" i="1039"/>
  <c r="Q23" i="1039"/>
  <c r="P23" i="1039"/>
  <c r="O23" i="1039"/>
  <c r="N23" i="1039"/>
  <c r="M23" i="1039"/>
  <c r="L23" i="1039"/>
  <c r="K23" i="1039"/>
  <c r="F23" i="1039"/>
  <c r="AJ22" i="1039"/>
  <c r="AI22" i="1039"/>
  <c r="AH22" i="1039"/>
  <c r="AG22" i="1039"/>
  <c r="AF22" i="1039"/>
  <c r="AE22" i="1039"/>
  <c r="AD22" i="1039"/>
  <c r="AC22" i="1039"/>
  <c r="AB22" i="1039"/>
  <c r="AA22" i="1039"/>
  <c r="Z22" i="1039"/>
  <c r="Y22" i="1039"/>
  <c r="X22" i="1039"/>
  <c r="W22" i="1039"/>
  <c r="V22" i="1039"/>
  <c r="U22" i="1039"/>
  <c r="T22" i="1039"/>
  <c r="S22" i="1039"/>
  <c r="R22" i="1039"/>
  <c r="Q22" i="1039"/>
  <c r="P22" i="1039"/>
  <c r="O22" i="1039"/>
  <c r="N22" i="1039"/>
  <c r="M22" i="1039"/>
  <c r="L22" i="1039"/>
  <c r="K22" i="1039"/>
  <c r="F22" i="1039"/>
  <c r="AI21" i="1039"/>
  <c r="AH21" i="1039"/>
  <c r="AJ21" i="1039" s="1"/>
  <c r="AG21" i="1039"/>
  <c r="AE21" i="1039"/>
  <c r="AD21" i="1039"/>
  <c r="AC21" i="1039"/>
  <c r="AB21" i="1039"/>
  <c r="AF21" i="1039" s="1"/>
  <c r="AA21" i="1039"/>
  <c r="Y21" i="1039"/>
  <c r="X21" i="1039"/>
  <c r="W21" i="1039"/>
  <c r="Z21" i="1039" s="1"/>
  <c r="V21" i="1039"/>
  <c r="T21" i="1039"/>
  <c r="S21" i="1039"/>
  <c r="R21" i="1039"/>
  <c r="U21" i="1039" s="1"/>
  <c r="Q21" i="1039"/>
  <c r="O21" i="1039"/>
  <c r="N21" i="1039"/>
  <c r="M21" i="1039"/>
  <c r="L21" i="1039"/>
  <c r="P21" i="1039" s="1"/>
  <c r="K21" i="1039"/>
  <c r="AI20" i="1039"/>
  <c r="AH20" i="1039"/>
  <c r="AJ20" i="1039" s="1"/>
  <c r="AG20" i="1039"/>
  <c r="AE20" i="1039"/>
  <c r="AD20" i="1039"/>
  <c r="AC20" i="1039"/>
  <c r="AB20" i="1039"/>
  <c r="AA20" i="1039"/>
  <c r="Y20" i="1039"/>
  <c r="X20" i="1039"/>
  <c r="W20" i="1039"/>
  <c r="V20" i="1039"/>
  <c r="T20" i="1039"/>
  <c r="S20" i="1039"/>
  <c r="U20" i="1039" s="1"/>
  <c r="R20" i="1039"/>
  <c r="Q20" i="1039"/>
  <c r="O20" i="1039"/>
  <c r="N20" i="1039"/>
  <c r="M20" i="1039"/>
  <c r="L20" i="1039"/>
  <c r="P20" i="1039" s="1"/>
  <c r="F20" i="1039" s="1"/>
  <c r="K20" i="1039"/>
  <c r="AI19" i="1039"/>
  <c r="AH19" i="1039"/>
  <c r="AG19" i="1039"/>
  <c r="AE19" i="1039"/>
  <c r="AD19" i="1039"/>
  <c r="AC19" i="1039"/>
  <c r="AB19" i="1039"/>
  <c r="AA19" i="1039"/>
  <c r="Y19" i="1039"/>
  <c r="X19" i="1039"/>
  <c r="W19" i="1039"/>
  <c r="V19" i="1039"/>
  <c r="Z19" i="1039" s="1"/>
  <c r="T19" i="1039"/>
  <c r="U19" i="1039" s="1"/>
  <c r="S19" i="1039"/>
  <c r="R19" i="1039"/>
  <c r="Q19" i="1039"/>
  <c r="P19" i="1039"/>
  <c r="O19" i="1039"/>
  <c r="N19" i="1039"/>
  <c r="M19" i="1039"/>
  <c r="L19" i="1039"/>
  <c r="K19" i="1039"/>
  <c r="AI18" i="1039"/>
  <c r="AH18" i="1039"/>
  <c r="AJ18" i="1039" s="1"/>
  <c r="AG18" i="1039"/>
  <c r="AE18" i="1039"/>
  <c r="AD18" i="1039"/>
  <c r="AC18" i="1039"/>
  <c r="AB18" i="1039"/>
  <c r="AF18" i="1039" s="1"/>
  <c r="AA18" i="1039"/>
  <c r="Y18" i="1039"/>
  <c r="X18" i="1039"/>
  <c r="W18" i="1039"/>
  <c r="Z18" i="1039" s="1"/>
  <c r="V18" i="1039"/>
  <c r="T18" i="1039"/>
  <c r="S18" i="1039"/>
  <c r="R18" i="1039"/>
  <c r="U18" i="1039" s="1"/>
  <c r="Q18" i="1039"/>
  <c r="O18" i="1039"/>
  <c r="N18" i="1039"/>
  <c r="M18" i="1039"/>
  <c r="L18" i="1039"/>
  <c r="P18" i="1039" s="1"/>
  <c r="K18" i="1039"/>
  <c r="AI17" i="1039"/>
  <c r="AH17" i="1039"/>
  <c r="AG17" i="1039"/>
  <c r="AF17" i="1039"/>
  <c r="AE17" i="1039"/>
  <c r="AD17" i="1039"/>
  <c r="AC17" i="1039"/>
  <c r="AB17" i="1039"/>
  <c r="AA17" i="1039"/>
  <c r="Y17" i="1039"/>
  <c r="X17" i="1039"/>
  <c r="W17" i="1039"/>
  <c r="Z17" i="1039" s="1"/>
  <c r="V17" i="1039"/>
  <c r="T17" i="1039"/>
  <c r="S17" i="1039"/>
  <c r="R17" i="1039"/>
  <c r="Q17" i="1039"/>
  <c r="P17" i="1039"/>
  <c r="O17" i="1039"/>
  <c r="N17" i="1039"/>
  <c r="M17" i="1039"/>
  <c r="L17" i="1039"/>
  <c r="K17" i="1039"/>
  <c r="AI16" i="1039"/>
  <c r="AH16" i="1039"/>
  <c r="AJ16" i="1039" s="1"/>
  <c r="AG16" i="1039"/>
  <c r="AE16" i="1039"/>
  <c r="AD16" i="1039"/>
  <c r="AC16" i="1039"/>
  <c r="AB16" i="1039"/>
  <c r="AF16" i="1039" s="1"/>
  <c r="AA16" i="1039"/>
  <c r="Y16" i="1039"/>
  <c r="X16" i="1039"/>
  <c r="W16" i="1039"/>
  <c r="V16" i="1039"/>
  <c r="T16" i="1039"/>
  <c r="S16" i="1039"/>
  <c r="U16" i="1039" s="1"/>
  <c r="R16" i="1039"/>
  <c r="Q16" i="1039"/>
  <c r="O16" i="1039"/>
  <c r="N16" i="1039"/>
  <c r="M16" i="1039"/>
  <c r="P16" i="1039" s="1"/>
  <c r="L16" i="1039"/>
  <c r="K16" i="1039"/>
  <c r="AI15" i="1039"/>
  <c r="AH15" i="1039"/>
  <c r="AG15" i="1039"/>
  <c r="AE15" i="1039"/>
  <c r="AD15" i="1039"/>
  <c r="AC15" i="1039"/>
  <c r="AB15" i="1039"/>
  <c r="AA15" i="1039"/>
  <c r="AF15" i="1039" s="1"/>
  <c r="Y15" i="1039"/>
  <c r="X15" i="1039"/>
  <c r="W15" i="1039"/>
  <c r="V15" i="1039"/>
  <c r="T15" i="1039"/>
  <c r="S15" i="1039"/>
  <c r="R15" i="1039"/>
  <c r="U15" i="1039" s="1"/>
  <c r="Q15" i="1039"/>
  <c r="O15" i="1039"/>
  <c r="N15" i="1039"/>
  <c r="M15" i="1039"/>
  <c r="L15" i="1039"/>
  <c r="K15" i="1039"/>
  <c r="AI14" i="1039"/>
  <c r="AH14" i="1039"/>
  <c r="AG14" i="1039"/>
  <c r="AE14" i="1039"/>
  <c r="AD14" i="1039"/>
  <c r="AC14" i="1039"/>
  <c r="AF14" i="1039" s="1"/>
  <c r="AB14" i="1039"/>
  <c r="AA14" i="1039"/>
  <c r="Y14" i="1039"/>
  <c r="X14" i="1039"/>
  <c r="W14" i="1039"/>
  <c r="V14" i="1039"/>
  <c r="T14" i="1039"/>
  <c r="S14" i="1039"/>
  <c r="R14" i="1039"/>
  <c r="Q14" i="1039"/>
  <c r="U14" i="1039" s="1"/>
  <c r="O14" i="1039"/>
  <c r="N14" i="1039"/>
  <c r="M14" i="1039"/>
  <c r="L14" i="1039"/>
  <c r="K14" i="1039"/>
  <c r="AJ13" i="1039"/>
  <c r="F13" i="1039" s="1"/>
  <c r="AI13" i="1039"/>
  <c r="AH13" i="1039"/>
  <c r="AG13" i="1039"/>
  <c r="AE13" i="1039"/>
  <c r="AD13" i="1039"/>
  <c r="AC13" i="1039"/>
  <c r="AB13" i="1039"/>
  <c r="AA13" i="1039"/>
  <c r="Y13" i="1039"/>
  <c r="X13" i="1039"/>
  <c r="W13" i="1039"/>
  <c r="V13" i="1039"/>
  <c r="T13" i="1039"/>
  <c r="S13" i="1039"/>
  <c r="R13" i="1039"/>
  <c r="Q13" i="1039"/>
  <c r="O13" i="1039"/>
  <c r="N13" i="1039"/>
  <c r="M13" i="1039"/>
  <c r="L13" i="1039"/>
  <c r="K13" i="1039"/>
  <c r="AI12" i="1039"/>
  <c r="AH12" i="1039"/>
  <c r="AJ12" i="1039" s="1"/>
  <c r="F12" i="1039" s="1"/>
  <c r="AG12" i="1039"/>
  <c r="AE12" i="1039"/>
  <c r="AD12" i="1039"/>
  <c r="AC12" i="1039"/>
  <c r="AB12" i="1039"/>
  <c r="AA12" i="1039"/>
  <c r="Y12" i="1039"/>
  <c r="X12" i="1039"/>
  <c r="W12" i="1039"/>
  <c r="Z12" i="1039" s="1"/>
  <c r="V12" i="1039"/>
  <c r="T12" i="1039"/>
  <c r="S12" i="1039"/>
  <c r="R12" i="1039"/>
  <c r="Q12" i="1039"/>
  <c r="O12" i="1039"/>
  <c r="N12" i="1039"/>
  <c r="M12" i="1039"/>
  <c r="L12" i="1039"/>
  <c r="K12" i="1039"/>
  <c r="AI11" i="1039"/>
  <c r="AH11" i="1039"/>
  <c r="AJ11" i="1039" s="1"/>
  <c r="AG11" i="1039"/>
  <c r="AE11" i="1039"/>
  <c r="AD11" i="1039"/>
  <c r="AC11" i="1039"/>
  <c r="AB11" i="1039"/>
  <c r="AF11" i="1039" s="1"/>
  <c r="AA11" i="1039"/>
  <c r="Z11" i="1039"/>
  <c r="Y11" i="1039"/>
  <c r="X11" i="1039"/>
  <c r="W11" i="1039"/>
  <c r="V11" i="1039"/>
  <c r="T11" i="1039"/>
  <c r="S11" i="1039"/>
  <c r="R11" i="1039"/>
  <c r="U11" i="1039" s="1"/>
  <c r="Q11" i="1039"/>
  <c r="O11" i="1039"/>
  <c r="N11" i="1039"/>
  <c r="M11" i="1039"/>
  <c r="L11" i="1039"/>
  <c r="P11" i="1039" s="1"/>
  <c r="K11" i="1039"/>
  <c r="AI10" i="1039"/>
  <c r="AH10" i="1039"/>
  <c r="AG10" i="1039"/>
  <c r="AJ10" i="1039" s="1"/>
  <c r="AE10" i="1039"/>
  <c r="AD10" i="1039"/>
  <c r="AC10" i="1039"/>
  <c r="AB10" i="1039"/>
  <c r="AA10" i="1039"/>
  <c r="Y10" i="1039"/>
  <c r="X10" i="1039"/>
  <c r="W10" i="1039"/>
  <c r="V10" i="1039"/>
  <c r="T10" i="1039"/>
  <c r="S10" i="1039"/>
  <c r="R10" i="1039"/>
  <c r="Q10" i="1039"/>
  <c r="O10" i="1039"/>
  <c r="N10" i="1039"/>
  <c r="M10" i="1039"/>
  <c r="P10" i="1039" s="1"/>
  <c r="L10" i="1039"/>
  <c r="K10" i="1039"/>
  <c r="AI9" i="1039"/>
  <c r="AH9" i="1039"/>
  <c r="AG9" i="1039"/>
  <c r="AE9" i="1039"/>
  <c r="AD9" i="1039"/>
  <c r="AC9" i="1039"/>
  <c r="AB9" i="1039"/>
  <c r="AF9" i="1039" s="1"/>
  <c r="AA9" i="1039"/>
  <c r="Y9" i="1039"/>
  <c r="Z9" i="1039" s="1"/>
  <c r="X9" i="1039"/>
  <c r="W9" i="1039"/>
  <c r="V9" i="1039"/>
  <c r="T9" i="1039"/>
  <c r="U9" i="1039" s="1"/>
  <c r="S9" i="1039"/>
  <c r="R9" i="1039"/>
  <c r="Q9" i="1039"/>
  <c r="O9" i="1039"/>
  <c r="N9" i="1039"/>
  <c r="M9" i="1039"/>
  <c r="L9" i="1039"/>
  <c r="P9" i="1039" s="1"/>
  <c r="K9" i="1039"/>
  <c r="AI8" i="1039"/>
  <c r="AH8" i="1039"/>
  <c r="AG8" i="1039"/>
  <c r="AE8" i="1039"/>
  <c r="AD8" i="1039"/>
  <c r="AC8" i="1039"/>
  <c r="AB8" i="1039"/>
  <c r="AF8" i="1039" s="1"/>
  <c r="AA8" i="1039"/>
  <c r="Y8" i="1039"/>
  <c r="X8" i="1039"/>
  <c r="W8" i="1039"/>
  <c r="V8" i="1039"/>
  <c r="T8" i="1039"/>
  <c r="S8" i="1039"/>
  <c r="R8" i="1039"/>
  <c r="Q8" i="1039"/>
  <c r="U8" i="1039" s="1"/>
  <c r="P8" i="1039"/>
  <c r="O8" i="1039"/>
  <c r="N8" i="1039"/>
  <c r="M8" i="1039"/>
  <c r="L8" i="1039"/>
  <c r="K8" i="1039"/>
  <c r="AI7" i="1039"/>
  <c r="AH7" i="1039"/>
  <c r="AJ7" i="1039" s="1"/>
  <c r="AG7" i="1039"/>
  <c r="AF7" i="1039"/>
  <c r="AE7" i="1039"/>
  <c r="AD7" i="1039"/>
  <c r="AC7" i="1039"/>
  <c r="AB7" i="1039"/>
  <c r="AA7" i="1039"/>
  <c r="Y7" i="1039"/>
  <c r="X7" i="1039"/>
  <c r="Z7" i="1039" s="1"/>
  <c r="W7" i="1039"/>
  <c r="V7" i="1039"/>
  <c r="T7" i="1039"/>
  <c r="S7" i="1039"/>
  <c r="R7" i="1039"/>
  <c r="Q7" i="1039"/>
  <c r="U7" i="1039" s="1"/>
  <c r="O7" i="1039"/>
  <c r="N7" i="1039"/>
  <c r="M7" i="1039"/>
  <c r="L7" i="1039"/>
  <c r="K7" i="1039"/>
  <c r="AI6" i="1039"/>
  <c r="AH6" i="1039"/>
  <c r="AJ6" i="1039" s="1"/>
  <c r="AG6" i="1039"/>
  <c r="AE6" i="1039"/>
  <c r="AD6" i="1039"/>
  <c r="AC6" i="1039"/>
  <c r="AF6" i="1039" s="1"/>
  <c r="AB6" i="1039"/>
  <c r="AA6" i="1039"/>
  <c r="Y6" i="1039"/>
  <c r="X6" i="1039"/>
  <c r="W6" i="1039"/>
  <c r="Z6" i="1039" s="1"/>
  <c r="V6" i="1039"/>
  <c r="T6" i="1039"/>
  <c r="S6" i="1039"/>
  <c r="U6" i="1039" s="1"/>
  <c r="R6" i="1039"/>
  <c r="Q6" i="1039"/>
  <c r="P6" i="1039"/>
  <c r="O6" i="1039"/>
  <c r="N6" i="1039"/>
  <c r="M6" i="1039"/>
  <c r="L6" i="1039"/>
  <c r="K6" i="1039"/>
  <c r="AI5" i="1039"/>
  <c r="AH5" i="1039"/>
  <c r="AJ5" i="1039" s="1"/>
  <c r="AG5" i="1039"/>
  <c r="AE5" i="1039"/>
  <c r="AD5" i="1039"/>
  <c r="AC5" i="1039"/>
  <c r="AB5" i="1039"/>
  <c r="AA5" i="1039"/>
  <c r="Y5" i="1039"/>
  <c r="X5" i="1039"/>
  <c r="Z5" i="1039" s="1"/>
  <c r="W5" i="1039"/>
  <c r="V5" i="1039"/>
  <c r="T5" i="1039"/>
  <c r="U5" i="1039" s="1"/>
  <c r="S5" i="1039"/>
  <c r="R5" i="1039"/>
  <c r="Q5" i="1039"/>
  <c r="O5" i="1039"/>
  <c r="N5" i="1039"/>
  <c r="M5" i="1039"/>
  <c r="L5" i="1039"/>
  <c r="K5" i="1039"/>
  <c r="AI4" i="1039"/>
  <c r="AH4" i="1039"/>
  <c r="AJ4" i="1039" s="1"/>
  <c r="AG4" i="1039"/>
  <c r="AE4" i="1039"/>
  <c r="AD4" i="1039"/>
  <c r="AC4" i="1039"/>
  <c r="AB4" i="1039"/>
  <c r="AA4" i="1039"/>
  <c r="Y4" i="1039"/>
  <c r="X4" i="1039"/>
  <c r="W4" i="1039"/>
  <c r="V4" i="1039"/>
  <c r="T4" i="1039"/>
  <c r="S4" i="1039"/>
  <c r="U4" i="1039" s="1"/>
  <c r="R4" i="1039"/>
  <c r="Q4" i="1039"/>
  <c r="O4" i="1039"/>
  <c r="N4" i="1039"/>
  <c r="M4" i="1039"/>
  <c r="P4" i="1039" s="1"/>
  <c r="L4" i="1039"/>
  <c r="K4" i="1039"/>
  <c r="E54" i="1038"/>
  <c r="D54" i="1038"/>
  <c r="C54" i="1038"/>
  <c r="C56" i="1038" s="1"/>
  <c r="G56" i="1038" s="1"/>
  <c r="E47" i="1038"/>
  <c r="D47" i="1038"/>
  <c r="AJ43" i="1038"/>
  <c r="AI43" i="1038"/>
  <c r="AH43" i="1038"/>
  <c r="AG43" i="1038"/>
  <c r="AF43" i="1038"/>
  <c r="AE43" i="1038"/>
  <c r="AD43" i="1038"/>
  <c r="AC43" i="1038"/>
  <c r="AB43" i="1038"/>
  <c r="AA43" i="1038"/>
  <c r="Z43" i="1038"/>
  <c r="Y43" i="1038"/>
  <c r="X43" i="1038"/>
  <c r="W43" i="1038"/>
  <c r="V43" i="1038"/>
  <c r="U43" i="1038"/>
  <c r="T43" i="1038"/>
  <c r="S43" i="1038"/>
  <c r="R43" i="1038"/>
  <c r="Q43" i="1038"/>
  <c r="P43" i="1038"/>
  <c r="O43" i="1038"/>
  <c r="N43" i="1038"/>
  <c r="M43" i="1038"/>
  <c r="L43" i="1038"/>
  <c r="K43" i="1038"/>
  <c r="F43" i="1038"/>
  <c r="AJ42" i="1038"/>
  <c r="AI42" i="1038"/>
  <c r="AH42" i="1038"/>
  <c r="AG42" i="1038"/>
  <c r="AF42" i="1038"/>
  <c r="AE42" i="1038"/>
  <c r="AD42" i="1038"/>
  <c r="AC42" i="1038"/>
  <c r="AB42" i="1038"/>
  <c r="AA42" i="1038"/>
  <c r="Z42" i="1038"/>
  <c r="Y42" i="1038"/>
  <c r="X42" i="1038"/>
  <c r="W42" i="1038"/>
  <c r="V42" i="1038"/>
  <c r="U42" i="1038"/>
  <c r="T42" i="1038"/>
  <c r="S42" i="1038"/>
  <c r="R42" i="1038"/>
  <c r="Q42" i="1038"/>
  <c r="P42" i="1038"/>
  <c r="O42" i="1038"/>
  <c r="N42" i="1038"/>
  <c r="M42" i="1038"/>
  <c r="L42" i="1038"/>
  <c r="K42" i="1038"/>
  <c r="F42" i="1038"/>
  <c r="AJ41" i="1038"/>
  <c r="AI41" i="1038"/>
  <c r="AH41" i="1038"/>
  <c r="AG41" i="1038"/>
  <c r="AF41" i="1038"/>
  <c r="AE41" i="1038"/>
  <c r="AD41" i="1038"/>
  <c r="AC41" i="1038"/>
  <c r="AB41" i="1038"/>
  <c r="AA41" i="1038"/>
  <c r="Z41" i="1038"/>
  <c r="Y41" i="1038"/>
  <c r="X41" i="1038"/>
  <c r="W41" i="1038"/>
  <c r="V41" i="1038"/>
  <c r="U41" i="1038"/>
  <c r="T41" i="1038"/>
  <c r="S41" i="1038"/>
  <c r="R41" i="1038"/>
  <c r="Q41" i="1038"/>
  <c r="P41" i="1038"/>
  <c r="O41" i="1038"/>
  <c r="N41" i="1038"/>
  <c r="M41" i="1038"/>
  <c r="L41" i="1038"/>
  <c r="K41" i="1038"/>
  <c r="F41" i="1038"/>
  <c r="AJ40" i="1038"/>
  <c r="AI40" i="1038"/>
  <c r="AH40" i="1038"/>
  <c r="AG40" i="1038"/>
  <c r="AF40" i="1038"/>
  <c r="AE40" i="1038"/>
  <c r="AD40" i="1038"/>
  <c r="AC40" i="1038"/>
  <c r="AB40" i="1038"/>
  <c r="AA40" i="1038"/>
  <c r="Z40" i="1038"/>
  <c r="Y40" i="1038"/>
  <c r="X40" i="1038"/>
  <c r="W40" i="1038"/>
  <c r="V40" i="1038"/>
  <c r="U40" i="1038"/>
  <c r="T40" i="1038"/>
  <c r="S40" i="1038"/>
  <c r="R40" i="1038"/>
  <c r="Q40" i="1038"/>
  <c r="P40" i="1038"/>
  <c r="O40" i="1038"/>
  <c r="N40" i="1038"/>
  <c r="M40" i="1038"/>
  <c r="L40" i="1038"/>
  <c r="K40" i="1038"/>
  <c r="F40" i="1038"/>
  <c r="AJ39" i="1038"/>
  <c r="AI39" i="1038"/>
  <c r="AH39" i="1038"/>
  <c r="AG39" i="1038"/>
  <c r="AF39" i="1038"/>
  <c r="AE39" i="1038"/>
  <c r="AD39" i="1038"/>
  <c r="AC39" i="1038"/>
  <c r="AB39" i="1038"/>
  <c r="AA39" i="1038"/>
  <c r="Z39" i="1038"/>
  <c r="Y39" i="1038"/>
  <c r="X39" i="1038"/>
  <c r="W39" i="1038"/>
  <c r="V39" i="1038"/>
  <c r="U39" i="1038"/>
  <c r="T39" i="1038"/>
  <c r="S39" i="1038"/>
  <c r="R39" i="1038"/>
  <c r="Q39" i="1038"/>
  <c r="P39" i="1038"/>
  <c r="O39" i="1038"/>
  <c r="N39" i="1038"/>
  <c r="M39" i="1038"/>
  <c r="L39" i="1038"/>
  <c r="K39" i="1038"/>
  <c r="F39" i="1038"/>
  <c r="AJ38" i="1038"/>
  <c r="AI38" i="1038"/>
  <c r="AH38" i="1038"/>
  <c r="AG38" i="1038"/>
  <c r="AF38" i="1038"/>
  <c r="AE38" i="1038"/>
  <c r="AD38" i="1038"/>
  <c r="AC38" i="1038"/>
  <c r="AB38" i="1038"/>
  <c r="AA38" i="1038"/>
  <c r="Z38" i="1038"/>
  <c r="Y38" i="1038"/>
  <c r="X38" i="1038"/>
  <c r="W38" i="1038"/>
  <c r="V38" i="1038"/>
  <c r="U38" i="1038"/>
  <c r="T38" i="1038"/>
  <c r="S38" i="1038"/>
  <c r="R38" i="1038"/>
  <c r="Q38" i="1038"/>
  <c r="P38" i="1038"/>
  <c r="O38" i="1038"/>
  <c r="N38" i="1038"/>
  <c r="M38" i="1038"/>
  <c r="L38" i="1038"/>
  <c r="K38" i="1038"/>
  <c r="F38" i="1038"/>
  <c r="AJ37" i="1038"/>
  <c r="AI37" i="1038"/>
  <c r="AH37" i="1038"/>
  <c r="AG37" i="1038"/>
  <c r="AF37" i="1038"/>
  <c r="AE37" i="1038"/>
  <c r="AD37" i="1038"/>
  <c r="AC37" i="1038"/>
  <c r="AB37" i="1038"/>
  <c r="AA37" i="1038"/>
  <c r="Z37" i="1038"/>
  <c r="Y37" i="1038"/>
  <c r="X37" i="1038"/>
  <c r="W37" i="1038"/>
  <c r="V37" i="1038"/>
  <c r="U37" i="1038"/>
  <c r="T37" i="1038"/>
  <c r="S37" i="1038"/>
  <c r="R37" i="1038"/>
  <c r="Q37" i="1038"/>
  <c r="P37" i="1038"/>
  <c r="O37" i="1038"/>
  <c r="N37" i="1038"/>
  <c r="M37" i="1038"/>
  <c r="L37" i="1038"/>
  <c r="K37" i="1038"/>
  <c r="F37" i="1038"/>
  <c r="AJ36" i="1038"/>
  <c r="AI36" i="1038"/>
  <c r="AH36" i="1038"/>
  <c r="AG36" i="1038"/>
  <c r="AF36" i="1038"/>
  <c r="AE36" i="1038"/>
  <c r="AD36" i="1038"/>
  <c r="AC36" i="1038"/>
  <c r="AB36" i="1038"/>
  <c r="AA36" i="1038"/>
  <c r="Z36" i="1038"/>
  <c r="Y36" i="1038"/>
  <c r="X36" i="1038"/>
  <c r="W36" i="1038"/>
  <c r="V36" i="1038"/>
  <c r="U36" i="1038"/>
  <c r="T36" i="1038"/>
  <c r="S36" i="1038"/>
  <c r="R36" i="1038"/>
  <c r="Q36" i="1038"/>
  <c r="P36" i="1038"/>
  <c r="O36" i="1038"/>
  <c r="N36" i="1038"/>
  <c r="M36" i="1038"/>
  <c r="L36" i="1038"/>
  <c r="K36" i="1038"/>
  <c r="F36" i="1038"/>
  <c r="AJ35" i="1038"/>
  <c r="AI35" i="1038"/>
  <c r="AH35" i="1038"/>
  <c r="AG35" i="1038"/>
  <c r="AF35" i="1038"/>
  <c r="AE35" i="1038"/>
  <c r="AD35" i="1038"/>
  <c r="AC35" i="1038"/>
  <c r="AB35" i="1038"/>
  <c r="AA35" i="1038"/>
  <c r="Z35" i="1038"/>
  <c r="Y35" i="1038"/>
  <c r="X35" i="1038"/>
  <c r="W35" i="1038"/>
  <c r="V35" i="1038"/>
  <c r="U35" i="1038"/>
  <c r="T35" i="1038"/>
  <c r="S35" i="1038"/>
  <c r="R35" i="1038"/>
  <c r="Q35" i="1038"/>
  <c r="P35" i="1038"/>
  <c r="O35" i="1038"/>
  <c r="N35" i="1038"/>
  <c r="M35" i="1038"/>
  <c r="L35" i="1038"/>
  <c r="K35" i="1038"/>
  <c r="F35" i="1038"/>
  <c r="AJ34" i="1038"/>
  <c r="AI34" i="1038"/>
  <c r="AH34" i="1038"/>
  <c r="AG34" i="1038"/>
  <c r="AF34" i="1038"/>
  <c r="AE34" i="1038"/>
  <c r="AD34" i="1038"/>
  <c r="AC34" i="1038"/>
  <c r="AB34" i="1038"/>
  <c r="AA34" i="1038"/>
  <c r="Z34" i="1038"/>
  <c r="Y34" i="1038"/>
  <c r="X34" i="1038"/>
  <c r="W34" i="1038"/>
  <c r="V34" i="1038"/>
  <c r="U34" i="1038"/>
  <c r="T34" i="1038"/>
  <c r="S34" i="1038"/>
  <c r="R34" i="1038"/>
  <c r="Q34" i="1038"/>
  <c r="P34" i="1038"/>
  <c r="O34" i="1038"/>
  <c r="N34" i="1038"/>
  <c r="M34" i="1038"/>
  <c r="L34" i="1038"/>
  <c r="K34" i="1038"/>
  <c r="F34" i="1038"/>
  <c r="AJ33" i="1038"/>
  <c r="AI33" i="1038"/>
  <c r="AH33" i="1038"/>
  <c r="AG33" i="1038"/>
  <c r="AF33" i="1038"/>
  <c r="AE33" i="1038"/>
  <c r="AD33" i="1038"/>
  <c r="AC33" i="1038"/>
  <c r="AB33" i="1038"/>
  <c r="AA33" i="1038"/>
  <c r="Z33" i="1038"/>
  <c r="Y33" i="1038"/>
  <c r="X33" i="1038"/>
  <c r="W33" i="1038"/>
  <c r="V33" i="1038"/>
  <c r="U33" i="1038"/>
  <c r="T33" i="1038"/>
  <c r="S33" i="1038"/>
  <c r="R33" i="1038"/>
  <c r="Q33" i="1038"/>
  <c r="P33" i="1038"/>
  <c r="O33" i="1038"/>
  <c r="N33" i="1038"/>
  <c r="M33" i="1038"/>
  <c r="L33" i="1038"/>
  <c r="K33" i="1038"/>
  <c r="F33" i="1038"/>
  <c r="AJ32" i="1038"/>
  <c r="AI32" i="1038"/>
  <c r="AH32" i="1038"/>
  <c r="AG32" i="1038"/>
  <c r="AF32" i="1038"/>
  <c r="AE32" i="1038"/>
  <c r="AD32" i="1038"/>
  <c r="AC32" i="1038"/>
  <c r="AB32" i="1038"/>
  <c r="AA32" i="1038"/>
  <c r="Z32" i="1038"/>
  <c r="Y32" i="1038"/>
  <c r="X32" i="1038"/>
  <c r="W32" i="1038"/>
  <c r="V32" i="1038"/>
  <c r="U32" i="1038"/>
  <c r="T32" i="1038"/>
  <c r="S32" i="1038"/>
  <c r="R32" i="1038"/>
  <c r="Q32" i="1038"/>
  <c r="P32" i="1038"/>
  <c r="O32" i="1038"/>
  <c r="N32" i="1038"/>
  <c r="M32" i="1038"/>
  <c r="L32" i="1038"/>
  <c r="K32" i="1038"/>
  <c r="F32" i="1038"/>
  <c r="AJ31" i="1038"/>
  <c r="AI31" i="1038"/>
  <c r="AH31" i="1038"/>
  <c r="AG31" i="1038"/>
  <c r="AF31" i="1038"/>
  <c r="AE31" i="1038"/>
  <c r="AD31" i="1038"/>
  <c r="AC31" i="1038"/>
  <c r="AB31" i="1038"/>
  <c r="AA31" i="1038"/>
  <c r="Z31" i="1038"/>
  <c r="Y31" i="1038"/>
  <c r="X31" i="1038"/>
  <c r="W31" i="1038"/>
  <c r="V31" i="1038"/>
  <c r="U31" i="1038"/>
  <c r="T31" i="1038"/>
  <c r="S31" i="1038"/>
  <c r="R31" i="1038"/>
  <c r="Q31" i="1038"/>
  <c r="P31" i="1038"/>
  <c r="O31" i="1038"/>
  <c r="N31" i="1038"/>
  <c r="M31" i="1038"/>
  <c r="L31" i="1038"/>
  <c r="K31" i="1038"/>
  <c r="F31" i="1038"/>
  <c r="AJ30" i="1038"/>
  <c r="AI30" i="1038"/>
  <c r="AH30" i="1038"/>
  <c r="AG30" i="1038"/>
  <c r="AF30" i="1038"/>
  <c r="AE30" i="1038"/>
  <c r="AD30" i="1038"/>
  <c r="AC30" i="1038"/>
  <c r="AB30" i="1038"/>
  <c r="AA30" i="1038"/>
  <c r="Z30" i="1038"/>
  <c r="Y30" i="1038"/>
  <c r="X30" i="1038"/>
  <c r="W30" i="1038"/>
  <c r="V30" i="1038"/>
  <c r="U30" i="1038"/>
  <c r="T30" i="1038"/>
  <c r="S30" i="1038"/>
  <c r="R30" i="1038"/>
  <c r="Q30" i="1038"/>
  <c r="P30" i="1038"/>
  <c r="O30" i="1038"/>
  <c r="N30" i="1038"/>
  <c r="M30" i="1038"/>
  <c r="L30" i="1038"/>
  <c r="K30" i="1038"/>
  <c r="F30" i="1038"/>
  <c r="AJ29" i="1038"/>
  <c r="AI29" i="1038"/>
  <c r="AH29" i="1038"/>
  <c r="AG29" i="1038"/>
  <c r="AF29" i="1038"/>
  <c r="AE29" i="1038"/>
  <c r="AD29" i="1038"/>
  <c r="AC29" i="1038"/>
  <c r="AB29" i="1038"/>
  <c r="AA29" i="1038"/>
  <c r="Z29" i="1038"/>
  <c r="Y29" i="1038"/>
  <c r="X29" i="1038"/>
  <c r="W29" i="1038"/>
  <c r="V29" i="1038"/>
  <c r="U29" i="1038"/>
  <c r="T29" i="1038"/>
  <c r="S29" i="1038"/>
  <c r="R29" i="1038"/>
  <c r="Q29" i="1038"/>
  <c r="P29" i="1038"/>
  <c r="O29" i="1038"/>
  <c r="N29" i="1038"/>
  <c r="M29" i="1038"/>
  <c r="L29" i="1038"/>
  <c r="K29" i="1038"/>
  <c r="F29" i="1038"/>
  <c r="AJ28" i="1038"/>
  <c r="AI28" i="1038"/>
  <c r="AH28" i="1038"/>
  <c r="AG28" i="1038"/>
  <c r="AF28" i="1038"/>
  <c r="AE28" i="1038"/>
  <c r="AD28" i="1038"/>
  <c r="AC28" i="1038"/>
  <c r="AB28" i="1038"/>
  <c r="AA28" i="1038"/>
  <c r="Z28" i="1038"/>
  <c r="Y28" i="1038"/>
  <c r="X28" i="1038"/>
  <c r="W28" i="1038"/>
  <c r="V28" i="1038"/>
  <c r="U28" i="1038"/>
  <c r="T28" i="1038"/>
  <c r="S28" i="1038"/>
  <c r="R28" i="1038"/>
  <c r="Q28" i="1038"/>
  <c r="P28" i="1038"/>
  <c r="O28" i="1038"/>
  <c r="N28" i="1038"/>
  <c r="M28" i="1038"/>
  <c r="L28" i="1038"/>
  <c r="K28" i="1038"/>
  <c r="F28" i="1038"/>
  <c r="AI27" i="1038"/>
  <c r="AH27" i="1038"/>
  <c r="AG27" i="1038"/>
  <c r="AJ27" i="1038" s="1"/>
  <c r="F27" i="1038" s="1"/>
  <c r="AE27" i="1038"/>
  <c r="AD27" i="1038"/>
  <c r="AC27" i="1038"/>
  <c r="AB27" i="1038"/>
  <c r="AA27" i="1038"/>
  <c r="AF27" i="1038" s="1"/>
  <c r="Z27" i="1038"/>
  <c r="Y27" i="1038"/>
  <c r="X27" i="1038"/>
  <c r="W27" i="1038"/>
  <c r="V27" i="1038"/>
  <c r="T27" i="1038"/>
  <c r="S27" i="1038"/>
  <c r="R27" i="1038"/>
  <c r="Q27" i="1038"/>
  <c r="U27" i="1038" s="1"/>
  <c r="P27" i="1038"/>
  <c r="O27" i="1038"/>
  <c r="N27" i="1038"/>
  <c r="M27" i="1038"/>
  <c r="L27" i="1038"/>
  <c r="K27" i="1038"/>
  <c r="AI26" i="1038"/>
  <c r="AH26" i="1038"/>
  <c r="AJ26" i="1038" s="1"/>
  <c r="F26" i="1038" s="1"/>
  <c r="AG26" i="1038"/>
  <c r="AE26" i="1038"/>
  <c r="AD26" i="1038"/>
  <c r="AC26" i="1038"/>
  <c r="AF26" i="1038" s="1"/>
  <c r="AB26" i="1038"/>
  <c r="AA26" i="1038"/>
  <c r="Z26" i="1038"/>
  <c r="Y26" i="1038"/>
  <c r="X26" i="1038"/>
  <c r="W26" i="1038"/>
  <c r="V26" i="1038"/>
  <c r="T26" i="1038"/>
  <c r="S26" i="1038"/>
  <c r="U26" i="1038" s="1"/>
  <c r="R26" i="1038"/>
  <c r="Q26" i="1038"/>
  <c r="P26" i="1038"/>
  <c r="O26" i="1038"/>
  <c r="N26" i="1038"/>
  <c r="M26" i="1038"/>
  <c r="L26" i="1038"/>
  <c r="K26" i="1038"/>
  <c r="AI25" i="1038"/>
  <c r="AH25" i="1038"/>
  <c r="AG25" i="1038"/>
  <c r="AJ25" i="1038" s="1"/>
  <c r="AF25" i="1038"/>
  <c r="AE25" i="1038"/>
  <c r="AD25" i="1038"/>
  <c r="AC25" i="1038"/>
  <c r="AB25" i="1038"/>
  <c r="AA25" i="1038"/>
  <c r="Y25" i="1038"/>
  <c r="X25" i="1038"/>
  <c r="W25" i="1038"/>
  <c r="V25" i="1038"/>
  <c r="Z25" i="1038" s="1"/>
  <c r="T25" i="1038"/>
  <c r="S25" i="1038"/>
  <c r="R25" i="1038"/>
  <c r="Q25" i="1038"/>
  <c r="U25" i="1038" s="1"/>
  <c r="O25" i="1038"/>
  <c r="N25" i="1038"/>
  <c r="M25" i="1038"/>
  <c r="L25" i="1038"/>
  <c r="K25" i="1038"/>
  <c r="P25" i="1038" s="1"/>
  <c r="AI24" i="1038"/>
  <c r="AH24" i="1038"/>
  <c r="AG24" i="1038"/>
  <c r="AJ24" i="1038" s="1"/>
  <c r="F24" i="1038" s="1"/>
  <c r="AE24" i="1038"/>
  <c r="AD24" i="1038"/>
  <c r="AC24" i="1038"/>
  <c r="AB24" i="1038"/>
  <c r="AA24" i="1038"/>
  <c r="AF24" i="1038" s="1"/>
  <c r="Y24" i="1038"/>
  <c r="X24" i="1038"/>
  <c r="W24" i="1038"/>
  <c r="V24" i="1038"/>
  <c r="Z24" i="1038" s="1"/>
  <c r="T24" i="1038"/>
  <c r="S24" i="1038"/>
  <c r="R24" i="1038"/>
  <c r="Q24" i="1038"/>
  <c r="U24" i="1038" s="1"/>
  <c r="O24" i="1038"/>
  <c r="N24" i="1038"/>
  <c r="M24" i="1038"/>
  <c r="L24" i="1038"/>
  <c r="K24" i="1038"/>
  <c r="P24" i="1038" s="1"/>
  <c r="AI23" i="1038"/>
  <c r="AH23" i="1038"/>
  <c r="AJ23" i="1038" s="1"/>
  <c r="F23" i="1038" s="1"/>
  <c r="AG23" i="1038"/>
  <c r="AF23" i="1038"/>
  <c r="AE23" i="1038"/>
  <c r="AD23" i="1038"/>
  <c r="AC23" i="1038"/>
  <c r="AB23" i="1038"/>
  <c r="AA23" i="1038"/>
  <c r="Y23" i="1038"/>
  <c r="X23" i="1038"/>
  <c r="W23" i="1038"/>
  <c r="Z23" i="1038" s="1"/>
  <c r="V23" i="1038"/>
  <c r="U23" i="1038"/>
  <c r="T23" i="1038"/>
  <c r="S23" i="1038"/>
  <c r="R23" i="1038"/>
  <c r="Q23" i="1038"/>
  <c r="O23" i="1038"/>
  <c r="N23" i="1038"/>
  <c r="M23" i="1038"/>
  <c r="L23" i="1038"/>
  <c r="P23" i="1038" s="1"/>
  <c r="K23" i="1038"/>
  <c r="AJ22" i="1038"/>
  <c r="F22" i="1038" s="1"/>
  <c r="AI22" i="1038"/>
  <c r="AH22" i="1038"/>
  <c r="AG22" i="1038"/>
  <c r="AE22" i="1038"/>
  <c r="AD22" i="1038"/>
  <c r="AC22" i="1038"/>
  <c r="AB22" i="1038"/>
  <c r="AF22" i="1038" s="1"/>
  <c r="AA22" i="1038"/>
  <c r="Y22" i="1038"/>
  <c r="X22" i="1038"/>
  <c r="W22" i="1038"/>
  <c r="Z22" i="1038" s="1"/>
  <c r="V22" i="1038"/>
  <c r="U22" i="1038"/>
  <c r="T22" i="1038"/>
  <c r="S22" i="1038"/>
  <c r="R22" i="1038"/>
  <c r="Q22" i="1038"/>
  <c r="P22" i="1038"/>
  <c r="O22" i="1038"/>
  <c r="N22" i="1038"/>
  <c r="M22" i="1038"/>
  <c r="L22" i="1038"/>
  <c r="K22" i="1038"/>
  <c r="AI21" i="1038"/>
  <c r="AH21" i="1038"/>
  <c r="AJ21" i="1038" s="1"/>
  <c r="F21" i="1038" s="1"/>
  <c r="AG21" i="1038"/>
  <c r="AF21" i="1038"/>
  <c r="AE21" i="1038"/>
  <c r="AD21" i="1038"/>
  <c r="AC21" i="1038"/>
  <c r="AB21" i="1038"/>
  <c r="AA21" i="1038"/>
  <c r="Y21" i="1038"/>
  <c r="X21" i="1038"/>
  <c r="Z21" i="1038" s="1"/>
  <c r="W21" i="1038"/>
  <c r="V21" i="1038"/>
  <c r="T21" i="1038"/>
  <c r="S21" i="1038"/>
  <c r="U21" i="1038" s="1"/>
  <c r="R21" i="1038"/>
  <c r="Q21" i="1038"/>
  <c r="P21" i="1038"/>
  <c r="O21" i="1038"/>
  <c r="N21" i="1038"/>
  <c r="M21" i="1038"/>
  <c r="L21" i="1038"/>
  <c r="K21" i="1038"/>
  <c r="AI20" i="1038"/>
  <c r="AH20" i="1038"/>
  <c r="AJ20" i="1038" s="1"/>
  <c r="F20" i="1038" s="1"/>
  <c r="AG20" i="1038"/>
  <c r="AE20" i="1038"/>
  <c r="AD20" i="1038"/>
  <c r="AC20" i="1038"/>
  <c r="AB20" i="1038"/>
  <c r="AF20" i="1038" s="1"/>
  <c r="AA20" i="1038"/>
  <c r="Y20" i="1038"/>
  <c r="X20" i="1038"/>
  <c r="W20" i="1038"/>
  <c r="Z20" i="1038" s="1"/>
  <c r="V20" i="1038"/>
  <c r="T20" i="1038"/>
  <c r="S20" i="1038"/>
  <c r="R20" i="1038"/>
  <c r="U20" i="1038" s="1"/>
  <c r="Q20" i="1038"/>
  <c r="O20" i="1038"/>
  <c r="N20" i="1038"/>
  <c r="M20" i="1038"/>
  <c r="L20" i="1038"/>
  <c r="P20" i="1038" s="1"/>
  <c r="K20" i="1038"/>
  <c r="AI19" i="1038"/>
  <c r="AH19" i="1038"/>
  <c r="AJ19" i="1038" s="1"/>
  <c r="F19" i="1038" s="1"/>
  <c r="AG19" i="1038"/>
  <c r="AE19" i="1038"/>
  <c r="AD19" i="1038"/>
  <c r="AC19" i="1038"/>
  <c r="AB19" i="1038"/>
  <c r="AF19" i="1038" s="1"/>
  <c r="AA19" i="1038"/>
  <c r="Y19" i="1038"/>
  <c r="X19" i="1038"/>
  <c r="W19" i="1038"/>
  <c r="Z19" i="1038" s="1"/>
  <c r="V19" i="1038"/>
  <c r="T19" i="1038"/>
  <c r="S19" i="1038"/>
  <c r="R19" i="1038"/>
  <c r="U19" i="1038" s="1"/>
  <c r="Q19" i="1038"/>
  <c r="O19" i="1038"/>
  <c r="N19" i="1038"/>
  <c r="M19" i="1038"/>
  <c r="L19" i="1038"/>
  <c r="P19" i="1038" s="1"/>
  <c r="K19" i="1038"/>
  <c r="AI18" i="1038"/>
  <c r="AH18" i="1038"/>
  <c r="AG18" i="1038"/>
  <c r="AJ18" i="1038" s="1"/>
  <c r="F18" i="1038" s="1"/>
  <c r="AE18" i="1038"/>
  <c r="AD18" i="1038"/>
  <c r="AC18" i="1038"/>
  <c r="AB18" i="1038"/>
  <c r="AA18" i="1038"/>
  <c r="AF18" i="1038" s="1"/>
  <c r="Z18" i="1038"/>
  <c r="Y18" i="1038"/>
  <c r="X18" i="1038"/>
  <c r="W18" i="1038"/>
  <c r="V18" i="1038"/>
  <c r="T18" i="1038"/>
  <c r="S18" i="1038"/>
  <c r="R18" i="1038"/>
  <c r="Q18" i="1038"/>
  <c r="U18" i="1038" s="1"/>
  <c r="O18" i="1038"/>
  <c r="N18" i="1038"/>
  <c r="M18" i="1038"/>
  <c r="L18" i="1038"/>
  <c r="K18" i="1038"/>
  <c r="P18" i="1038" s="1"/>
  <c r="AI17" i="1038"/>
  <c r="AH17" i="1038"/>
  <c r="AG17" i="1038"/>
  <c r="AJ17" i="1038" s="1"/>
  <c r="F17" i="1038" s="1"/>
  <c r="AE17" i="1038"/>
  <c r="AD17" i="1038"/>
  <c r="AC17" i="1038"/>
  <c r="AB17" i="1038"/>
  <c r="AA17" i="1038"/>
  <c r="AF17" i="1038" s="1"/>
  <c r="Y17" i="1038"/>
  <c r="X17" i="1038"/>
  <c r="W17" i="1038"/>
  <c r="V17" i="1038"/>
  <c r="Z17" i="1038" s="1"/>
  <c r="T17" i="1038"/>
  <c r="S17" i="1038"/>
  <c r="R17" i="1038"/>
  <c r="Q17" i="1038"/>
  <c r="U17" i="1038" s="1"/>
  <c r="O17" i="1038"/>
  <c r="N17" i="1038"/>
  <c r="M17" i="1038"/>
  <c r="L17" i="1038"/>
  <c r="K17" i="1038"/>
  <c r="P17" i="1038" s="1"/>
  <c r="AI16" i="1038"/>
  <c r="AH16" i="1038"/>
  <c r="AJ16" i="1038" s="1"/>
  <c r="AG16" i="1038"/>
  <c r="AE16" i="1038"/>
  <c r="AD16" i="1038"/>
  <c r="AC16" i="1038"/>
  <c r="AB16" i="1038"/>
  <c r="AA16" i="1038"/>
  <c r="Y16" i="1038"/>
  <c r="X16" i="1038"/>
  <c r="Z16" i="1038" s="1"/>
  <c r="W16" i="1038"/>
  <c r="V16" i="1038"/>
  <c r="T16" i="1038"/>
  <c r="S16" i="1038"/>
  <c r="U16" i="1038" s="1"/>
  <c r="R16" i="1038"/>
  <c r="Q16" i="1038"/>
  <c r="O16" i="1038"/>
  <c r="N16" i="1038"/>
  <c r="M16" i="1038"/>
  <c r="L16" i="1038"/>
  <c r="K16" i="1038"/>
  <c r="AI15" i="1038"/>
  <c r="AH15" i="1038"/>
  <c r="AJ15" i="1038" s="1"/>
  <c r="F15" i="1038" s="1"/>
  <c r="AG15" i="1038"/>
  <c r="AE15" i="1038"/>
  <c r="AD15" i="1038"/>
  <c r="AC15" i="1038"/>
  <c r="AB15" i="1038"/>
  <c r="AA15" i="1038"/>
  <c r="Y15" i="1038"/>
  <c r="X15" i="1038"/>
  <c r="W15" i="1038"/>
  <c r="Z15" i="1038" s="1"/>
  <c r="V15" i="1038"/>
  <c r="T15" i="1038"/>
  <c r="S15" i="1038"/>
  <c r="R15" i="1038"/>
  <c r="Q15" i="1038"/>
  <c r="O15" i="1038"/>
  <c r="N15" i="1038"/>
  <c r="M15" i="1038"/>
  <c r="L15" i="1038"/>
  <c r="K15" i="1038"/>
  <c r="AI14" i="1038"/>
  <c r="AH14" i="1038"/>
  <c r="AG14" i="1038"/>
  <c r="AE14" i="1038"/>
  <c r="AD14" i="1038"/>
  <c r="AC14" i="1038"/>
  <c r="AF14" i="1038" s="1"/>
  <c r="AB14" i="1038"/>
  <c r="AA14" i="1038"/>
  <c r="Y14" i="1038"/>
  <c r="X14" i="1038"/>
  <c r="W14" i="1038"/>
  <c r="V14" i="1038"/>
  <c r="Z14" i="1038" s="1"/>
  <c r="T14" i="1038"/>
  <c r="S14" i="1038"/>
  <c r="R14" i="1038"/>
  <c r="Q14" i="1038"/>
  <c r="O14" i="1038"/>
  <c r="N14" i="1038"/>
  <c r="M14" i="1038"/>
  <c r="L14" i="1038"/>
  <c r="K14" i="1038"/>
  <c r="P14" i="1038" s="1"/>
  <c r="AI13" i="1038"/>
  <c r="AH13" i="1038"/>
  <c r="AG13" i="1038"/>
  <c r="AJ13" i="1038" s="1"/>
  <c r="AE13" i="1038"/>
  <c r="AD13" i="1038"/>
  <c r="AC13" i="1038"/>
  <c r="AB13" i="1038"/>
  <c r="AA13" i="1038"/>
  <c r="Y13" i="1038"/>
  <c r="X13" i="1038"/>
  <c r="W13" i="1038"/>
  <c r="V13" i="1038"/>
  <c r="Z13" i="1038" s="1"/>
  <c r="T13" i="1038"/>
  <c r="S13" i="1038"/>
  <c r="R13" i="1038"/>
  <c r="Q13" i="1038"/>
  <c r="O13" i="1038"/>
  <c r="N13" i="1038"/>
  <c r="M13" i="1038"/>
  <c r="L13" i="1038"/>
  <c r="K13" i="1038"/>
  <c r="P13" i="1038" s="1"/>
  <c r="AI12" i="1038"/>
  <c r="AH12" i="1038"/>
  <c r="AJ12" i="1038" s="1"/>
  <c r="AG12" i="1038"/>
  <c r="AE12" i="1038"/>
  <c r="AD12" i="1038"/>
  <c r="AC12" i="1038"/>
  <c r="AB12" i="1038"/>
  <c r="AA12" i="1038"/>
  <c r="Y12" i="1038"/>
  <c r="X12" i="1038"/>
  <c r="W12" i="1038"/>
  <c r="V12" i="1038"/>
  <c r="T12" i="1038"/>
  <c r="U12" i="1038" s="1"/>
  <c r="S12" i="1038"/>
  <c r="R12" i="1038"/>
  <c r="Q12" i="1038"/>
  <c r="O12" i="1038"/>
  <c r="N12" i="1038"/>
  <c r="M12" i="1038"/>
  <c r="L12" i="1038"/>
  <c r="K12" i="1038"/>
  <c r="AI11" i="1038"/>
  <c r="AH11" i="1038"/>
  <c r="AJ11" i="1038" s="1"/>
  <c r="AG11" i="1038"/>
  <c r="AE11" i="1038"/>
  <c r="AD11" i="1038"/>
  <c r="AC11" i="1038"/>
  <c r="AB11" i="1038"/>
  <c r="AF11" i="1038" s="1"/>
  <c r="AA11" i="1038"/>
  <c r="Y11" i="1038"/>
  <c r="X11" i="1038"/>
  <c r="W11" i="1038"/>
  <c r="Z11" i="1038" s="1"/>
  <c r="V11" i="1038"/>
  <c r="T11" i="1038"/>
  <c r="S11" i="1038"/>
  <c r="R11" i="1038"/>
  <c r="U11" i="1038" s="1"/>
  <c r="Q11" i="1038"/>
  <c r="O11" i="1038"/>
  <c r="N11" i="1038"/>
  <c r="M11" i="1038"/>
  <c r="L11" i="1038"/>
  <c r="P11" i="1038" s="1"/>
  <c r="K11" i="1038"/>
  <c r="AI10" i="1038"/>
  <c r="AH10" i="1038"/>
  <c r="AJ10" i="1038" s="1"/>
  <c r="AG10" i="1038"/>
  <c r="AE10" i="1038"/>
  <c r="AD10" i="1038"/>
  <c r="AF10" i="1038" s="1"/>
  <c r="AC10" i="1038"/>
  <c r="AB10" i="1038"/>
  <c r="AA10" i="1038"/>
  <c r="Y10" i="1038"/>
  <c r="X10" i="1038"/>
  <c r="Z10" i="1038" s="1"/>
  <c r="W10" i="1038"/>
  <c r="V10" i="1038"/>
  <c r="T10" i="1038"/>
  <c r="S10" i="1038"/>
  <c r="R10" i="1038"/>
  <c r="U10" i="1038" s="1"/>
  <c r="Q10" i="1038"/>
  <c r="O10" i="1038"/>
  <c r="N10" i="1038"/>
  <c r="M10" i="1038"/>
  <c r="L10" i="1038"/>
  <c r="K10" i="1038"/>
  <c r="AI9" i="1038"/>
  <c r="AH9" i="1038"/>
  <c r="AJ9" i="1038" s="1"/>
  <c r="AG9" i="1038"/>
  <c r="AF9" i="1038"/>
  <c r="AE9" i="1038"/>
  <c r="AD9" i="1038"/>
  <c r="AC9" i="1038"/>
  <c r="AB9" i="1038"/>
  <c r="AA9" i="1038"/>
  <c r="Y9" i="1038"/>
  <c r="X9" i="1038"/>
  <c r="W9" i="1038"/>
  <c r="V9" i="1038"/>
  <c r="T9" i="1038"/>
  <c r="S9" i="1038"/>
  <c r="R9" i="1038"/>
  <c r="U9" i="1038" s="1"/>
  <c r="Q9" i="1038"/>
  <c r="O9" i="1038"/>
  <c r="N9" i="1038"/>
  <c r="M9" i="1038"/>
  <c r="L9" i="1038"/>
  <c r="K9" i="1038"/>
  <c r="AI8" i="1038"/>
  <c r="AH8" i="1038"/>
  <c r="AJ8" i="1038" s="1"/>
  <c r="F8" i="1038" s="1"/>
  <c r="AG8" i="1038"/>
  <c r="AE8" i="1038"/>
  <c r="AD8" i="1038"/>
  <c r="AC8" i="1038"/>
  <c r="AB8" i="1038"/>
  <c r="AF8" i="1038" s="1"/>
  <c r="AA8" i="1038"/>
  <c r="Y8" i="1038"/>
  <c r="X8" i="1038"/>
  <c r="W8" i="1038"/>
  <c r="V8" i="1038"/>
  <c r="T8" i="1038"/>
  <c r="S8" i="1038"/>
  <c r="R8" i="1038"/>
  <c r="Q8" i="1038"/>
  <c r="O8" i="1038"/>
  <c r="N8" i="1038"/>
  <c r="M8" i="1038"/>
  <c r="L8" i="1038"/>
  <c r="K8" i="1038"/>
  <c r="AI7" i="1038"/>
  <c r="AJ7" i="1038" s="1"/>
  <c r="AH7" i="1038"/>
  <c r="AG7" i="1038"/>
  <c r="AE7" i="1038"/>
  <c r="AD7" i="1038"/>
  <c r="AC7" i="1038"/>
  <c r="AB7" i="1038"/>
  <c r="AA7" i="1038"/>
  <c r="Y7" i="1038"/>
  <c r="X7" i="1038"/>
  <c r="W7" i="1038"/>
  <c r="V7" i="1038"/>
  <c r="T7" i="1038"/>
  <c r="S7" i="1038"/>
  <c r="R7" i="1038"/>
  <c r="Q7" i="1038"/>
  <c r="O7" i="1038"/>
  <c r="P7" i="1038" s="1"/>
  <c r="N7" i="1038"/>
  <c r="M7" i="1038"/>
  <c r="L7" i="1038"/>
  <c r="K7" i="1038"/>
  <c r="AI6" i="1038"/>
  <c r="AH6" i="1038"/>
  <c r="AG6" i="1038"/>
  <c r="AJ6" i="1038" s="1"/>
  <c r="AE6" i="1038"/>
  <c r="AD6" i="1038"/>
  <c r="AC6" i="1038"/>
  <c r="AB6" i="1038"/>
  <c r="AA6" i="1038"/>
  <c r="AF6" i="1038" s="1"/>
  <c r="Y6" i="1038"/>
  <c r="X6" i="1038"/>
  <c r="W6" i="1038"/>
  <c r="V6" i="1038"/>
  <c r="T6" i="1038"/>
  <c r="S6" i="1038"/>
  <c r="R6" i="1038"/>
  <c r="U6" i="1038" s="1"/>
  <c r="Q6" i="1038"/>
  <c r="O6" i="1038"/>
  <c r="N6" i="1038"/>
  <c r="M6" i="1038"/>
  <c r="L6" i="1038"/>
  <c r="K6" i="1038"/>
  <c r="AJ5" i="1038"/>
  <c r="F5" i="1038" s="1"/>
  <c r="AI5" i="1038"/>
  <c r="AH5" i="1038"/>
  <c r="AG5" i="1038"/>
  <c r="AE5" i="1038"/>
  <c r="AD5" i="1038"/>
  <c r="AC5" i="1038"/>
  <c r="AB5" i="1038"/>
  <c r="AA5" i="1038"/>
  <c r="Y5" i="1038"/>
  <c r="X5" i="1038"/>
  <c r="W5" i="1038"/>
  <c r="V5" i="1038"/>
  <c r="T5" i="1038"/>
  <c r="S5" i="1038"/>
  <c r="U5" i="1038" s="1"/>
  <c r="R5" i="1038"/>
  <c r="Q5" i="1038"/>
  <c r="O5" i="1038"/>
  <c r="N5" i="1038"/>
  <c r="M5" i="1038"/>
  <c r="L5" i="1038"/>
  <c r="P5" i="1038" s="1"/>
  <c r="K5" i="1038"/>
  <c r="AI4" i="1038"/>
  <c r="AH4" i="1038"/>
  <c r="AG4" i="1038"/>
  <c r="AE4" i="1038"/>
  <c r="AD4" i="1038"/>
  <c r="AC4" i="1038"/>
  <c r="AB4" i="1038"/>
  <c r="AA4" i="1038"/>
  <c r="Y4" i="1038"/>
  <c r="X4" i="1038"/>
  <c r="W4" i="1038"/>
  <c r="V4" i="1038"/>
  <c r="T4" i="1038"/>
  <c r="S4" i="1038"/>
  <c r="R4" i="1038"/>
  <c r="Q4" i="1038"/>
  <c r="O4" i="1038"/>
  <c r="N4" i="1038"/>
  <c r="M4" i="1038"/>
  <c r="L4" i="1038"/>
  <c r="P4" i="1038" s="1"/>
  <c r="K4" i="1038"/>
  <c r="D57" i="1037"/>
  <c r="E54" i="1037"/>
  <c r="E56" i="1037" s="1"/>
  <c r="D54" i="1037"/>
  <c r="D56" i="1037" s="1"/>
  <c r="C54" i="1037"/>
  <c r="C55" i="1037" s="1"/>
  <c r="G55" i="1037" s="1"/>
  <c r="D50" i="1037"/>
  <c r="E47" i="1037"/>
  <c r="E49" i="1037" s="1"/>
  <c r="D47" i="1037"/>
  <c r="AJ43" i="1037"/>
  <c r="AI43" i="1037"/>
  <c r="AH43" i="1037"/>
  <c r="AG43" i="1037"/>
  <c r="AF43" i="1037"/>
  <c r="AE43" i="1037"/>
  <c r="AD43" i="1037"/>
  <c r="AC43" i="1037"/>
  <c r="AB43" i="1037"/>
  <c r="AA43" i="1037"/>
  <c r="Z43" i="1037"/>
  <c r="Y43" i="1037"/>
  <c r="X43" i="1037"/>
  <c r="W43" i="1037"/>
  <c r="V43" i="1037"/>
  <c r="U43" i="1037"/>
  <c r="T43" i="1037"/>
  <c r="S43" i="1037"/>
  <c r="R43" i="1037"/>
  <c r="Q43" i="1037"/>
  <c r="P43" i="1037"/>
  <c r="O43" i="1037"/>
  <c r="N43" i="1037"/>
  <c r="M43" i="1037"/>
  <c r="L43" i="1037"/>
  <c r="K43" i="1037"/>
  <c r="F43" i="1037"/>
  <c r="AJ42" i="1037"/>
  <c r="AI42" i="1037"/>
  <c r="AH42" i="1037"/>
  <c r="AG42" i="1037"/>
  <c r="AF42" i="1037"/>
  <c r="AE42" i="1037"/>
  <c r="AD42" i="1037"/>
  <c r="AC42" i="1037"/>
  <c r="AB42" i="1037"/>
  <c r="AA42" i="1037"/>
  <c r="Z42" i="1037"/>
  <c r="Y42" i="1037"/>
  <c r="X42" i="1037"/>
  <c r="W42" i="1037"/>
  <c r="V42" i="1037"/>
  <c r="U42" i="1037"/>
  <c r="T42" i="1037"/>
  <c r="S42" i="1037"/>
  <c r="R42" i="1037"/>
  <c r="Q42" i="1037"/>
  <c r="P42" i="1037"/>
  <c r="O42" i="1037"/>
  <c r="N42" i="1037"/>
  <c r="M42" i="1037"/>
  <c r="L42" i="1037"/>
  <c r="K42" i="1037"/>
  <c r="F42" i="1037"/>
  <c r="AJ41" i="1037"/>
  <c r="AI41" i="1037"/>
  <c r="AH41" i="1037"/>
  <c r="AG41" i="1037"/>
  <c r="AF41" i="1037"/>
  <c r="AE41" i="1037"/>
  <c r="AD41" i="1037"/>
  <c r="AC41" i="1037"/>
  <c r="AB41" i="1037"/>
  <c r="AA41" i="1037"/>
  <c r="Z41" i="1037"/>
  <c r="Y41" i="1037"/>
  <c r="X41" i="1037"/>
  <c r="W41" i="1037"/>
  <c r="V41" i="1037"/>
  <c r="U41" i="1037"/>
  <c r="T41" i="1037"/>
  <c r="S41" i="1037"/>
  <c r="R41" i="1037"/>
  <c r="Q41" i="1037"/>
  <c r="P41" i="1037"/>
  <c r="O41" i="1037"/>
  <c r="N41" i="1037"/>
  <c r="M41" i="1037"/>
  <c r="L41" i="1037"/>
  <c r="K41" i="1037"/>
  <c r="F41" i="1037"/>
  <c r="AJ40" i="1037"/>
  <c r="AI40" i="1037"/>
  <c r="AH40" i="1037"/>
  <c r="AG40" i="1037"/>
  <c r="AF40" i="1037"/>
  <c r="AE40" i="1037"/>
  <c r="AD40" i="1037"/>
  <c r="AC40" i="1037"/>
  <c r="AB40" i="1037"/>
  <c r="AA40" i="1037"/>
  <c r="Z40" i="1037"/>
  <c r="Y40" i="1037"/>
  <c r="X40" i="1037"/>
  <c r="W40" i="1037"/>
  <c r="V40" i="1037"/>
  <c r="U40" i="1037"/>
  <c r="T40" i="1037"/>
  <c r="S40" i="1037"/>
  <c r="R40" i="1037"/>
  <c r="Q40" i="1037"/>
  <c r="P40" i="1037"/>
  <c r="O40" i="1037"/>
  <c r="N40" i="1037"/>
  <c r="M40" i="1037"/>
  <c r="L40" i="1037"/>
  <c r="K40" i="1037"/>
  <c r="F40" i="1037"/>
  <c r="AJ39" i="1037"/>
  <c r="AI39" i="1037"/>
  <c r="AH39" i="1037"/>
  <c r="AG39" i="1037"/>
  <c r="AF39" i="1037"/>
  <c r="AE39" i="1037"/>
  <c r="AD39" i="1037"/>
  <c r="AC39" i="1037"/>
  <c r="AB39" i="1037"/>
  <c r="AA39" i="1037"/>
  <c r="Z39" i="1037"/>
  <c r="Y39" i="1037"/>
  <c r="X39" i="1037"/>
  <c r="W39" i="1037"/>
  <c r="V39" i="1037"/>
  <c r="U39" i="1037"/>
  <c r="T39" i="1037"/>
  <c r="S39" i="1037"/>
  <c r="R39" i="1037"/>
  <c r="Q39" i="1037"/>
  <c r="P39" i="1037"/>
  <c r="O39" i="1037"/>
  <c r="N39" i="1037"/>
  <c r="M39" i="1037"/>
  <c r="L39" i="1037"/>
  <c r="K39" i="1037"/>
  <c r="F39" i="1037"/>
  <c r="AJ38" i="1037"/>
  <c r="AI38" i="1037"/>
  <c r="AH38" i="1037"/>
  <c r="AG38" i="1037"/>
  <c r="AF38" i="1037"/>
  <c r="AE38" i="1037"/>
  <c r="AD38" i="1037"/>
  <c r="AC38" i="1037"/>
  <c r="AB38" i="1037"/>
  <c r="AA38" i="1037"/>
  <c r="Z38" i="1037"/>
  <c r="Y38" i="1037"/>
  <c r="X38" i="1037"/>
  <c r="W38" i="1037"/>
  <c r="V38" i="1037"/>
  <c r="U38" i="1037"/>
  <c r="T38" i="1037"/>
  <c r="S38" i="1037"/>
  <c r="R38" i="1037"/>
  <c r="Q38" i="1037"/>
  <c r="P38" i="1037"/>
  <c r="O38" i="1037"/>
  <c r="N38" i="1037"/>
  <c r="M38" i="1037"/>
  <c r="L38" i="1037"/>
  <c r="K38" i="1037"/>
  <c r="F38" i="1037"/>
  <c r="AJ37" i="1037"/>
  <c r="AI37" i="1037"/>
  <c r="AH37" i="1037"/>
  <c r="AG37" i="1037"/>
  <c r="AF37" i="1037"/>
  <c r="AE37" i="1037"/>
  <c r="AD37" i="1037"/>
  <c r="AC37" i="1037"/>
  <c r="AB37" i="1037"/>
  <c r="AA37" i="1037"/>
  <c r="Z37" i="1037"/>
  <c r="Y37" i="1037"/>
  <c r="X37" i="1037"/>
  <c r="W37" i="1037"/>
  <c r="V37" i="1037"/>
  <c r="U37" i="1037"/>
  <c r="T37" i="1037"/>
  <c r="S37" i="1037"/>
  <c r="R37" i="1037"/>
  <c r="Q37" i="1037"/>
  <c r="P37" i="1037"/>
  <c r="O37" i="1037"/>
  <c r="N37" i="1037"/>
  <c r="M37" i="1037"/>
  <c r="L37" i="1037"/>
  <c r="K37" i="1037"/>
  <c r="F37" i="1037"/>
  <c r="AJ36" i="1037"/>
  <c r="AI36" i="1037"/>
  <c r="AH36" i="1037"/>
  <c r="AG36" i="1037"/>
  <c r="AF36" i="1037"/>
  <c r="AE36" i="1037"/>
  <c r="AD36" i="1037"/>
  <c r="AC36" i="1037"/>
  <c r="AB36" i="1037"/>
  <c r="AA36" i="1037"/>
  <c r="Z36" i="1037"/>
  <c r="Y36" i="1037"/>
  <c r="X36" i="1037"/>
  <c r="W36" i="1037"/>
  <c r="V36" i="1037"/>
  <c r="U36" i="1037"/>
  <c r="T36" i="1037"/>
  <c r="S36" i="1037"/>
  <c r="R36" i="1037"/>
  <c r="Q36" i="1037"/>
  <c r="P36" i="1037"/>
  <c r="O36" i="1037"/>
  <c r="N36" i="1037"/>
  <c r="M36" i="1037"/>
  <c r="L36" i="1037"/>
  <c r="K36" i="1037"/>
  <c r="F36" i="1037"/>
  <c r="AJ35" i="1037"/>
  <c r="AI35" i="1037"/>
  <c r="AH35" i="1037"/>
  <c r="AG35" i="1037"/>
  <c r="AF35" i="1037"/>
  <c r="AE35" i="1037"/>
  <c r="AD35" i="1037"/>
  <c r="AC35" i="1037"/>
  <c r="AB35" i="1037"/>
  <c r="AA35" i="1037"/>
  <c r="Z35" i="1037"/>
  <c r="Y35" i="1037"/>
  <c r="X35" i="1037"/>
  <c r="W35" i="1037"/>
  <c r="V35" i="1037"/>
  <c r="U35" i="1037"/>
  <c r="T35" i="1037"/>
  <c r="S35" i="1037"/>
  <c r="R35" i="1037"/>
  <c r="Q35" i="1037"/>
  <c r="P35" i="1037"/>
  <c r="O35" i="1037"/>
  <c r="N35" i="1037"/>
  <c r="M35" i="1037"/>
  <c r="L35" i="1037"/>
  <c r="K35" i="1037"/>
  <c r="F35" i="1037"/>
  <c r="AJ34" i="1037"/>
  <c r="AI34" i="1037"/>
  <c r="AH34" i="1037"/>
  <c r="AG34" i="1037"/>
  <c r="AF34" i="1037"/>
  <c r="AE34" i="1037"/>
  <c r="AD34" i="1037"/>
  <c r="AC34" i="1037"/>
  <c r="AB34" i="1037"/>
  <c r="AA34" i="1037"/>
  <c r="Z34" i="1037"/>
  <c r="Y34" i="1037"/>
  <c r="X34" i="1037"/>
  <c r="W34" i="1037"/>
  <c r="V34" i="1037"/>
  <c r="U34" i="1037"/>
  <c r="T34" i="1037"/>
  <c r="S34" i="1037"/>
  <c r="R34" i="1037"/>
  <c r="Q34" i="1037"/>
  <c r="P34" i="1037"/>
  <c r="O34" i="1037"/>
  <c r="N34" i="1037"/>
  <c r="M34" i="1037"/>
  <c r="L34" i="1037"/>
  <c r="K34" i="1037"/>
  <c r="F34" i="1037"/>
  <c r="AJ33" i="1037"/>
  <c r="AI33" i="1037"/>
  <c r="AH33" i="1037"/>
  <c r="AG33" i="1037"/>
  <c r="AF33" i="1037"/>
  <c r="AE33" i="1037"/>
  <c r="AD33" i="1037"/>
  <c r="AC33" i="1037"/>
  <c r="AB33" i="1037"/>
  <c r="AA33" i="1037"/>
  <c r="Z33" i="1037"/>
  <c r="Y33" i="1037"/>
  <c r="X33" i="1037"/>
  <c r="W33" i="1037"/>
  <c r="V33" i="1037"/>
  <c r="U33" i="1037"/>
  <c r="T33" i="1037"/>
  <c r="S33" i="1037"/>
  <c r="R33" i="1037"/>
  <c r="Q33" i="1037"/>
  <c r="P33" i="1037"/>
  <c r="O33" i="1037"/>
  <c r="N33" i="1037"/>
  <c r="M33" i="1037"/>
  <c r="L33" i="1037"/>
  <c r="K33" i="1037"/>
  <c r="F33" i="1037"/>
  <c r="AJ32" i="1037"/>
  <c r="AI32" i="1037"/>
  <c r="AH32" i="1037"/>
  <c r="AG32" i="1037"/>
  <c r="AF32" i="1037"/>
  <c r="AE32" i="1037"/>
  <c r="AD32" i="1037"/>
  <c r="AC32" i="1037"/>
  <c r="AB32" i="1037"/>
  <c r="AA32" i="1037"/>
  <c r="Z32" i="1037"/>
  <c r="Y32" i="1037"/>
  <c r="X32" i="1037"/>
  <c r="W32" i="1037"/>
  <c r="V32" i="1037"/>
  <c r="U32" i="1037"/>
  <c r="T32" i="1037"/>
  <c r="S32" i="1037"/>
  <c r="R32" i="1037"/>
  <c r="Q32" i="1037"/>
  <c r="P32" i="1037"/>
  <c r="O32" i="1037"/>
  <c r="N32" i="1037"/>
  <c r="M32" i="1037"/>
  <c r="L32" i="1037"/>
  <c r="K32" i="1037"/>
  <c r="F32" i="1037"/>
  <c r="AJ31" i="1037"/>
  <c r="AI31" i="1037"/>
  <c r="AH31" i="1037"/>
  <c r="AG31" i="1037"/>
  <c r="AF31" i="1037"/>
  <c r="AE31" i="1037"/>
  <c r="AD31" i="1037"/>
  <c r="AC31" i="1037"/>
  <c r="AB31" i="1037"/>
  <c r="AA31" i="1037"/>
  <c r="Z31" i="1037"/>
  <c r="Y31" i="1037"/>
  <c r="X31" i="1037"/>
  <c r="W31" i="1037"/>
  <c r="V31" i="1037"/>
  <c r="U31" i="1037"/>
  <c r="T31" i="1037"/>
  <c r="S31" i="1037"/>
  <c r="R31" i="1037"/>
  <c r="Q31" i="1037"/>
  <c r="P31" i="1037"/>
  <c r="O31" i="1037"/>
  <c r="N31" i="1037"/>
  <c r="M31" i="1037"/>
  <c r="L31" i="1037"/>
  <c r="K31" i="1037"/>
  <c r="F31" i="1037"/>
  <c r="AJ30" i="1037"/>
  <c r="AI30" i="1037"/>
  <c r="AH30" i="1037"/>
  <c r="AG30" i="1037"/>
  <c r="AF30" i="1037"/>
  <c r="AE30" i="1037"/>
  <c r="AD30" i="1037"/>
  <c r="AC30" i="1037"/>
  <c r="AB30" i="1037"/>
  <c r="AA30" i="1037"/>
  <c r="Z30" i="1037"/>
  <c r="Y30" i="1037"/>
  <c r="X30" i="1037"/>
  <c r="W30" i="1037"/>
  <c r="V30" i="1037"/>
  <c r="U30" i="1037"/>
  <c r="T30" i="1037"/>
  <c r="S30" i="1037"/>
  <c r="R30" i="1037"/>
  <c r="Q30" i="1037"/>
  <c r="P30" i="1037"/>
  <c r="O30" i="1037"/>
  <c r="N30" i="1037"/>
  <c r="M30" i="1037"/>
  <c r="L30" i="1037"/>
  <c r="K30" i="1037"/>
  <c r="F30" i="1037"/>
  <c r="AJ29" i="1037"/>
  <c r="AI29" i="1037"/>
  <c r="AH29" i="1037"/>
  <c r="AG29" i="1037"/>
  <c r="AF29" i="1037"/>
  <c r="AE29" i="1037"/>
  <c r="AD29" i="1037"/>
  <c r="AC29" i="1037"/>
  <c r="AB29" i="1037"/>
  <c r="AA29" i="1037"/>
  <c r="Z29" i="1037"/>
  <c r="Y29" i="1037"/>
  <c r="X29" i="1037"/>
  <c r="W29" i="1037"/>
  <c r="V29" i="1037"/>
  <c r="U29" i="1037"/>
  <c r="T29" i="1037"/>
  <c r="S29" i="1037"/>
  <c r="R29" i="1037"/>
  <c r="Q29" i="1037"/>
  <c r="P29" i="1037"/>
  <c r="O29" i="1037"/>
  <c r="N29" i="1037"/>
  <c r="M29" i="1037"/>
  <c r="L29" i="1037"/>
  <c r="K29" i="1037"/>
  <c r="F29" i="1037"/>
  <c r="AJ28" i="1037"/>
  <c r="AI28" i="1037"/>
  <c r="AH28" i="1037"/>
  <c r="AG28" i="1037"/>
  <c r="AF28" i="1037"/>
  <c r="AE28" i="1037"/>
  <c r="AD28" i="1037"/>
  <c r="AC28" i="1037"/>
  <c r="AB28" i="1037"/>
  <c r="AA28" i="1037"/>
  <c r="Z28" i="1037"/>
  <c r="Y28" i="1037"/>
  <c r="X28" i="1037"/>
  <c r="W28" i="1037"/>
  <c r="V28" i="1037"/>
  <c r="U28" i="1037"/>
  <c r="T28" i="1037"/>
  <c r="S28" i="1037"/>
  <c r="R28" i="1037"/>
  <c r="Q28" i="1037"/>
  <c r="P28" i="1037"/>
  <c r="O28" i="1037"/>
  <c r="N28" i="1037"/>
  <c r="M28" i="1037"/>
  <c r="L28" i="1037"/>
  <c r="K28" i="1037"/>
  <c r="F28" i="1037"/>
  <c r="AJ27" i="1037"/>
  <c r="AI27" i="1037"/>
  <c r="AH27" i="1037"/>
  <c r="AG27" i="1037"/>
  <c r="AF27" i="1037"/>
  <c r="AE27" i="1037"/>
  <c r="AD27" i="1037"/>
  <c r="AC27" i="1037"/>
  <c r="AB27" i="1037"/>
  <c r="AA27" i="1037"/>
  <c r="Z27" i="1037"/>
  <c r="Y27" i="1037"/>
  <c r="X27" i="1037"/>
  <c r="W27" i="1037"/>
  <c r="V27" i="1037"/>
  <c r="U27" i="1037"/>
  <c r="T27" i="1037"/>
  <c r="S27" i="1037"/>
  <c r="R27" i="1037"/>
  <c r="Q27" i="1037"/>
  <c r="P27" i="1037"/>
  <c r="O27" i="1037"/>
  <c r="N27" i="1037"/>
  <c r="M27" i="1037"/>
  <c r="L27" i="1037"/>
  <c r="K27" i="1037"/>
  <c r="F27" i="1037"/>
  <c r="AI26" i="1037"/>
  <c r="AH26" i="1037"/>
  <c r="AG26" i="1037"/>
  <c r="AJ26" i="1037" s="1"/>
  <c r="F26" i="1037" s="1"/>
  <c r="AE26" i="1037"/>
  <c r="AD26" i="1037"/>
  <c r="AC26" i="1037"/>
  <c r="AB26" i="1037"/>
  <c r="AA26" i="1037"/>
  <c r="AF26" i="1037" s="1"/>
  <c r="Y26" i="1037"/>
  <c r="X26" i="1037"/>
  <c r="W26" i="1037"/>
  <c r="V26" i="1037"/>
  <c r="Z26" i="1037" s="1"/>
  <c r="T26" i="1037"/>
  <c r="S26" i="1037"/>
  <c r="R26" i="1037"/>
  <c r="Q26" i="1037"/>
  <c r="U26" i="1037" s="1"/>
  <c r="O26" i="1037"/>
  <c r="N26" i="1037"/>
  <c r="M26" i="1037"/>
  <c r="L26" i="1037"/>
  <c r="K26" i="1037"/>
  <c r="P26" i="1037" s="1"/>
  <c r="AI25" i="1037"/>
  <c r="AH25" i="1037"/>
  <c r="AG25" i="1037"/>
  <c r="AJ25" i="1037" s="1"/>
  <c r="F25" i="1037" s="1"/>
  <c r="AE25" i="1037"/>
  <c r="AD25" i="1037"/>
  <c r="AC25" i="1037"/>
  <c r="AB25" i="1037"/>
  <c r="AA25" i="1037"/>
  <c r="AF25" i="1037" s="1"/>
  <c r="Y25" i="1037"/>
  <c r="X25" i="1037"/>
  <c r="W25" i="1037"/>
  <c r="V25" i="1037"/>
  <c r="Z25" i="1037" s="1"/>
  <c r="T25" i="1037"/>
  <c r="S25" i="1037"/>
  <c r="R25" i="1037"/>
  <c r="Q25" i="1037"/>
  <c r="U25" i="1037" s="1"/>
  <c r="O25" i="1037"/>
  <c r="N25" i="1037"/>
  <c r="M25" i="1037"/>
  <c r="L25" i="1037"/>
  <c r="K25" i="1037"/>
  <c r="P25" i="1037" s="1"/>
  <c r="AI24" i="1037"/>
  <c r="AH24" i="1037"/>
  <c r="AJ24" i="1037" s="1"/>
  <c r="F24" i="1037" s="1"/>
  <c r="AG24" i="1037"/>
  <c r="AE24" i="1037"/>
  <c r="AD24" i="1037"/>
  <c r="AC24" i="1037"/>
  <c r="AF24" i="1037" s="1"/>
  <c r="AB24" i="1037"/>
  <c r="AA24" i="1037"/>
  <c r="Y24" i="1037"/>
  <c r="X24" i="1037"/>
  <c r="Z24" i="1037" s="1"/>
  <c r="W24" i="1037"/>
  <c r="V24" i="1037"/>
  <c r="T24" i="1037"/>
  <c r="S24" i="1037"/>
  <c r="U24" i="1037" s="1"/>
  <c r="R24" i="1037"/>
  <c r="Q24" i="1037"/>
  <c r="P24" i="1037"/>
  <c r="O24" i="1037"/>
  <c r="N24" i="1037"/>
  <c r="M24" i="1037"/>
  <c r="L24" i="1037"/>
  <c r="K24" i="1037"/>
  <c r="AI23" i="1037"/>
  <c r="AH23" i="1037"/>
  <c r="AJ23" i="1037" s="1"/>
  <c r="F23" i="1037" s="1"/>
  <c r="AG23" i="1037"/>
  <c r="AF23" i="1037"/>
  <c r="AE23" i="1037"/>
  <c r="AD23" i="1037"/>
  <c r="AC23" i="1037"/>
  <c r="AB23" i="1037"/>
  <c r="AA23" i="1037"/>
  <c r="Y23" i="1037"/>
  <c r="X23" i="1037"/>
  <c r="W23" i="1037"/>
  <c r="Z23" i="1037" s="1"/>
  <c r="V23" i="1037"/>
  <c r="T23" i="1037"/>
  <c r="S23" i="1037"/>
  <c r="R23" i="1037"/>
  <c r="U23" i="1037" s="1"/>
  <c r="Q23" i="1037"/>
  <c r="O23" i="1037"/>
  <c r="N23" i="1037"/>
  <c r="M23" i="1037"/>
  <c r="L23" i="1037"/>
  <c r="P23" i="1037" s="1"/>
  <c r="K23" i="1037"/>
  <c r="AI22" i="1037"/>
  <c r="AH22" i="1037"/>
  <c r="AJ22" i="1037" s="1"/>
  <c r="F22" i="1037" s="1"/>
  <c r="AG22" i="1037"/>
  <c r="AF22" i="1037"/>
  <c r="AE22" i="1037"/>
  <c r="AD22" i="1037"/>
  <c r="AC22" i="1037"/>
  <c r="AB22" i="1037"/>
  <c r="AA22" i="1037"/>
  <c r="Y22" i="1037"/>
  <c r="X22" i="1037"/>
  <c r="W22" i="1037"/>
  <c r="Z22" i="1037" s="1"/>
  <c r="V22" i="1037"/>
  <c r="T22" i="1037"/>
  <c r="S22" i="1037"/>
  <c r="R22" i="1037"/>
  <c r="U22" i="1037" s="1"/>
  <c r="Q22" i="1037"/>
  <c r="O22" i="1037"/>
  <c r="N22" i="1037"/>
  <c r="M22" i="1037"/>
  <c r="L22" i="1037"/>
  <c r="P22" i="1037" s="1"/>
  <c r="K22" i="1037"/>
  <c r="AI21" i="1037"/>
  <c r="AH21" i="1037"/>
  <c r="AG21" i="1037"/>
  <c r="AJ21" i="1037" s="1"/>
  <c r="F21" i="1037" s="1"/>
  <c r="AE21" i="1037"/>
  <c r="AD21" i="1037"/>
  <c r="AC21" i="1037"/>
  <c r="AB21" i="1037"/>
  <c r="AA21" i="1037"/>
  <c r="AF21" i="1037" s="1"/>
  <c r="Y21" i="1037"/>
  <c r="X21" i="1037"/>
  <c r="W21" i="1037"/>
  <c r="V21" i="1037"/>
  <c r="Z21" i="1037" s="1"/>
  <c r="T21" i="1037"/>
  <c r="S21" i="1037"/>
  <c r="R21" i="1037"/>
  <c r="Q21" i="1037"/>
  <c r="U21" i="1037" s="1"/>
  <c r="O21" i="1037"/>
  <c r="N21" i="1037"/>
  <c r="M21" i="1037"/>
  <c r="L21" i="1037"/>
  <c r="K21" i="1037"/>
  <c r="P21" i="1037" s="1"/>
  <c r="AI20" i="1037"/>
  <c r="AH20" i="1037"/>
  <c r="AJ20" i="1037" s="1"/>
  <c r="F20" i="1037" s="1"/>
  <c r="AG20" i="1037"/>
  <c r="AE20" i="1037"/>
  <c r="AD20" i="1037"/>
  <c r="AC20" i="1037"/>
  <c r="AB20" i="1037"/>
  <c r="AF20" i="1037" s="1"/>
  <c r="AA20" i="1037"/>
  <c r="Y20" i="1037"/>
  <c r="X20" i="1037"/>
  <c r="W20" i="1037"/>
  <c r="Z20" i="1037" s="1"/>
  <c r="V20" i="1037"/>
  <c r="T20" i="1037"/>
  <c r="S20" i="1037"/>
  <c r="R20" i="1037"/>
  <c r="U20" i="1037" s="1"/>
  <c r="Q20" i="1037"/>
  <c r="O20" i="1037"/>
  <c r="N20" i="1037"/>
  <c r="M20" i="1037"/>
  <c r="L20" i="1037"/>
  <c r="P20" i="1037" s="1"/>
  <c r="K20" i="1037"/>
  <c r="AI19" i="1037"/>
  <c r="AH19" i="1037"/>
  <c r="AJ19" i="1037" s="1"/>
  <c r="F19" i="1037" s="1"/>
  <c r="AG19" i="1037"/>
  <c r="AE19" i="1037"/>
  <c r="AD19" i="1037"/>
  <c r="AC19" i="1037"/>
  <c r="AB19" i="1037"/>
  <c r="AF19" i="1037" s="1"/>
  <c r="AA19" i="1037"/>
  <c r="Y19" i="1037"/>
  <c r="X19" i="1037"/>
  <c r="W19" i="1037"/>
  <c r="Z19" i="1037" s="1"/>
  <c r="V19" i="1037"/>
  <c r="T19" i="1037"/>
  <c r="S19" i="1037"/>
  <c r="R19" i="1037"/>
  <c r="U19" i="1037" s="1"/>
  <c r="Q19" i="1037"/>
  <c r="O19" i="1037"/>
  <c r="N19" i="1037"/>
  <c r="M19" i="1037"/>
  <c r="L19" i="1037"/>
  <c r="P19" i="1037" s="1"/>
  <c r="K19" i="1037"/>
  <c r="AI18" i="1037"/>
  <c r="AH18" i="1037"/>
  <c r="AG18" i="1037"/>
  <c r="AJ18" i="1037" s="1"/>
  <c r="F18" i="1037" s="1"/>
  <c r="AE18" i="1037"/>
  <c r="AD18" i="1037"/>
  <c r="AC18" i="1037"/>
  <c r="AB18" i="1037"/>
  <c r="AA18" i="1037"/>
  <c r="AF18" i="1037" s="1"/>
  <c r="Z18" i="1037"/>
  <c r="Y18" i="1037"/>
  <c r="X18" i="1037"/>
  <c r="W18" i="1037"/>
  <c r="V18" i="1037"/>
  <c r="T18" i="1037"/>
  <c r="S18" i="1037"/>
  <c r="R18" i="1037"/>
  <c r="Q18" i="1037"/>
  <c r="U18" i="1037" s="1"/>
  <c r="O18" i="1037"/>
  <c r="N18" i="1037"/>
  <c r="M18" i="1037"/>
  <c r="L18" i="1037"/>
  <c r="K18" i="1037"/>
  <c r="P18" i="1037" s="1"/>
  <c r="AI17" i="1037"/>
  <c r="AH17" i="1037"/>
  <c r="AJ17" i="1037" s="1"/>
  <c r="F17" i="1037" s="1"/>
  <c r="AG17" i="1037"/>
  <c r="AE17" i="1037"/>
  <c r="AD17" i="1037"/>
  <c r="AC17" i="1037"/>
  <c r="AB17" i="1037"/>
  <c r="AF17" i="1037" s="1"/>
  <c r="AA17" i="1037"/>
  <c r="Y17" i="1037"/>
  <c r="X17" i="1037"/>
  <c r="W17" i="1037"/>
  <c r="Z17" i="1037" s="1"/>
  <c r="V17" i="1037"/>
  <c r="T17" i="1037"/>
  <c r="S17" i="1037"/>
  <c r="R17" i="1037"/>
  <c r="U17" i="1037" s="1"/>
  <c r="Q17" i="1037"/>
  <c r="O17" i="1037"/>
  <c r="N17" i="1037"/>
  <c r="M17" i="1037"/>
  <c r="L17" i="1037"/>
  <c r="P17" i="1037" s="1"/>
  <c r="K17" i="1037"/>
  <c r="AI16" i="1037"/>
  <c r="AH16" i="1037"/>
  <c r="AG16" i="1037"/>
  <c r="AJ16" i="1037" s="1"/>
  <c r="F16" i="1037" s="1"/>
  <c r="AF16" i="1037"/>
  <c r="AE16" i="1037"/>
  <c r="AD16" i="1037"/>
  <c r="AC16" i="1037"/>
  <c r="AB16" i="1037"/>
  <c r="AA16" i="1037"/>
  <c r="Y16" i="1037"/>
  <c r="X16" i="1037"/>
  <c r="W16" i="1037"/>
  <c r="V16" i="1037"/>
  <c r="Z16" i="1037" s="1"/>
  <c r="T16" i="1037"/>
  <c r="S16" i="1037"/>
  <c r="R16" i="1037"/>
  <c r="Q16" i="1037"/>
  <c r="U16" i="1037" s="1"/>
  <c r="P16" i="1037"/>
  <c r="O16" i="1037"/>
  <c r="N16" i="1037"/>
  <c r="M16" i="1037"/>
  <c r="L16" i="1037"/>
  <c r="K16" i="1037"/>
  <c r="AI15" i="1037"/>
  <c r="AH15" i="1037"/>
  <c r="AG15" i="1037"/>
  <c r="AJ15" i="1037" s="1"/>
  <c r="F15" i="1037" s="1"/>
  <c r="AE15" i="1037"/>
  <c r="AD15" i="1037"/>
  <c r="AC15" i="1037"/>
  <c r="AB15" i="1037"/>
  <c r="AA15" i="1037"/>
  <c r="AF15" i="1037" s="1"/>
  <c r="Y15" i="1037"/>
  <c r="X15" i="1037"/>
  <c r="W15" i="1037"/>
  <c r="V15" i="1037"/>
  <c r="Z15" i="1037" s="1"/>
  <c r="U15" i="1037"/>
  <c r="T15" i="1037"/>
  <c r="S15" i="1037"/>
  <c r="R15" i="1037"/>
  <c r="Q15" i="1037"/>
  <c r="O15" i="1037"/>
  <c r="N15" i="1037"/>
  <c r="M15" i="1037"/>
  <c r="L15" i="1037"/>
  <c r="K15" i="1037"/>
  <c r="P15" i="1037" s="1"/>
  <c r="AI14" i="1037"/>
  <c r="AH14" i="1037"/>
  <c r="AJ14" i="1037" s="1"/>
  <c r="F14" i="1037" s="1"/>
  <c r="AG14" i="1037"/>
  <c r="AF14" i="1037"/>
  <c r="AE14" i="1037"/>
  <c r="AD14" i="1037"/>
  <c r="AC14" i="1037"/>
  <c r="AB14" i="1037"/>
  <c r="AA14" i="1037"/>
  <c r="Z14" i="1037"/>
  <c r="Y14" i="1037"/>
  <c r="X14" i="1037"/>
  <c r="W14" i="1037"/>
  <c r="V14" i="1037"/>
  <c r="T14" i="1037"/>
  <c r="S14" i="1037"/>
  <c r="R14" i="1037"/>
  <c r="U14" i="1037" s="1"/>
  <c r="Q14" i="1037"/>
  <c r="P14" i="1037"/>
  <c r="O14" i="1037"/>
  <c r="N14" i="1037"/>
  <c r="M14" i="1037"/>
  <c r="L14" i="1037"/>
  <c r="K14" i="1037"/>
  <c r="AI13" i="1037"/>
  <c r="AH13" i="1037"/>
  <c r="AG13" i="1037"/>
  <c r="AJ13" i="1037" s="1"/>
  <c r="F13" i="1037" s="1"/>
  <c r="AE13" i="1037"/>
  <c r="AD13" i="1037"/>
  <c r="AC13" i="1037"/>
  <c r="AB13" i="1037"/>
  <c r="AA13" i="1037"/>
  <c r="AF13" i="1037" s="1"/>
  <c r="Y13" i="1037"/>
  <c r="X13" i="1037"/>
  <c r="W13" i="1037"/>
  <c r="V13" i="1037"/>
  <c r="Z13" i="1037" s="1"/>
  <c r="T13" i="1037"/>
  <c r="S13" i="1037"/>
  <c r="R13" i="1037"/>
  <c r="Q13" i="1037"/>
  <c r="U13" i="1037" s="1"/>
  <c r="O13" i="1037"/>
  <c r="N13" i="1037"/>
  <c r="M13" i="1037"/>
  <c r="L13" i="1037"/>
  <c r="K13" i="1037"/>
  <c r="P13" i="1037" s="1"/>
  <c r="AI12" i="1037"/>
  <c r="AH12" i="1037"/>
  <c r="AG12" i="1037"/>
  <c r="AJ12" i="1037" s="1"/>
  <c r="F12" i="1037" s="1"/>
  <c r="AE12" i="1037"/>
  <c r="AD12" i="1037"/>
  <c r="AC12" i="1037"/>
  <c r="AB12" i="1037"/>
  <c r="AA12" i="1037"/>
  <c r="AF12" i="1037" s="1"/>
  <c r="Y12" i="1037"/>
  <c r="X12" i="1037"/>
  <c r="W12" i="1037"/>
  <c r="V12" i="1037"/>
  <c r="Z12" i="1037" s="1"/>
  <c r="T12" i="1037"/>
  <c r="S12" i="1037"/>
  <c r="R12" i="1037"/>
  <c r="Q12" i="1037"/>
  <c r="U12" i="1037" s="1"/>
  <c r="O12" i="1037"/>
  <c r="N12" i="1037"/>
  <c r="M12" i="1037"/>
  <c r="L12" i="1037"/>
  <c r="K12" i="1037"/>
  <c r="P12" i="1037" s="1"/>
  <c r="AI11" i="1037"/>
  <c r="AH11" i="1037"/>
  <c r="AG11" i="1037"/>
  <c r="AJ11" i="1037" s="1"/>
  <c r="F11" i="1037" s="1"/>
  <c r="AE11" i="1037"/>
  <c r="AD11" i="1037"/>
  <c r="AC11" i="1037"/>
  <c r="AB11" i="1037"/>
  <c r="AA11" i="1037"/>
  <c r="AF11" i="1037" s="1"/>
  <c r="Y11" i="1037"/>
  <c r="X11" i="1037"/>
  <c r="W11" i="1037"/>
  <c r="V11" i="1037"/>
  <c r="Z11" i="1037" s="1"/>
  <c r="T11" i="1037"/>
  <c r="S11" i="1037"/>
  <c r="R11" i="1037"/>
  <c r="Q11" i="1037"/>
  <c r="U11" i="1037" s="1"/>
  <c r="O11" i="1037"/>
  <c r="N11" i="1037"/>
  <c r="M11" i="1037"/>
  <c r="L11" i="1037"/>
  <c r="K11" i="1037"/>
  <c r="P11" i="1037" s="1"/>
  <c r="AI10" i="1037"/>
  <c r="AH10" i="1037"/>
  <c r="AJ10" i="1037" s="1"/>
  <c r="F10" i="1037" s="1"/>
  <c r="AG10" i="1037"/>
  <c r="AE10" i="1037"/>
  <c r="AD10" i="1037"/>
  <c r="AC10" i="1037"/>
  <c r="AB10" i="1037"/>
  <c r="AF10" i="1037" s="1"/>
  <c r="AA10" i="1037"/>
  <c r="Y10" i="1037"/>
  <c r="X10" i="1037"/>
  <c r="W10" i="1037"/>
  <c r="Z10" i="1037" s="1"/>
  <c r="V10" i="1037"/>
  <c r="T10" i="1037"/>
  <c r="S10" i="1037"/>
  <c r="R10" i="1037"/>
  <c r="U10" i="1037" s="1"/>
  <c r="Q10" i="1037"/>
  <c r="O10" i="1037"/>
  <c r="N10" i="1037"/>
  <c r="M10" i="1037"/>
  <c r="L10" i="1037"/>
  <c r="P10" i="1037" s="1"/>
  <c r="K10" i="1037"/>
  <c r="AI9" i="1037"/>
  <c r="AH9" i="1037"/>
  <c r="AG9" i="1037"/>
  <c r="AJ9" i="1037" s="1"/>
  <c r="F9" i="1037" s="1"/>
  <c r="AF9" i="1037"/>
  <c r="AE9" i="1037"/>
  <c r="AD9" i="1037"/>
  <c r="AC9" i="1037"/>
  <c r="AB9" i="1037"/>
  <c r="AA9" i="1037"/>
  <c r="Y9" i="1037"/>
  <c r="X9" i="1037"/>
  <c r="W9" i="1037"/>
  <c r="V9" i="1037"/>
  <c r="Z9" i="1037" s="1"/>
  <c r="T9" i="1037"/>
  <c r="S9" i="1037"/>
  <c r="R9" i="1037"/>
  <c r="Q9" i="1037"/>
  <c r="U9" i="1037" s="1"/>
  <c r="O9" i="1037"/>
  <c r="N9" i="1037"/>
  <c r="M9" i="1037"/>
  <c r="L9" i="1037"/>
  <c r="K9" i="1037"/>
  <c r="P9" i="1037" s="1"/>
  <c r="AI8" i="1037"/>
  <c r="AH8" i="1037"/>
  <c r="AJ8" i="1037" s="1"/>
  <c r="F8" i="1037" s="1"/>
  <c r="AG8" i="1037"/>
  <c r="AE8" i="1037"/>
  <c r="AD8" i="1037"/>
  <c r="AC8" i="1037"/>
  <c r="AB8" i="1037"/>
  <c r="AF8" i="1037" s="1"/>
  <c r="AA8" i="1037"/>
  <c r="Y8" i="1037"/>
  <c r="X8" i="1037"/>
  <c r="W8" i="1037"/>
  <c r="Z8" i="1037" s="1"/>
  <c r="V8" i="1037"/>
  <c r="T8" i="1037"/>
  <c r="S8" i="1037"/>
  <c r="R8" i="1037"/>
  <c r="U8" i="1037" s="1"/>
  <c r="Q8" i="1037"/>
  <c r="O8" i="1037"/>
  <c r="N8" i="1037"/>
  <c r="M8" i="1037"/>
  <c r="L8" i="1037"/>
  <c r="P8" i="1037" s="1"/>
  <c r="K8" i="1037"/>
  <c r="AI7" i="1037"/>
  <c r="AH7" i="1037"/>
  <c r="AG7" i="1037"/>
  <c r="AJ7" i="1037" s="1"/>
  <c r="F7" i="1037" s="1"/>
  <c r="AE7" i="1037"/>
  <c r="AD7" i="1037"/>
  <c r="AC7" i="1037"/>
  <c r="AB7" i="1037"/>
  <c r="AA7" i="1037"/>
  <c r="AF7" i="1037" s="1"/>
  <c r="Y7" i="1037"/>
  <c r="X7" i="1037"/>
  <c r="W7" i="1037"/>
  <c r="V7" i="1037"/>
  <c r="Z7" i="1037" s="1"/>
  <c r="T7" i="1037"/>
  <c r="S7" i="1037"/>
  <c r="R7" i="1037"/>
  <c r="Q7" i="1037"/>
  <c r="U7" i="1037" s="1"/>
  <c r="O7" i="1037"/>
  <c r="N7" i="1037"/>
  <c r="M7" i="1037"/>
  <c r="L7" i="1037"/>
  <c r="K7" i="1037"/>
  <c r="P7" i="1037" s="1"/>
  <c r="AI6" i="1037"/>
  <c r="AH6" i="1037"/>
  <c r="AG6" i="1037"/>
  <c r="AJ6" i="1037" s="1"/>
  <c r="F6" i="1037" s="1"/>
  <c r="AE6" i="1037"/>
  <c r="AD6" i="1037"/>
  <c r="AC6" i="1037"/>
  <c r="AB6" i="1037"/>
  <c r="AA6" i="1037"/>
  <c r="AF6" i="1037" s="1"/>
  <c r="Y6" i="1037"/>
  <c r="X6" i="1037"/>
  <c r="W6" i="1037"/>
  <c r="V6" i="1037"/>
  <c r="Z6" i="1037" s="1"/>
  <c r="T6" i="1037"/>
  <c r="S6" i="1037"/>
  <c r="R6" i="1037"/>
  <c r="Q6" i="1037"/>
  <c r="U6" i="1037" s="1"/>
  <c r="O6" i="1037"/>
  <c r="N6" i="1037"/>
  <c r="M6" i="1037"/>
  <c r="L6" i="1037"/>
  <c r="K6" i="1037"/>
  <c r="P6" i="1037" s="1"/>
  <c r="AI5" i="1037"/>
  <c r="AH5" i="1037"/>
  <c r="AJ5" i="1037" s="1"/>
  <c r="F5" i="1037" s="1"/>
  <c r="AG5" i="1037"/>
  <c r="AE5" i="1037"/>
  <c r="AD5" i="1037"/>
  <c r="AC5" i="1037"/>
  <c r="AB5" i="1037"/>
  <c r="AF5" i="1037" s="1"/>
  <c r="AA5" i="1037"/>
  <c r="Y5" i="1037"/>
  <c r="X5" i="1037"/>
  <c r="W5" i="1037"/>
  <c r="Z5" i="1037" s="1"/>
  <c r="V5" i="1037"/>
  <c r="T5" i="1037"/>
  <c r="S5" i="1037"/>
  <c r="R5" i="1037"/>
  <c r="U5" i="1037" s="1"/>
  <c r="Q5" i="1037"/>
  <c r="O5" i="1037"/>
  <c r="N5" i="1037"/>
  <c r="M5" i="1037"/>
  <c r="L5" i="1037"/>
  <c r="P5" i="1037" s="1"/>
  <c r="K5" i="1037"/>
  <c r="AI4" i="1037"/>
  <c r="AH4" i="1037"/>
  <c r="AJ4" i="1037" s="1"/>
  <c r="F4" i="1037" s="1"/>
  <c r="AG4" i="1037"/>
  <c r="AE4" i="1037"/>
  <c r="AD4" i="1037"/>
  <c r="AC4" i="1037"/>
  <c r="AB4" i="1037"/>
  <c r="AF4" i="1037" s="1"/>
  <c r="AA4" i="1037"/>
  <c r="Y4" i="1037"/>
  <c r="X4" i="1037"/>
  <c r="W4" i="1037"/>
  <c r="Z4" i="1037" s="1"/>
  <c r="V4" i="1037"/>
  <c r="T4" i="1037"/>
  <c r="S4" i="1037"/>
  <c r="R4" i="1037"/>
  <c r="U4" i="1037" s="1"/>
  <c r="Q4" i="1037"/>
  <c r="O4" i="1037"/>
  <c r="N4" i="1037"/>
  <c r="M4" i="1037"/>
  <c r="L4" i="1037"/>
  <c r="P4" i="1037" s="1"/>
  <c r="K4" i="1037"/>
  <c r="E54" i="1036"/>
  <c r="E56" i="1036" s="1"/>
  <c r="D54" i="1036"/>
  <c r="D56" i="1036" s="1"/>
  <c r="C54" i="1036"/>
  <c r="C56" i="1036" s="1"/>
  <c r="G56" i="1036" s="1"/>
  <c r="E47" i="1036"/>
  <c r="E49" i="1036" s="1"/>
  <c r="D47" i="1036"/>
  <c r="AJ43" i="1036"/>
  <c r="AI43" i="1036"/>
  <c r="AH43" i="1036"/>
  <c r="AG43" i="1036"/>
  <c r="AF43" i="1036"/>
  <c r="AE43" i="1036"/>
  <c r="AD43" i="1036"/>
  <c r="AC43" i="1036"/>
  <c r="AB43" i="1036"/>
  <c r="AA43" i="1036"/>
  <c r="Z43" i="1036"/>
  <c r="Y43" i="1036"/>
  <c r="X43" i="1036"/>
  <c r="W43" i="1036"/>
  <c r="V43" i="1036"/>
  <c r="U43" i="1036"/>
  <c r="T43" i="1036"/>
  <c r="S43" i="1036"/>
  <c r="R43" i="1036"/>
  <c r="Q43" i="1036"/>
  <c r="P43" i="1036"/>
  <c r="O43" i="1036"/>
  <c r="N43" i="1036"/>
  <c r="M43" i="1036"/>
  <c r="L43" i="1036"/>
  <c r="K43" i="1036"/>
  <c r="F43" i="1036"/>
  <c r="AJ42" i="1036"/>
  <c r="AI42" i="1036"/>
  <c r="AH42" i="1036"/>
  <c r="AG42" i="1036"/>
  <c r="AF42" i="1036"/>
  <c r="AE42" i="1036"/>
  <c r="AD42" i="1036"/>
  <c r="AC42" i="1036"/>
  <c r="AB42" i="1036"/>
  <c r="AA42" i="1036"/>
  <c r="Z42" i="1036"/>
  <c r="Y42" i="1036"/>
  <c r="X42" i="1036"/>
  <c r="W42" i="1036"/>
  <c r="V42" i="1036"/>
  <c r="U42" i="1036"/>
  <c r="T42" i="1036"/>
  <c r="S42" i="1036"/>
  <c r="R42" i="1036"/>
  <c r="Q42" i="1036"/>
  <c r="P42" i="1036"/>
  <c r="O42" i="1036"/>
  <c r="N42" i="1036"/>
  <c r="M42" i="1036"/>
  <c r="L42" i="1036"/>
  <c r="K42" i="1036"/>
  <c r="F42" i="1036"/>
  <c r="AJ41" i="1036"/>
  <c r="AI41" i="1036"/>
  <c r="AH41" i="1036"/>
  <c r="AG41" i="1036"/>
  <c r="AF41" i="1036"/>
  <c r="AE41" i="1036"/>
  <c r="AD41" i="1036"/>
  <c r="AC41" i="1036"/>
  <c r="AB41" i="1036"/>
  <c r="AA41" i="1036"/>
  <c r="Z41" i="1036"/>
  <c r="Y41" i="1036"/>
  <c r="X41" i="1036"/>
  <c r="W41" i="1036"/>
  <c r="V41" i="1036"/>
  <c r="U41" i="1036"/>
  <c r="T41" i="1036"/>
  <c r="S41" i="1036"/>
  <c r="R41" i="1036"/>
  <c r="Q41" i="1036"/>
  <c r="P41" i="1036"/>
  <c r="O41" i="1036"/>
  <c r="N41" i="1036"/>
  <c r="M41" i="1036"/>
  <c r="L41" i="1036"/>
  <c r="K41" i="1036"/>
  <c r="F41" i="1036"/>
  <c r="AJ40" i="1036"/>
  <c r="AI40" i="1036"/>
  <c r="AH40" i="1036"/>
  <c r="AG40" i="1036"/>
  <c r="AF40" i="1036"/>
  <c r="AE40" i="1036"/>
  <c r="AD40" i="1036"/>
  <c r="AC40" i="1036"/>
  <c r="AB40" i="1036"/>
  <c r="AA40" i="1036"/>
  <c r="Z40" i="1036"/>
  <c r="Y40" i="1036"/>
  <c r="X40" i="1036"/>
  <c r="W40" i="1036"/>
  <c r="V40" i="1036"/>
  <c r="U40" i="1036"/>
  <c r="T40" i="1036"/>
  <c r="S40" i="1036"/>
  <c r="R40" i="1036"/>
  <c r="Q40" i="1036"/>
  <c r="P40" i="1036"/>
  <c r="O40" i="1036"/>
  <c r="N40" i="1036"/>
  <c r="M40" i="1036"/>
  <c r="L40" i="1036"/>
  <c r="K40" i="1036"/>
  <c r="F40" i="1036"/>
  <c r="AJ39" i="1036"/>
  <c r="AI39" i="1036"/>
  <c r="AH39" i="1036"/>
  <c r="AG39" i="1036"/>
  <c r="AF39" i="1036"/>
  <c r="AE39" i="1036"/>
  <c r="AD39" i="1036"/>
  <c r="AC39" i="1036"/>
  <c r="AB39" i="1036"/>
  <c r="AA39" i="1036"/>
  <c r="Z39" i="1036"/>
  <c r="Y39" i="1036"/>
  <c r="X39" i="1036"/>
  <c r="W39" i="1036"/>
  <c r="V39" i="1036"/>
  <c r="U39" i="1036"/>
  <c r="T39" i="1036"/>
  <c r="S39" i="1036"/>
  <c r="R39" i="1036"/>
  <c r="Q39" i="1036"/>
  <c r="P39" i="1036"/>
  <c r="O39" i="1036"/>
  <c r="N39" i="1036"/>
  <c r="M39" i="1036"/>
  <c r="L39" i="1036"/>
  <c r="K39" i="1036"/>
  <c r="F39" i="1036"/>
  <c r="AJ38" i="1036"/>
  <c r="AI38" i="1036"/>
  <c r="AH38" i="1036"/>
  <c r="AG38" i="1036"/>
  <c r="AF38" i="1036"/>
  <c r="AE38" i="1036"/>
  <c r="AD38" i="1036"/>
  <c r="AC38" i="1036"/>
  <c r="AB38" i="1036"/>
  <c r="AA38" i="1036"/>
  <c r="Z38" i="1036"/>
  <c r="Y38" i="1036"/>
  <c r="X38" i="1036"/>
  <c r="W38" i="1036"/>
  <c r="V38" i="1036"/>
  <c r="U38" i="1036"/>
  <c r="T38" i="1036"/>
  <c r="S38" i="1036"/>
  <c r="R38" i="1036"/>
  <c r="Q38" i="1036"/>
  <c r="P38" i="1036"/>
  <c r="O38" i="1036"/>
  <c r="N38" i="1036"/>
  <c r="M38" i="1036"/>
  <c r="L38" i="1036"/>
  <c r="K38" i="1036"/>
  <c r="F38" i="1036"/>
  <c r="AJ37" i="1036"/>
  <c r="AI37" i="1036"/>
  <c r="AH37" i="1036"/>
  <c r="AG37" i="1036"/>
  <c r="AF37" i="1036"/>
  <c r="AE37" i="1036"/>
  <c r="AD37" i="1036"/>
  <c r="AC37" i="1036"/>
  <c r="AB37" i="1036"/>
  <c r="AA37" i="1036"/>
  <c r="Z37" i="1036"/>
  <c r="Y37" i="1036"/>
  <c r="X37" i="1036"/>
  <c r="W37" i="1036"/>
  <c r="V37" i="1036"/>
  <c r="U37" i="1036"/>
  <c r="T37" i="1036"/>
  <c r="S37" i="1036"/>
  <c r="R37" i="1036"/>
  <c r="Q37" i="1036"/>
  <c r="P37" i="1036"/>
  <c r="O37" i="1036"/>
  <c r="N37" i="1036"/>
  <c r="M37" i="1036"/>
  <c r="L37" i="1036"/>
  <c r="K37" i="1036"/>
  <c r="F37" i="1036"/>
  <c r="AJ36" i="1036"/>
  <c r="AI36" i="1036"/>
  <c r="AH36" i="1036"/>
  <c r="AG36" i="1036"/>
  <c r="AF36" i="1036"/>
  <c r="AE36" i="1036"/>
  <c r="AD36" i="1036"/>
  <c r="AC36" i="1036"/>
  <c r="AB36" i="1036"/>
  <c r="AA36" i="1036"/>
  <c r="Z36" i="1036"/>
  <c r="Y36" i="1036"/>
  <c r="X36" i="1036"/>
  <c r="W36" i="1036"/>
  <c r="V36" i="1036"/>
  <c r="U36" i="1036"/>
  <c r="T36" i="1036"/>
  <c r="S36" i="1036"/>
  <c r="R36" i="1036"/>
  <c r="Q36" i="1036"/>
  <c r="P36" i="1036"/>
  <c r="O36" i="1036"/>
  <c r="N36" i="1036"/>
  <c r="M36" i="1036"/>
  <c r="L36" i="1036"/>
  <c r="K36" i="1036"/>
  <c r="F36" i="1036"/>
  <c r="AJ35" i="1036"/>
  <c r="AI35" i="1036"/>
  <c r="AH35" i="1036"/>
  <c r="AG35" i="1036"/>
  <c r="AF35" i="1036"/>
  <c r="AE35" i="1036"/>
  <c r="AD35" i="1036"/>
  <c r="AC35" i="1036"/>
  <c r="AB35" i="1036"/>
  <c r="AA35" i="1036"/>
  <c r="Z35" i="1036"/>
  <c r="Y35" i="1036"/>
  <c r="X35" i="1036"/>
  <c r="W35" i="1036"/>
  <c r="V35" i="1036"/>
  <c r="U35" i="1036"/>
  <c r="T35" i="1036"/>
  <c r="S35" i="1036"/>
  <c r="R35" i="1036"/>
  <c r="Q35" i="1036"/>
  <c r="P35" i="1036"/>
  <c r="O35" i="1036"/>
  <c r="N35" i="1036"/>
  <c r="M35" i="1036"/>
  <c r="L35" i="1036"/>
  <c r="K35" i="1036"/>
  <c r="F35" i="1036"/>
  <c r="AJ34" i="1036"/>
  <c r="AI34" i="1036"/>
  <c r="AH34" i="1036"/>
  <c r="AG34" i="1036"/>
  <c r="AF34" i="1036"/>
  <c r="AE34" i="1036"/>
  <c r="AD34" i="1036"/>
  <c r="AC34" i="1036"/>
  <c r="AB34" i="1036"/>
  <c r="AA34" i="1036"/>
  <c r="Z34" i="1036"/>
  <c r="Y34" i="1036"/>
  <c r="X34" i="1036"/>
  <c r="W34" i="1036"/>
  <c r="V34" i="1036"/>
  <c r="U34" i="1036"/>
  <c r="T34" i="1036"/>
  <c r="S34" i="1036"/>
  <c r="R34" i="1036"/>
  <c r="Q34" i="1036"/>
  <c r="P34" i="1036"/>
  <c r="O34" i="1036"/>
  <c r="N34" i="1036"/>
  <c r="M34" i="1036"/>
  <c r="L34" i="1036"/>
  <c r="K34" i="1036"/>
  <c r="F34" i="1036"/>
  <c r="AJ33" i="1036"/>
  <c r="AI33" i="1036"/>
  <c r="AH33" i="1036"/>
  <c r="AG33" i="1036"/>
  <c r="AF33" i="1036"/>
  <c r="AE33" i="1036"/>
  <c r="AD33" i="1036"/>
  <c r="AC33" i="1036"/>
  <c r="AB33" i="1036"/>
  <c r="AA33" i="1036"/>
  <c r="Z33" i="1036"/>
  <c r="Y33" i="1036"/>
  <c r="X33" i="1036"/>
  <c r="W33" i="1036"/>
  <c r="V33" i="1036"/>
  <c r="U33" i="1036"/>
  <c r="T33" i="1036"/>
  <c r="S33" i="1036"/>
  <c r="R33" i="1036"/>
  <c r="Q33" i="1036"/>
  <c r="P33" i="1036"/>
  <c r="O33" i="1036"/>
  <c r="N33" i="1036"/>
  <c r="M33" i="1036"/>
  <c r="L33" i="1036"/>
  <c r="K33" i="1036"/>
  <c r="F33" i="1036"/>
  <c r="AJ32" i="1036"/>
  <c r="AI32" i="1036"/>
  <c r="AH32" i="1036"/>
  <c r="AG32" i="1036"/>
  <c r="AF32" i="1036"/>
  <c r="AE32" i="1036"/>
  <c r="AD32" i="1036"/>
  <c r="AC32" i="1036"/>
  <c r="AB32" i="1036"/>
  <c r="AA32" i="1036"/>
  <c r="Z32" i="1036"/>
  <c r="Y32" i="1036"/>
  <c r="X32" i="1036"/>
  <c r="W32" i="1036"/>
  <c r="V32" i="1036"/>
  <c r="U32" i="1036"/>
  <c r="T32" i="1036"/>
  <c r="S32" i="1036"/>
  <c r="R32" i="1036"/>
  <c r="Q32" i="1036"/>
  <c r="P32" i="1036"/>
  <c r="O32" i="1036"/>
  <c r="N32" i="1036"/>
  <c r="M32" i="1036"/>
  <c r="L32" i="1036"/>
  <c r="K32" i="1036"/>
  <c r="F32" i="1036"/>
  <c r="AJ31" i="1036"/>
  <c r="AI31" i="1036"/>
  <c r="AH31" i="1036"/>
  <c r="AG31" i="1036"/>
  <c r="AF31" i="1036"/>
  <c r="AE31" i="1036"/>
  <c r="AD31" i="1036"/>
  <c r="AC31" i="1036"/>
  <c r="AB31" i="1036"/>
  <c r="AA31" i="1036"/>
  <c r="Z31" i="1036"/>
  <c r="Y31" i="1036"/>
  <c r="X31" i="1036"/>
  <c r="W31" i="1036"/>
  <c r="V31" i="1036"/>
  <c r="U31" i="1036"/>
  <c r="T31" i="1036"/>
  <c r="S31" i="1036"/>
  <c r="R31" i="1036"/>
  <c r="Q31" i="1036"/>
  <c r="P31" i="1036"/>
  <c r="O31" i="1036"/>
  <c r="N31" i="1036"/>
  <c r="M31" i="1036"/>
  <c r="L31" i="1036"/>
  <c r="K31" i="1036"/>
  <c r="F31" i="1036"/>
  <c r="AI30" i="1036"/>
  <c r="AH30" i="1036"/>
  <c r="AG30" i="1036"/>
  <c r="AJ30" i="1036" s="1"/>
  <c r="F30" i="1036" s="1"/>
  <c r="AE30" i="1036"/>
  <c r="AD30" i="1036"/>
  <c r="AC30" i="1036"/>
  <c r="AB30" i="1036"/>
  <c r="AA30" i="1036"/>
  <c r="AF30" i="1036" s="1"/>
  <c r="Y30" i="1036"/>
  <c r="X30" i="1036"/>
  <c r="W30" i="1036"/>
  <c r="V30" i="1036"/>
  <c r="Z30" i="1036" s="1"/>
  <c r="T30" i="1036"/>
  <c r="S30" i="1036"/>
  <c r="R30" i="1036"/>
  <c r="Q30" i="1036"/>
  <c r="U30" i="1036" s="1"/>
  <c r="O30" i="1036"/>
  <c r="N30" i="1036"/>
  <c r="M30" i="1036"/>
  <c r="L30" i="1036"/>
  <c r="K30" i="1036"/>
  <c r="P30" i="1036" s="1"/>
  <c r="AI29" i="1036"/>
  <c r="AH29" i="1036"/>
  <c r="AJ29" i="1036" s="1"/>
  <c r="F29" i="1036" s="1"/>
  <c r="AG29" i="1036"/>
  <c r="AE29" i="1036"/>
  <c r="AD29" i="1036"/>
  <c r="AC29" i="1036"/>
  <c r="AB29" i="1036"/>
  <c r="AF29" i="1036" s="1"/>
  <c r="AA29" i="1036"/>
  <c r="Y29" i="1036"/>
  <c r="X29" i="1036"/>
  <c r="W29" i="1036"/>
  <c r="Z29" i="1036" s="1"/>
  <c r="V29" i="1036"/>
  <c r="T29" i="1036"/>
  <c r="S29" i="1036"/>
  <c r="R29" i="1036"/>
  <c r="U29" i="1036" s="1"/>
  <c r="Q29" i="1036"/>
  <c r="O29" i="1036"/>
  <c r="N29" i="1036"/>
  <c r="M29" i="1036"/>
  <c r="L29" i="1036"/>
  <c r="P29" i="1036" s="1"/>
  <c r="K29" i="1036"/>
  <c r="AI28" i="1036"/>
  <c r="AH28" i="1036"/>
  <c r="AG28" i="1036"/>
  <c r="AJ28" i="1036" s="1"/>
  <c r="F28" i="1036" s="1"/>
  <c r="AE28" i="1036"/>
  <c r="AD28" i="1036"/>
  <c r="AC28" i="1036"/>
  <c r="AB28" i="1036"/>
  <c r="AA28" i="1036"/>
  <c r="AF28" i="1036" s="1"/>
  <c r="Y28" i="1036"/>
  <c r="X28" i="1036"/>
  <c r="W28" i="1036"/>
  <c r="V28" i="1036"/>
  <c r="Z28" i="1036" s="1"/>
  <c r="T28" i="1036"/>
  <c r="S28" i="1036"/>
  <c r="R28" i="1036"/>
  <c r="Q28" i="1036"/>
  <c r="U28" i="1036" s="1"/>
  <c r="O28" i="1036"/>
  <c r="N28" i="1036"/>
  <c r="M28" i="1036"/>
  <c r="L28" i="1036"/>
  <c r="K28" i="1036"/>
  <c r="P28" i="1036" s="1"/>
  <c r="AI27" i="1036"/>
  <c r="AH27" i="1036"/>
  <c r="AG27" i="1036"/>
  <c r="AJ27" i="1036" s="1"/>
  <c r="F27" i="1036" s="1"/>
  <c r="AF27" i="1036"/>
  <c r="AE27" i="1036"/>
  <c r="AD27" i="1036"/>
  <c r="AC27" i="1036"/>
  <c r="AB27" i="1036"/>
  <c r="AA27" i="1036"/>
  <c r="Y27" i="1036"/>
  <c r="X27" i="1036"/>
  <c r="W27" i="1036"/>
  <c r="V27" i="1036"/>
  <c r="Z27" i="1036" s="1"/>
  <c r="T27" i="1036"/>
  <c r="S27" i="1036"/>
  <c r="R27" i="1036"/>
  <c r="Q27" i="1036"/>
  <c r="U27" i="1036" s="1"/>
  <c r="O27" i="1036"/>
  <c r="N27" i="1036"/>
  <c r="M27" i="1036"/>
  <c r="L27" i="1036"/>
  <c r="K27" i="1036"/>
  <c r="P27" i="1036" s="1"/>
  <c r="AI26" i="1036"/>
  <c r="AH26" i="1036"/>
  <c r="AJ26" i="1036" s="1"/>
  <c r="F26" i="1036" s="1"/>
  <c r="AG26" i="1036"/>
  <c r="AE26" i="1036"/>
  <c r="AD26" i="1036"/>
  <c r="AC26" i="1036"/>
  <c r="AB26" i="1036"/>
  <c r="AF26" i="1036" s="1"/>
  <c r="AA26" i="1036"/>
  <c r="Y26" i="1036"/>
  <c r="X26" i="1036"/>
  <c r="W26" i="1036"/>
  <c r="Z26" i="1036" s="1"/>
  <c r="V26" i="1036"/>
  <c r="T26" i="1036"/>
  <c r="S26" i="1036"/>
  <c r="R26" i="1036"/>
  <c r="U26" i="1036" s="1"/>
  <c r="Q26" i="1036"/>
  <c r="O26" i="1036"/>
  <c r="N26" i="1036"/>
  <c r="M26" i="1036"/>
  <c r="L26" i="1036"/>
  <c r="P26" i="1036" s="1"/>
  <c r="K26" i="1036"/>
  <c r="AI25" i="1036"/>
  <c r="AH25" i="1036"/>
  <c r="AJ25" i="1036" s="1"/>
  <c r="F25" i="1036" s="1"/>
  <c r="AG25" i="1036"/>
  <c r="AE25" i="1036"/>
  <c r="AD25" i="1036"/>
  <c r="AC25" i="1036"/>
  <c r="AB25" i="1036"/>
  <c r="AF25" i="1036" s="1"/>
  <c r="AA25" i="1036"/>
  <c r="Y25" i="1036"/>
  <c r="X25" i="1036"/>
  <c r="W25" i="1036"/>
  <c r="Z25" i="1036" s="1"/>
  <c r="V25" i="1036"/>
  <c r="T25" i="1036"/>
  <c r="S25" i="1036"/>
  <c r="R25" i="1036"/>
  <c r="U25" i="1036" s="1"/>
  <c r="Q25" i="1036"/>
  <c r="O25" i="1036"/>
  <c r="N25" i="1036"/>
  <c r="M25" i="1036"/>
  <c r="L25" i="1036"/>
  <c r="P25" i="1036" s="1"/>
  <c r="K25" i="1036"/>
  <c r="AI24" i="1036"/>
  <c r="AH24" i="1036"/>
  <c r="AG24" i="1036"/>
  <c r="AJ24" i="1036" s="1"/>
  <c r="AE24" i="1036"/>
  <c r="AD24" i="1036"/>
  <c r="AC24" i="1036"/>
  <c r="AB24" i="1036"/>
  <c r="AA24" i="1036"/>
  <c r="AF24" i="1036" s="1"/>
  <c r="Y24" i="1036"/>
  <c r="X24" i="1036"/>
  <c r="W24" i="1036"/>
  <c r="V24" i="1036"/>
  <c r="Z24" i="1036" s="1"/>
  <c r="T24" i="1036"/>
  <c r="S24" i="1036"/>
  <c r="R24" i="1036"/>
  <c r="Q24" i="1036"/>
  <c r="U24" i="1036" s="1"/>
  <c r="O24" i="1036"/>
  <c r="N24" i="1036"/>
  <c r="M24" i="1036"/>
  <c r="L24" i="1036"/>
  <c r="K24" i="1036"/>
  <c r="P24" i="1036" s="1"/>
  <c r="AI23" i="1036"/>
  <c r="AH23" i="1036"/>
  <c r="AJ23" i="1036" s="1"/>
  <c r="F23" i="1036" s="1"/>
  <c r="AG23" i="1036"/>
  <c r="AE23" i="1036"/>
  <c r="AD23" i="1036"/>
  <c r="AC23" i="1036"/>
  <c r="AB23" i="1036"/>
  <c r="AF23" i="1036" s="1"/>
  <c r="AA23" i="1036"/>
  <c r="Y23" i="1036"/>
  <c r="X23" i="1036"/>
  <c r="W23" i="1036"/>
  <c r="Z23" i="1036" s="1"/>
  <c r="V23" i="1036"/>
  <c r="T23" i="1036"/>
  <c r="S23" i="1036"/>
  <c r="R23" i="1036"/>
  <c r="U23" i="1036" s="1"/>
  <c r="Q23" i="1036"/>
  <c r="O23" i="1036"/>
  <c r="N23" i="1036"/>
  <c r="M23" i="1036"/>
  <c r="L23" i="1036"/>
  <c r="P23" i="1036" s="1"/>
  <c r="K23" i="1036"/>
  <c r="AI22" i="1036"/>
  <c r="AH22" i="1036"/>
  <c r="AG22" i="1036"/>
  <c r="AJ22" i="1036" s="1"/>
  <c r="F22" i="1036" s="1"/>
  <c r="AE22" i="1036"/>
  <c r="AD22" i="1036"/>
  <c r="AC22" i="1036"/>
  <c r="AB22" i="1036"/>
  <c r="AA22" i="1036"/>
  <c r="AF22" i="1036" s="1"/>
  <c r="Y22" i="1036"/>
  <c r="X22" i="1036"/>
  <c r="W22" i="1036"/>
  <c r="V22" i="1036"/>
  <c r="Z22" i="1036" s="1"/>
  <c r="T22" i="1036"/>
  <c r="S22" i="1036"/>
  <c r="R22" i="1036"/>
  <c r="Q22" i="1036"/>
  <c r="U22" i="1036" s="1"/>
  <c r="O22" i="1036"/>
  <c r="N22" i="1036"/>
  <c r="M22" i="1036"/>
  <c r="L22" i="1036"/>
  <c r="K22" i="1036"/>
  <c r="P22" i="1036" s="1"/>
  <c r="AI21" i="1036"/>
  <c r="AH21" i="1036"/>
  <c r="AJ21" i="1036" s="1"/>
  <c r="F21" i="1036" s="1"/>
  <c r="AG21" i="1036"/>
  <c r="AE21" i="1036"/>
  <c r="AD21" i="1036"/>
  <c r="AC21" i="1036"/>
  <c r="AB21" i="1036"/>
  <c r="AF21" i="1036" s="1"/>
  <c r="AA21" i="1036"/>
  <c r="Y21" i="1036"/>
  <c r="X21" i="1036"/>
  <c r="W21" i="1036"/>
  <c r="Z21" i="1036" s="1"/>
  <c r="V21" i="1036"/>
  <c r="T21" i="1036"/>
  <c r="S21" i="1036"/>
  <c r="R21" i="1036"/>
  <c r="U21" i="1036" s="1"/>
  <c r="Q21" i="1036"/>
  <c r="O21" i="1036"/>
  <c r="N21" i="1036"/>
  <c r="M21" i="1036"/>
  <c r="L21" i="1036"/>
  <c r="P21" i="1036" s="1"/>
  <c r="K21" i="1036"/>
  <c r="AI20" i="1036"/>
  <c r="AH20" i="1036"/>
  <c r="AG20" i="1036"/>
  <c r="AJ20" i="1036" s="1"/>
  <c r="AE20" i="1036"/>
  <c r="AD20" i="1036"/>
  <c r="AC20" i="1036"/>
  <c r="AB20" i="1036"/>
  <c r="AA20" i="1036"/>
  <c r="AF20" i="1036" s="1"/>
  <c r="Y20" i="1036"/>
  <c r="X20" i="1036"/>
  <c r="W20" i="1036"/>
  <c r="V20" i="1036"/>
  <c r="Z20" i="1036" s="1"/>
  <c r="T20" i="1036"/>
  <c r="S20" i="1036"/>
  <c r="R20" i="1036"/>
  <c r="Q20" i="1036"/>
  <c r="U20" i="1036" s="1"/>
  <c r="O20" i="1036"/>
  <c r="N20" i="1036"/>
  <c r="M20" i="1036"/>
  <c r="L20" i="1036"/>
  <c r="K20" i="1036"/>
  <c r="P20" i="1036" s="1"/>
  <c r="AI19" i="1036"/>
  <c r="AH19" i="1036"/>
  <c r="AG19" i="1036"/>
  <c r="AJ19" i="1036" s="1"/>
  <c r="AE19" i="1036"/>
  <c r="AD19" i="1036"/>
  <c r="AC19" i="1036"/>
  <c r="AB19" i="1036"/>
  <c r="AA19" i="1036"/>
  <c r="AF19" i="1036" s="1"/>
  <c r="Y19" i="1036"/>
  <c r="X19" i="1036"/>
  <c r="W19" i="1036"/>
  <c r="V19" i="1036"/>
  <c r="Z19" i="1036" s="1"/>
  <c r="T19" i="1036"/>
  <c r="S19" i="1036"/>
  <c r="R19" i="1036"/>
  <c r="Q19" i="1036"/>
  <c r="U19" i="1036" s="1"/>
  <c r="O19" i="1036"/>
  <c r="N19" i="1036"/>
  <c r="M19" i="1036"/>
  <c r="L19" i="1036"/>
  <c r="K19" i="1036"/>
  <c r="P19" i="1036" s="1"/>
  <c r="AI18" i="1036"/>
  <c r="AH18" i="1036"/>
  <c r="AJ18" i="1036" s="1"/>
  <c r="AG18" i="1036"/>
  <c r="AE18" i="1036"/>
  <c r="AD18" i="1036"/>
  <c r="AC18" i="1036"/>
  <c r="AB18" i="1036"/>
  <c r="AA18" i="1036"/>
  <c r="Y18" i="1036"/>
  <c r="X18" i="1036"/>
  <c r="W18" i="1036"/>
  <c r="V18" i="1036"/>
  <c r="T18" i="1036"/>
  <c r="S18" i="1036"/>
  <c r="R18" i="1036"/>
  <c r="U18" i="1036" s="1"/>
  <c r="Q18" i="1036"/>
  <c r="O18" i="1036"/>
  <c r="N18" i="1036"/>
  <c r="M18" i="1036"/>
  <c r="L18" i="1036"/>
  <c r="K18" i="1036"/>
  <c r="AI17" i="1036"/>
  <c r="AH17" i="1036"/>
  <c r="AG17" i="1036"/>
  <c r="AE17" i="1036"/>
  <c r="AD17" i="1036"/>
  <c r="AC17" i="1036"/>
  <c r="AB17" i="1036"/>
  <c r="AA17" i="1036"/>
  <c r="Y17" i="1036"/>
  <c r="X17" i="1036"/>
  <c r="W17" i="1036"/>
  <c r="V17" i="1036"/>
  <c r="T17" i="1036"/>
  <c r="S17" i="1036"/>
  <c r="R17" i="1036"/>
  <c r="Q17" i="1036"/>
  <c r="U17" i="1036" s="1"/>
  <c r="O17" i="1036"/>
  <c r="N17" i="1036"/>
  <c r="M17" i="1036"/>
  <c r="L17" i="1036"/>
  <c r="K17" i="1036"/>
  <c r="AI16" i="1036"/>
  <c r="AH16" i="1036"/>
  <c r="AG16" i="1036"/>
  <c r="AE16" i="1036"/>
  <c r="AD16" i="1036"/>
  <c r="AC16" i="1036"/>
  <c r="AB16" i="1036"/>
  <c r="AA16" i="1036"/>
  <c r="Y16" i="1036"/>
  <c r="X16" i="1036"/>
  <c r="W16" i="1036"/>
  <c r="V16" i="1036"/>
  <c r="T16" i="1036"/>
  <c r="S16" i="1036"/>
  <c r="R16" i="1036"/>
  <c r="Q16" i="1036"/>
  <c r="U16" i="1036" s="1"/>
  <c r="O16" i="1036"/>
  <c r="N16" i="1036"/>
  <c r="M16" i="1036"/>
  <c r="L16" i="1036"/>
  <c r="K16" i="1036"/>
  <c r="AI15" i="1036"/>
  <c r="AH15" i="1036"/>
  <c r="AG15" i="1036"/>
  <c r="AE15" i="1036"/>
  <c r="AD15" i="1036"/>
  <c r="AC15" i="1036"/>
  <c r="AB15" i="1036"/>
  <c r="AA15" i="1036"/>
  <c r="Y15" i="1036"/>
  <c r="X15" i="1036"/>
  <c r="W15" i="1036"/>
  <c r="V15" i="1036"/>
  <c r="T15" i="1036"/>
  <c r="S15" i="1036"/>
  <c r="R15" i="1036"/>
  <c r="Q15" i="1036"/>
  <c r="O15" i="1036"/>
  <c r="N15" i="1036"/>
  <c r="M15" i="1036"/>
  <c r="L15" i="1036"/>
  <c r="K15" i="1036"/>
  <c r="AI14" i="1036"/>
  <c r="AH14" i="1036"/>
  <c r="AG14" i="1036"/>
  <c r="AJ14" i="1036" s="1"/>
  <c r="AE14" i="1036"/>
  <c r="AD14" i="1036"/>
  <c r="AC14" i="1036"/>
  <c r="AB14" i="1036"/>
  <c r="AA14" i="1036"/>
  <c r="Y14" i="1036"/>
  <c r="X14" i="1036"/>
  <c r="W14" i="1036"/>
  <c r="V14" i="1036"/>
  <c r="T14" i="1036"/>
  <c r="S14" i="1036"/>
  <c r="R14" i="1036"/>
  <c r="Q14" i="1036"/>
  <c r="O14" i="1036"/>
  <c r="N14" i="1036"/>
  <c r="M14" i="1036"/>
  <c r="L14" i="1036"/>
  <c r="K14" i="1036"/>
  <c r="AI13" i="1036"/>
  <c r="AH13" i="1036"/>
  <c r="AJ13" i="1036" s="1"/>
  <c r="AG13" i="1036"/>
  <c r="AE13" i="1036"/>
  <c r="AD13" i="1036"/>
  <c r="AC13" i="1036"/>
  <c r="AB13" i="1036"/>
  <c r="AA13" i="1036"/>
  <c r="Y13" i="1036"/>
  <c r="X13" i="1036"/>
  <c r="W13" i="1036"/>
  <c r="V13" i="1036"/>
  <c r="Z13" i="1036" s="1"/>
  <c r="T13" i="1036"/>
  <c r="S13" i="1036"/>
  <c r="R13" i="1036"/>
  <c r="Q13" i="1036"/>
  <c r="O13" i="1036"/>
  <c r="N13" i="1036"/>
  <c r="M13" i="1036"/>
  <c r="L13" i="1036"/>
  <c r="P13" i="1036" s="1"/>
  <c r="K13" i="1036"/>
  <c r="AI12" i="1036"/>
  <c r="AH12" i="1036"/>
  <c r="AG12" i="1036"/>
  <c r="AJ12" i="1036" s="1"/>
  <c r="AE12" i="1036"/>
  <c r="AD12" i="1036"/>
  <c r="AC12" i="1036"/>
  <c r="AB12" i="1036"/>
  <c r="AA12" i="1036"/>
  <c r="Y12" i="1036"/>
  <c r="X12" i="1036"/>
  <c r="W12" i="1036"/>
  <c r="V12" i="1036"/>
  <c r="T12" i="1036"/>
  <c r="S12" i="1036"/>
  <c r="R12" i="1036"/>
  <c r="Q12" i="1036"/>
  <c r="O12" i="1036"/>
  <c r="N12" i="1036"/>
  <c r="M12" i="1036"/>
  <c r="L12" i="1036"/>
  <c r="K12" i="1036"/>
  <c r="P12" i="1036" s="1"/>
  <c r="AI11" i="1036"/>
  <c r="AH11" i="1036"/>
  <c r="AJ11" i="1036" s="1"/>
  <c r="AG11" i="1036"/>
  <c r="AE11" i="1036"/>
  <c r="AD11" i="1036"/>
  <c r="AC11" i="1036"/>
  <c r="AB11" i="1036"/>
  <c r="AA11" i="1036"/>
  <c r="Y11" i="1036"/>
  <c r="X11" i="1036"/>
  <c r="W11" i="1036"/>
  <c r="V11" i="1036"/>
  <c r="T11" i="1036"/>
  <c r="S11" i="1036"/>
  <c r="R11" i="1036"/>
  <c r="Q11" i="1036"/>
  <c r="O11" i="1036"/>
  <c r="N11" i="1036"/>
  <c r="M11" i="1036"/>
  <c r="L11" i="1036"/>
  <c r="P11" i="1036" s="1"/>
  <c r="K11" i="1036"/>
  <c r="AI10" i="1036"/>
  <c r="AH10" i="1036"/>
  <c r="AJ10" i="1036" s="1"/>
  <c r="AG10" i="1036"/>
  <c r="AE10" i="1036"/>
  <c r="AD10" i="1036"/>
  <c r="AC10" i="1036"/>
  <c r="AB10" i="1036"/>
  <c r="AF10" i="1036" s="1"/>
  <c r="AA10" i="1036"/>
  <c r="Y10" i="1036"/>
  <c r="X10" i="1036"/>
  <c r="W10" i="1036"/>
  <c r="V10" i="1036"/>
  <c r="T10" i="1036"/>
  <c r="S10" i="1036"/>
  <c r="R10" i="1036"/>
  <c r="Q10" i="1036"/>
  <c r="O10" i="1036"/>
  <c r="N10" i="1036"/>
  <c r="M10" i="1036"/>
  <c r="L10" i="1036"/>
  <c r="P10" i="1036" s="1"/>
  <c r="K10" i="1036"/>
  <c r="AI9" i="1036"/>
  <c r="AH9" i="1036"/>
  <c r="AJ9" i="1036" s="1"/>
  <c r="AG9" i="1036"/>
  <c r="AE9" i="1036"/>
  <c r="AD9" i="1036"/>
  <c r="AC9" i="1036"/>
  <c r="AB9" i="1036"/>
  <c r="AF9" i="1036" s="1"/>
  <c r="AA9" i="1036"/>
  <c r="Y9" i="1036"/>
  <c r="X9" i="1036"/>
  <c r="W9" i="1036"/>
  <c r="Z9" i="1036" s="1"/>
  <c r="V9" i="1036"/>
  <c r="T9" i="1036"/>
  <c r="S9" i="1036"/>
  <c r="R9" i="1036"/>
  <c r="U9" i="1036" s="1"/>
  <c r="Q9" i="1036"/>
  <c r="O9" i="1036"/>
  <c r="N9" i="1036"/>
  <c r="M9" i="1036"/>
  <c r="L9" i="1036"/>
  <c r="P9" i="1036" s="1"/>
  <c r="K9" i="1036"/>
  <c r="AI8" i="1036"/>
  <c r="AH8" i="1036"/>
  <c r="AJ8" i="1036" s="1"/>
  <c r="AG8" i="1036"/>
  <c r="AE8" i="1036"/>
  <c r="AD8" i="1036"/>
  <c r="AC8" i="1036"/>
  <c r="AB8" i="1036"/>
  <c r="AF8" i="1036" s="1"/>
  <c r="AA8" i="1036"/>
  <c r="Y8" i="1036"/>
  <c r="X8" i="1036"/>
  <c r="W8" i="1036"/>
  <c r="V8" i="1036"/>
  <c r="T8" i="1036"/>
  <c r="S8" i="1036"/>
  <c r="R8" i="1036"/>
  <c r="Q8" i="1036"/>
  <c r="O8" i="1036"/>
  <c r="N8" i="1036"/>
  <c r="M8" i="1036"/>
  <c r="L8" i="1036"/>
  <c r="K8" i="1036"/>
  <c r="AI7" i="1036"/>
  <c r="AH7" i="1036"/>
  <c r="AJ7" i="1036" s="1"/>
  <c r="AG7" i="1036"/>
  <c r="AE7" i="1036"/>
  <c r="AD7" i="1036"/>
  <c r="AC7" i="1036"/>
  <c r="AB7" i="1036"/>
  <c r="AA7" i="1036"/>
  <c r="Y7" i="1036"/>
  <c r="X7" i="1036"/>
  <c r="W7" i="1036"/>
  <c r="V7" i="1036"/>
  <c r="T7" i="1036"/>
  <c r="S7" i="1036"/>
  <c r="R7" i="1036"/>
  <c r="Q7" i="1036"/>
  <c r="O7" i="1036"/>
  <c r="N7" i="1036"/>
  <c r="M7" i="1036"/>
  <c r="L7" i="1036"/>
  <c r="K7" i="1036"/>
  <c r="AI6" i="1036"/>
  <c r="AH6" i="1036"/>
  <c r="AG6" i="1036"/>
  <c r="AE6" i="1036"/>
  <c r="AD6" i="1036"/>
  <c r="AC6" i="1036"/>
  <c r="AB6" i="1036"/>
  <c r="AA6" i="1036"/>
  <c r="Y6" i="1036"/>
  <c r="X6" i="1036"/>
  <c r="W6" i="1036"/>
  <c r="V6" i="1036"/>
  <c r="T6" i="1036"/>
  <c r="S6" i="1036"/>
  <c r="R6" i="1036"/>
  <c r="Q6" i="1036"/>
  <c r="O6" i="1036"/>
  <c r="N6" i="1036"/>
  <c r="M6" i="1036"/>
  <c r="L6" i="1036"/>
  <c r="K6" i="1036"/>
  <c r="AI5" i="1036"/>
  <c r="AH5" i="1036"/>
  <c r="AJ5" i="1036" s="1"/>
  <c r="AG5" i="1036"/>
  <c r="AE5" i="1036"/>
  <c r="AD5" i="1036"/>
  <c r="AC5" i="1036"/>
  <c r="AB5" i="1036"/>
  <c r="AF5" i="1036" s="1"/>
  <c r="AA5" i="1036"/>
  <c r="Y5" i="1036"/>
  <c r="X5" i="1036"/>
  <c r="W5" i="1036"/>
  <c r="Z5" i="1036" s="1"/>
  <c r="V5" i="1036"/>
  <c r="T5" i="1036"/>
  <c r="S5" i="1036"/>
  <c r="R5" i="1036"/>
  <c r="U5" i="1036" s="1"/>
  <c r="Q5" i="1036"/>
  <c r="O5" i="1036"/>
  <c r="N5" i="1036"/>
  <c r="M5" i="1036"/>
  <c r="L5" i="1036"/>
  <c r="P5" i="1036" s="1"/>
  <c r="K5" i="1036"/>
  <c r="AI4" i="1036"/>
  <c r="AH4" i="1036"/>
  <c r="AJ4" i="1036" s="1"/>
  <c r="AG4" i="1036"/>
  <c r="AE4" i="1036"/>
  <c r="AD4" i="1036"/>
  <c r="AC4" i="1036"/>
  <c r="AB4" i="1036"/>
  <c r="AA4" i="1036"/>
  <c r="Y4" i="1036"/>
  <c r="X4" i="1036"/>
  <c r="W4" i="1036"/>
  <c r="Z4" i="1036" s="1"/>
  <c r="V4" i="1036"/>
  <c r="T4" i="1036"/>
  <c r="S4" i="1036"/>
  <c r="R4" i="1036"/>
  <c r="Q4" i="1036"/>
  <c r="O4" i="1036"/>
  <c r="N4" i="1036"/>
  <c r="M4" i="1036"/>
  <c r="L4" i="1036"/>
  <c r="K4" i="1036"/>
  <c r="D43" i="1070"/>
  <c r="E69" i="1072"/>
  <c r="D21" i="1070"/>
  <c r="D61" i="1074"/>
  <c r="E55" i="1070"/>
  <c r="E70" i="1074"/>
  <c r="D62" i="1074"/>
  <c r="E43" i="1073"/>
  <c r="D69" i="1070"/>
  <c r="D18" i="1070"/>
  <c r="F19" i="1071"/>
  <c r="F72" i="1071"/>
  <c r="D26" i="1074"/>
  <c r="E34" i="1074"/>
  <c r="F13" i="1071"/>
  <c r="D76" i="1071"/>
  <c r="E40" i="1073"/>
  <c r="E12" i="1072"/>
  <c r="F11" i="1073"/>
  <c r="D28" i="1072"/>
  <c r="D20" i="1075"/>
  <c r="D19" i="1075"/>
  <c r="E43" i="1076"/>
  <c r="E26" i="1074"/>
  <c r="D10" i="1074"/>
  <c r="E34" i="1072"/>
  <c r="F49" i="1073"/>
  <c r="E27" i="1072"/>
  <c r="D79" i="1075"/>
  <c r="E26" i="1071"/>
  <c r="D11" i="1074"/>
  <c r="D61" i="1071"/>
  <c r="E72" i="1070"/>
  <c r="E33" i="1072"/>
  <c r="D41" i="1074"/>
  <c r="E63" i="1073"/>
  <c r="F27" i="1073"/>
  <c r="F10" i="1071"/>
  <c r="D18" i="1075"/>
  <c r="E21" i="1076"/>
  <c r="D27" i="1073"/>
  <c r="E11" i="1072"/>
  <c r="D77" i="1071"/>
  <c r="E64" i="1073"/>
  <c r="E20" i="1070"/>
  <c r="D56" i="1072"/>
  <c r="E36" i="1070"/>
  <c r="E76" i="1070"/>
  <c r="D41" i="1075"/>
  <c r="D70" i="1071"/>
  <c r="E43" i="1072"/>
  <c r="E56" i="1070"/>
  <c r="E79" i="1072"/>
  <c r="E28" i="1071"/>
  <c r="E61" i="1070"/>
  <c r="E43" i="1071"/>
  <c r="E62" i="1070"/>
  <c r="D40" i="1076"/>
  <c r="E33" i="1076"/>
  <c r="D42" i="1072"/>
  <c r="D49" i="1073"/>
  <c r="E25" i="1076"/>
  <c r="D19" i="1074"/>
  <c r="E10" i="1073"/>
  <c r="F19" i="1074"/>
  <c r="F41" i="1074"/>
  <c r="E12" i="1070"/>
  <c r="D71" i="1074"/>
  <c r="F27" i="1074"/>
  <c r="E28" i="1072"/>
  <c r="F21" i="1071"/>
  <c r="D40" i="1070"/>
  <c r="F10" i="1074"/>
  <c r="D11" i="1075"/>
  <c r="D56" i="1075"/>
  <c r="E35" i="1074"/>
  <c r="E47" i="1076"/>
  <c r="E18" i="1077"/>
  <c r="F40" i="1073"/>
  <c r="E77" i="1071"/>
  <c r="F69" i="1073"/>
  <c r="D25" i="1073"/>
  <c r="E55" i="1072"/>
  <c r="E72" i="1072"/>
  <c r="E79" i="1070"/>
  <c r="F26" i="1074"/>
  <c r="D28" i="1075"/>
  <c r="F71" i="1074"/>
  <c r="E34" i="1070"/>
  <c r="D47" i="1074"/>
  <c r="E26" i="1073"/>
  <c r="D26" i="1072"/>
  <c r="D64" i="1075"/>
  <c r="D12" i="1073"/>
  <c r="E18" i="1076"/>
  <c r="E49" i="1072"/>
  <c r="E61" i="1072"/>
  <c r="E33" i="1070"/>
  <c r="E26" i="1072"/>
  <c r="E48" i="1072"/>
  <c r="E40" i="1076"/>
  <c r="F26" i="1071"/>
  <c r="E48" i="1074"/>
  <c r="D41" i="1070"/>
  <c r="D19" i="1073"/>
  <c r="E71" i="1070"/>
  <c r="F79" i="1071"/>
  <c r="D20" i="1072"/>
  <c r="E35" i="1073"/>
  <c r="E19" i="1072"/>
  <c r="F18" i="1076"/>
  <c r="E41" i="1070"/>
  <c r="D18" i="1073"/>
  <c r="D21" i="1072"/>
  <c r="F18" i="1073"/>
  <c r="D11" i="1070"/>
  <c r="F12" i="1071"/>
  <c r="E20" i="1072"/>
  <c r="F70" i="1071"/>
  <c r="E50" i="1070"/>
  <c r="D76" i="1072"/>
  <c r="E11" i="1070"/>
  <c r="D64" i="1073"/>
  <c r="D36" i="1072"/>
  <c r="E47" i="1074"/>
  <c r="F18" i="1071"/>
  <c r="D35" i="1074"/>
  <c r="D78" i="1074"/>
  <c r="D21" i="1077"/>
  <c r="F62" i="1071"/>
  <c r="E40" i="1072"/>
  <c r="D78" i="1072"/>
  <c r="D48" i="1074"/>
  <c r="D13" i="1073"/>
  <c r="D42" i="1075"/>
  <c r="E42" i="1072"/>
  <c r="D34" i="1075"/>
  <c r="F69" i="1074"/>
  <c r="D12" i="1072"/>
  <c r="D40" i="1072"/>
  <c r="D48" i="1070"/>
  <c r="F20" i="1073"/>
  <c r="F55" i="1071"/>
  <c r="E25" i="1077"/>
  <c r="D25" i="1070"/>
  <c r="F71" i="1073"/>
  <c r="F55" i="1073"/>
  <c r="F42" i="1071"/>
  <c r="D27" i="1075"/>
  <c r="F76" i="1071"/>
  <c r="D26" i="1073"/>
  <c r="E18" i="1073"/>
  <c r="E42" i="1074"/>
  <c r="E18" i="1071"/>
  <c r="F63" i="1074"/>
  <c r="D10" i="1073"/>
  <c r="D27" i="1076"/>
  <c r="F77" i="1073"/>
  <c r="F76" i="1074"/>
  <c r="D35" i="1072"/>
  <c r="D20" i="1071"/>
  <c r="E62" i="1073"/>
  <c r="E77" i="1070"/>
  <c r="E21" i="1077"/>
  <c r="F27" i="1071"/>
  <c r="E70" i="1073"/>
  <c r="D33" i="1075"/>
  <c r="F33" i="1073"/>
  <c r="F78" i="1073"/>
  <c r="E47" i="1071"/>
  <c r="E28" i="1070"/>
  <c r="E10" i="1070"/>
  <c r="D71" i="1075"/>
  <c r="D12" i="1071"/>
  <c r="F76" i="1073"/>
  <c r="D11" i="1072"/>
  <c r="D10" i="1075"/>
  <c r="D41" i="1071"/>
  <c r="F36" i="1071"/>
  <c r="D36" i="1077"/>
  <c r="D34" i="1072"/>
  <c r="D43" i="1075"/>
  <c r="F42" i="1074"/>
  <c r="D42" i="1070"/>
  <c r="D28" i="1073"/>
  <c r="E71" i="1073"/>
  <c r="D62" i="1071"/>
  <c r="E28" i="1073"/>
  <c r="F47" i="1073"/>
  <c r="E49" i="1071"/>
  <c r="E78" i="1073"/>
  <c r="E49" i="1074"/>
  <c r="E70" i="1070"/>
  <c r="E48" i="1070"/>
  <c r="F10" i="1073"/>
  <c r="F26" i="1073"/>
  <c r="D62" i="1070"/>
  <c r="D62" i="1075"/>
  <c r="E77" i="1073"/>
  <c r="D61" i="1072"/>
  <c r="D72" i="1070"/>
  <c r="D35" i="1073"/>
  <c r="D20" i="1073"/>
  <c r="F18" i="1074"/>
  <c r="D21" i="1075"/>
  <c r="D49" i="1075"/>
  <c r="F55" i="1074"/>
  <c r="D69" i="1073"/>
  <c r="D41" i="1072"/>
  <c r="D72" i="1072"/>
  <c r="E64" i="1071"/>
  <c r="F61" i="1073"/>
  <c r="F50" i="1071"/>
  <c r="F40" i="1076"/>
  <c r="D12" i="1075"/>
  <c r="E41" i="1074"/>
  <c r="F40" i="1074"/>
  <c r="D35" i="1070"/>
  <c r="F25" i="1073"/>
  <c r="D78" i="1073"/>
  <c r="F41" i="1071"/>
  <c r="E19" i="1071"/>
  <c r="D55" i="1071"/>
  <c r="F33" i="1076"/>
  <c r="F34" i="1071"/>
  <c r="E43" i="1077"/>
  <c r="E63" i="1070"/>
  <c r="F43" i="1074"/>
  <c r="F47" i="1074"/>
  <c r="F64" i="1071"/>
  <c r="E76" i="1074"/>
  <c r="E56" i="1071"/>
  <c r="F20" i="1071"/>
  <c r="E20" i="1073"/>
  <c r="F43" i="1071"/>
  <c r="E33" i="1075"/>
  <c r="D78" i="1071"/>
  <c r="D78" i="1070"/>
  <c r="D40" i="1075"/>
  <c r="D18" i="1076"/>
  <c r="E36" i="1071"/>
  <c r="D77" i="1074"/>
  <c r="D34" i="1074"/>
  <c r="F78" i="1074"/>
  <c r="F36" i="1074"/>
  <c r="E12" i="1071"/>
  <c r="D26" i="1071"/>
  <c r="E78" i="1072"/>
  <c r="E18" i="1072"/>
  <c r="F19" i="1073"/>
  <c r="D50" i="1072"/>
  <c r="D19" i="1071"/>
  <c r="E10" i="1074"/>
  <c r="D18" i="1072"/>
  <c r="E36" i="1076"/>
  <c r="E41" i="1071"/>
  <c r="D43" i="1072"/>
  <c r="D48" i="1075"/>
  <c r="E33" i="1077"/>
  <c r="F63" i="1073"/>
  <c r="F21" i="1074"/>
  <c r="E21" i="1070"/>
  <c r="D27" i="1074"/>
  <c r="D63" i="1074"/>
  <c r="E50" i="1072"/>
  <c r="E64" i="1072"/>
  <c r="F50" i="1074"/>
  <c r="E25" i="1075"/>
  <c r="E55" i="1073"/>
  <c r="D20" i="1074"/>
  <c r="E13" i="1071"/>
  <c r="E50" i="1073"/>
  <c r="E21" i="1071"/>
  <c r="D25" i="1072"/>
  <c r="D21" i="1073"/>
  <c r="D50" i="1070"/>
  <c r="E69" i="1071"/>
  <c r="E19" i="1074"/>
  <c r="E33" i="1074"/>
  <c r="F21" i="1076"/>
  <c r="F35" i="1071"/>
  <c r="D33" i="1072"/>
  <c r="E78" i="1070"/>
  <c r="D78" i="1075"/>
  <c r="E21" i="1073"/>
  <c r="D76" i="1070"/>
  <c r="F28" i="1071"/>
  <c r="F71" i="1071"/>
  <c r="E78" i="1074"/>
  <c r="D77" i="1070"/>
  <c r="D69" i="1074"/>
  <c r="D64" i="1072"/>
  <c r="F77" i="1071"/>
  <c r="E33" i="1071"/>
  <c r="D76" i="1073"/>
  <c r="E13" i="1070"/>
  <c r="F64" i="1074"/>
  <c r="E76" i="1073"/>
  <c r="D27" i="1070"/>
  <c r="E20" i="1071"/>
  <c r="E25" i="1070"/>
  <c r="D26" i="1075"/>
  <c r="D48" i="1072"/>
  <c r="D69" i="1072"/>
  <c r="D49" i="1074"/>
  <c r="D20" i="1070"/>
  <c r="D77" i="1075"/>
  <c r="E61" i="1073"/>
  <c r="F49" i="1074"/>
  <c r="F33" i="1074"/>
  <c r="E27" i="1071"/>
  <c r="F40" i="1071"/>
  <c r="D25" i="1075"/>
  <c r="E25" i="1073"/>
  <c r="E10" i="1072"/>
  <c r="D70" i="1074"/>
  <c r="D36" i="1076"/>
  <c r="E69" i="1074"/>
  <c r="E25" i="1071"/>
  <c r="E25" i="1074"/>
  <c r="E71" i="1072"/>
  <c r="F28" i="1074"/>
  <c r="D48" i="1073"/>
  <c r="E26" i="1070"/>
  <c r="D18" i="1071"/>
  <c r="E40" i="1077"/>
  <c r="E34" i="1073"/>
  <c r="E42" i="1070"/>
  <c r="F41" i="1073"/>
  <c r="F35" i="1073"/>
  <c r="F70" i="1073"/>
  <c r="F49" i="1071"/>
  <c r="E12" i="1073"/>
  <c r="D13" i="1075"/>
  <c r="E36" i="1072"/>
  <c r="D42" i="1073"/>
  <c r="E18" i="1070"/>
  <c r="F72" i="1074"/>
  <c r="F12" i="1074"/>
  <c r="E33" i="1073"/>
  <c r="D10" i="1072"/>
  <c r="E34" i="1071"/>
  <c r="E35" i="1072"/>
  <c r="E13" i="1072"/>
  <c r="D28" i="1070"/>
  <c r="D40" i="1074"/>
  <c r="D33" i="1074"/>
  <c r="F12" i="1073"/>
  <c r="D72" i="1075"/>
  <c r="E56" i="1072"/>
  <c r="E61" i="1074"/>
  <c r="E69" i="1073"/>
  <c r="D76" i="1075"/>
  <c r="D10" i="1070"/>
  <c r="E63" i="1072"/>
  <c r="D40" i="1071"/>
  <c r="D79" i="1072"/>
  <c r="D47" i="1070"/>
  <c r="F20" i="1074"/>
  <c r="D63" i="1070"/>
  <c r="E70" i="1072"/>
  <c r="F56" i="1074"/>
  <c r="E63" i="1074"/>
  <c r="E49" i="1073"/>
  <c r="D70" i="1075"/>
  <c r="F70" i="1074"/>
  <c r="E62" i="1071"/>
  <c r="E43" i="1070"/>
  <c r="F69" i="1071"/>
  <c r="F11" i="1074"/>
  <c r="E42" i="1071"/>
  <c r="D18" i="1074"/>
  <c r="E61" i="1071"/>
  <c r="E79" i="1073"/>
  <c r="D27" i="1071"/>
  <c r="D71" i="1071"/>
  <c r="F63" i="1071"/>
  <c r="D71" i="1070"/>
  <c r="E19" i="1070"/>
  <c r="D79" i="1073"/>
  <c r="D69" i="1075"/>
  <c r="E63" i="1071"/>
  <c r="E47" i="1075"/>
  <c r="D43" i="1077"/>
  <c r="F47" i="1076"/>
  <c r="D43" i="1073"/>
  <c r="D55" i="1073"/>
  <c r="E42" i="1073"/>
  <c r="D36" i="1073"/>
  <c r="E77" i="1072"/>
  <c r="D49" i="1071"/>
  <c r="F78" i="1071"/>
  <c r="D49" i="1070"/>
  <c r="E55" i="1071"/>
  <c r="F61" i="1074"/>
  <c r="F36" i="1076"/>
  <c r="E50" i="1071"/>
  <c r="E27" i="1070"/>
  <c r="E64" i="1070"/>
  <c r="E77" i="1074"/>
  <c r="F56" i="1071"/>
  <c r="D61" i="1075"/>
  <c r="D42" i="1071"/>
  <c r="D48" i="1071"/>
  <c r="E76" i="1071"/>
  <c r="E36" i="1073"/>
  <c r="E10" i="1071"/>
  <c r="D63" i="1071"/>
  <c r="D72" i="1073"/>
  <c r="D55" i="1072"/>
  <c r="E11" i="1073"/>
  <c r="F11" i="1071"/>
  <c r="E48" i="1071"/>
  <c r="D69" i="1071"/>
  <c r="D49" i="1072"/>
  <c r="F48" i="1071"/>
  <c r="E55" i="1074"/>
  <c r="E25" i="1072"/>
  <c r="E62" i="1074"/>
  <c r="E11" i="1074"/>
  <c r="D25" i="1076"/>
  <c r="D55" i="1074"/>
  <c r="D63" i="1073"/>
  <c r="D64" i="1070"/>
  <c r="D43" i="1076"/>
  <c r="D77" i="1072"/>
  <c r="D61" i="1070"/>
  <c r="D63" i="1075"/>
  <c r="F25" i="1074"/>
  <c r="D27" i="1072"/>
  <c r="D21" i="1076"/>
  <c r="D25" i="1071"/>
  <c r="F47" i="1071"/>
  <c r="D25" i="1074"/>
  <c r="D25" i="1077"/>
  <c r="F61" i="1071"/>
  <c r="E71" i="1074"/>
  <c r="D71" i="1073"/>
  <c r="F62" i="1073"/>
  <c r="D70" i="1073"/>
  <c r="D36" i="1070"/>
  <c r="E71" i="1071"/>
  <c r="D55" i="1070"/>
  <c r="E27" i="1073"/>
  <c r="D13" i="1070"/>
  <c r="D70" i="1070"/>
  <c r="D79" i="1070"/>
  <c r="F25" i="1076"/>
  <c r="E41" i="1073"/>
  <c r="F35" i="1074"/>
  <c r="E36" i="1077"/>
  <c r="D36" i="1075"/>
  <c r="D12" i="1074"/>
  <c r="E72" i="1073"/>
  <c r="E40" i="1070"/>
  <c r="D40" i="1073"/>
  <c r="D42" i="1074"/>
  <c r="E47" i="1070"/>
  <c r="D56" i="1070"/>
  <c r="D62" i="1072"/>
  <c r="E79" i="1071"/>
  <c r="D11" i="1071"/>
  <c r="D18" i="1077"/>
  <c r="D71" i="1072"/>
  <c r="D35" i="1075"/>
  <c r="D47" i="1073"/>
  <c r="D50" i="1075"/>
  <c r="E69" i="1070"/>
  <c r="E47" i="1072"/>
  <c r="F79" i="1074"/>
  <c r="E62" i="1072"/>
  <c r="E76" i="1072"/>
  <c r="D10" i="1071"/>
  <c r="D34" i="1073"/>
  <c r="D19" i="1072"/>
  <c r="D47" i="1075"/>
  <c r="D50" i="1073"/>
  <c r="E35" i="1070"/>
  <c r="D33" i="1076"/>
  <c r="D47" i="1071"/>
  <c r="D26" i="1070"/>
  <c r="F33" i="1071"/>
  <c r="E40" i="1071"/>
  <c r="D33" i="1070"/>
  <c r="E11" i="1071"/>
  <c r="D40" i="1077"/>
  <c r="D33" i="1077"/>
  <c r="F34" i="1074"/>
  <c r="F77" i="1074"/>
  <c r="E19" i="1073"/>
  <c r="E49" i="1070"/>
  <c r="D13" i="1072"/>
  <c r="D11" i="1073"/>
  <c r="F48" i="1073"/>
  <c r="F34" i="1073"/>
  <c r="E41" i="1072"/>
  <c r="E18" i="1074"/>
  <c r="E70" i="1071"/>
  <c r="D77" i="1073"/>
  <c r="D19" i="1070"/>
  <c r="D47" i="1077"/>
  <c r="F43" i="1076"/>
  <c r="D47" i="1072"/>
  <c r="E47" i="1073"/>
  <c r="F25" i="1071"/>
  <c r="F48" i="1074"/>
  <c r="D33" i="1071"/>
  <c r="D61" i="1073"/>
  <c r="D34" i="1076"/>
  <c r="F62" i="1074"/>
  <c r="E78" i="1071"/>
  <c r="D56" i="1073"/>
  <c r="E18" i="1075"/>
  <c r="E40" i="1074"/>
  <c r="E20" i="1074"/>
  <c r="E12" i="1074"/>
  <c r="D34" i="1071"/>
  <c r="D76" i="1074"/>
  <c r="D41" i="1073"/>
  <c r="E48" i="1073"/>
  <c r="D55" i="1075"/>
  <c r="E27" i="1074"/>
  <c r="D63" i="1072"/>
  <c r="E56" i="1073"/>
  <c r="E35" i="1071"/>
  <c r="F42" i="1073"/>
  <c r="D34" i="1070"/>
  <c r="D47" i="1076"/>
  <c r="E13" i="1073"/>
  <c r="D35" i="1071"/>
  <c r="E47" i="1077"/>
  <c r="D70" i="1072"/>
  <c r="F13" i="1074"/>
  <c r="D62" i="1073"/>
  <c r="D33" i="1073"/>
  <c r="E21" i="1072"/>
  <c r="D12" i="1070"/>
  <c r="E40" i="1075"/>
  <c r="E72" i="1071"/>
  <c r="E57" i="1078" l="1"/>
  <c r="E50" i="1078"/>
  <c r="D62" i="1078"/>
  <c r="C66" i="1078"/>
  <c r="C49" i="1078"/>
  <c r="G49" i="1078" s="1"/>
  <c r="C48" i="1078"/>
  <c r="G48" i="1078" s="1"/>
  <c r="G47" i="1078"/>
  <c r="C50" i="1078"/>
  <c r="C50" i="1070"/>
  <c r="C77" i="1071"/>
  <c r="C33" i="1072"/>
  <c r="C11" i="1074"/>
  <c r="K11" i="1074" s="1"/>
  <c r="C33" i="1074"/>
  <c r="C40" i="1071"/>
  <c r="C63" i="1073"/>
  <c r="K63" i="1073" s="1"/>
  <c r="C63" i="1071"/>
  <c r="K63" i="1071" s="1"/>
  <c r="C26" i="1074"/>
  <c r="C78" i="1073"/>
  <c r="C25" i="1072"/>
  <c r="C13" i="1072"/>
  <c r="K13" i="1072" s="1"/>
  <c r="C18" i="1072"/>
  <c r="C10" i="1072"/>
  <c r="C77" i="1074"/>
  <c r="C10" i="1074"/>
  <c r="C47" i="1074"/>
  <c r="C62" i="1070"/>
  <c r="K62" i="1070" s="1"/>
  <c r="C79" i="1070"/>
  <c r="C49" i="1070"/>
  <c r="C25" i="1071"/>
  <c r="C63" i="1074"/>
  <c r="K63" i="1074" s="1"/>
  <c r="C36" i="1070"/>
  <c r="C33" i="1073"/>
  <c r="C64" i="1072"/>
  <c r="K64" i="1072" s="1"/>
  <c r="C25" i="1073"/>
  <c r="C47" i="1070"/>
  <c r="C55" i="1070"/>
  <c r="C78" i="1072"/>
  <c r="C34" i="1072"/>
  <c r="K34" i="1072" s="1"/>
  <c r="C49" i="1071"/>
  <c r="C48" i="1073"/>
  <c r="C33" i="1071"/>
  <c r="C40" i="1074"/>
  <c r="C63" i="1072"/>
  <c r="K63" i="1072" s="1"/>
  <c r="C48" i="1071"/>
  <c r="C26" i="1071"/>
  <c r="C64" i="1070"/>
  <c r="K64" i="1070" s="1"/>
  <c r="C27" i="1070"/>
  <c r="C11" i="1070"/>
  <c r="K11" i="1070" s="1"/>
  <c r="C28" i="1070"/>
  <c r="C78" i="1071"/>
  <c r="C47" i="1072"/>
  <c r="C34" i="1074"/>
  <c r="K34" i="1074" s="1"/>
  <c r="C55" i="1073"/>
  <c r="C78" i="1070"/>
  <c r="C47" i="1073"/>
  <c r="C49" i="1072"/>
  <c r="C40" i="1072"/>
  <c r="C50" i="1072"/>
  <c r="C11" i="1072"/>
  <c r="K11" i="1072" s="1"/>
  <c r="C25" i="1070"/>
  <c r="C33" i="1070"/>
  <c r="C10" i="1073"/>
  <c r="C49" i="1074"/>
  <c r="C12" i="1070"/>
  <c r="K12" i="1070" s="1"/>
  <c r="C18" i="1073"/>
  <c r="C62" i="1071"/>
  <c r="K62" i="1071" s="1"/>
  <c r="C34" i="1070"/>
  <c r="K34" i="1070" s="1"/>
  <c r="C11" i="1071"/>
  <c r="K11" i="1071" s="1"/>
  <c r="C27" i="1074"/>
  <c r="C12" i="1073"/>
  <c r="K12" i="1073" s="1"/>
  <c r="C56" i="1070"/>
  <c r="C77" i="1072"/>
  <c r="C40" i="1073"/>
  <c r="C36" i="1072"/>
  <c r="C62" i="1073"/>
  <c r="K62" i="1073" s="1"/>
  <c r="C63" i="1070"/>
  <c r="K63" i="1070" s="1"/>
  <c r="C48" i="1072"/>
  <c r="C27" i="1071"/>
  <c r="C35" i="1072"/>
  <c r="K35" i="1072" s="1"/>
  <c r="C78" i="1074"/>
  <c r="C26" i="1073"/>
  <c r="C10" i="1070"/>
  <c r="C25" i="1074"/>
  <c r="C77" i="1073"/>
  <c r="C18" i="1074"/>
  <c r="C10" i="1071"/>
  <c r="C34" i="1071"/>
  <c r="K34" i="1071" s="1"/>
  <c r="C77" i="1070"/>
  <c r="C35" i="1074"/>
  <c r="K35" i="1074" s="1"/>
  <c r="C55" i="1072"/>
  <c r="C47" i="1071"/>
  <c r="C48" i="1070"/>
  <c r="C62" i="1072"/>
  <c r="K62" i="1072" s="1"/>
  <c r="C40" i="1070"/>
  <c r="C18" i="1071"/>
  <c r="C34" i="1073"/>
  <c r="K34" i="1073" s="1"/>
  <c r="C35" i="1070"/>
  <c r="K35" i="1070" s="1"/>
  <c r="C35" i="1073"/>
  <c r="K35" i="1073" s="1"/>
  <c r="C12" i="1072"/>
  <c r="K12" i="1072" s="1"/>
  <c r="C62" i="1074"/>
  <c r="K62" i="1074" s="1"/>
  <c r="C79" i="1072"/>
  <c r="C12" i="1071"/>
  <c r="K12" i="1071" s="1"/>
  <c r="C56" i="1072"/>
  <c r="C18" i="1070"/>
  <c r="C55" i="1074"/>
  <c r="C27" i="1072"/>
  <c r="C13" i="1070"/>
  <c r="K13" i="1070" s="1"/>
  <c r="C26" i="1072"/>
  <c r="C11" i="1073"/>
  <c r="K11" i="1073" s="1"/>
  <c r="C12" i="1074"/>
  <c r="K12" i="1074" s="1"/>
  <c r="C49" i="1073"/>
  <c r="C28" i="1072"/>
  <c r="C48" i="1074"/>
  <c r="C55" i="1071"/>
  <c r="C26" i="1070"/>
  <c r="C35" i="1071"/>
  <c r="K35" i="1071" s="1"/>
  <c r="C27" i="1073"/>
  <c r="Z19" i="1067"/>
  <c r="C57" i="1067"/>
  <c r="E57" i="1067" s="1"/>
  <c r="D57" i="1067"/>
  <c r="D62" i="1067" s="1"/>
  <c r="D50" i="1067"/>
  <c r="AJ19" i="1067"/>
  <c r="D55" i="1065"/>
  <c r="D56" i="1065"/>
  <c r="D49" i="1065"/>
  <c r="C47" i="1065"/>
  <c r="C61" i="1065" s="1"/>
  <c r="P19" i="1065"/>
  <c r="E48" i="1065"/>
  <c r="C47" i="1077"/>
  <c r="C33" i="1077"/>
  <c r="K33" i="1077" s="1"/>
  <c r="C40" i="1077"/>
  <c r="E56" i="1064"/>
  <c r="C55" i="1064"/>
  <c r="G55" i="1064" s="1"/>
  <c r="D55" i="1064"/>
  <c r="C18" i="1077"/>
  <c r="D48" i="1064"/>
  <c r="C25" i="1077"/>
  <c r="C36" i="1077"/>
  <c r="C47" i="1064"/>
  <c r="G47" i="1064" s="1"/>
  <c r="G57" i="1064"/>
  <c r="D48" i="1063"/>
  <c r="D61" i="1063"/>
  <c r="D62" i="1063"/>
  <c r="AJ28" i="1063"/>
  <c r="F28" i="1063" s="1"/>
  <c r="U28" i="1063"/>
  <c r="P27" i="1063"/>
  <c r="AF25" i="1063"/>
  <c r="Z23" i="1063"/>
  <c r="Z28" i="1063"/>
  <c r="AF28" i="1063"/>
  <c r="AF27" i="1063"/>
  <c r="AJ25" i="1063"/>
  <c r="P25" i="1063"/>
  <c r="F25" i="1063" s="1"/>
  <c r="AJ23" i="1063"/>
  <c r="U22" i="1063"/>
  <c r="Z22" i="1063"/>
  <c r="AJ22" i="1063"/>
  <c r="U19" i="1063"/>
  <c r="P18" i="1063"/>
  <c r="F18" i="1063" s="1"/>
  <c r="U17" i="1063"/>
  <c r="AJ15" i="1063"/>
  <c r="P15" i="1063"/>
  <c r="F15" i="1063" s="1"/>
  <c r="Z15" i="1063"/>
  <c r="AF15" i="1063"/>
  <c r="E57" i="1063"/>
  <c r="C56" i="1061"/>
  <c r="G56" i="1061" s="1"/>
  <c r="E56" i="1061"/>
  <c r="D62" i="1061"/>
  <c r="D49" i="1061"/>
  <c r="E48" i="1061"/>
  <c r="E57" i="1061"/>
  <c r="C56" i="1060"/>
  <c r="D55" i="1060"/>
  <c r="E56" i="1060"/>
  <c r="D66" i="1060"/>
  <c r="D61" i="1060"/>
  <c r="G56" i="1060"/>
  <c r="G57" i="1060"/>
  <c r="C47" i="1076"/>
  <c r="C33" i="1076"/>
  <c r="K33" i="1076" s="1"/>
  <c r="C40" i="1076"/>
  <c r="E56" i="1059"/>
  <c r="G54" i="1059"/>
  <c r="D56" i="1059"/>
  <c r="C56" i="1059"/>
  <c r="G56" i="1059" s="1"/>
  <c r="C18" i="1076"/>
  <c r="D61" i="1059"/>
  <c r="G55" i="1059"/>
  <c r="C25" i="1076"/>
  <c r="C36" i="1076"/>
  <c r="C47" i="1059"/>
  <c r="C61" i="1059" s="1"/>
  <c r="E48" i="1059"/>
  <c r="G57" i="1059"/>
  <c r="D50" i="1054"/>
  <c r="U8" i="1052"/>
  <c r="D66" i="1069"/>
  <c r="C33" i="1075"/>
  <c r="K33" i="1075" s="1"/>
  <c r="C40" i="1075"/>
  <c r="C47" i="1075"/>
  <c r="G54" i="1056"/>
  <c r="D55" i="1056"/>
  <c r="D56" i="1056"/>
  <c r="E56" i="1056"/>
  <c r="C18" i="1075"/>
  <c r="C47" i="1056"/>
  <c r="C66" i="1056" s="1"/>
  <c r="Z14" i="1056"/>
  <c r="AF14" i="1056"/>
  <c r="P12" i="1056"/>
  <c r="U10" i="1056"/>
  <c r="U8" i="1056"/>
  <c r="Z8" i="1056"/>
  <c r="F18" i="1056"/>
  <c r="P4" i="1056"/>
  <c r="U18" i="1056"/>
  <c r="U17" i="1056"/>
  <c r="AF17" i="1056"/>
  <c r="P17" i="1056"/>
  <c r="F17" i="1056" s="1"/>
  <c r="P16" i="1056"/>
  <c r="U16" i="1056"/>
  <c r="AF16" i="1056"/>
  <c r="P15" i="1056"/>
  <c r="U15" i="1056"/>
  <c r="Z15" i="1056"/>
  <c r="P14" i="1056"/>
  <c r="U14" i="1056"/>
  <c r="AF13" i="1056"/>
  <c r="AJ13" i="1056"/>
  <c r="P13" i="1056"/>
  <c r="F8" i="1056"/>
  <c r="AJ12" i="1056"/>
  <c r="F12" i="1056" s="1"/>
  <c r="Z11" i="1056"/>
  <c r="P10" i="1056"/>
  <c r="F10" i="1056" s="1"/>
  <c r="Z10" i="1056"/>
  <c r="AF10" i="1056"/>
  <c r="F9" i="1056"/>
  <c r="AF8" i="1056"/>
  <c r="F7" i="1056"/>
  <c r="F5" i="1056"/>
  <c r="U6" i="1056"/>
  <c r="AJ6" i="1056"/>
  <c r="F6" i="1056" s="1"/>
  <c r="U5" i="1056"/>
  <c r="U4" i="1056"/>
  <c r="F4" i="1056"/>
  <c r="C25" i="1075"/>
  <c r="C48" i="1056"/>
  <c r="D66" i="1054"/>
  <c r="D68" i="1054" s="1"/>
  <c r="D66" i="1053"/>
  <c r="U29" i="1053"/>
  <c r="AJ29" i="1053"/>
  <c r="Z28" i="1053"/>
  <c r="AJ28" i="1053"/>
  <c r="Z27" i="1053"/>
  <c r="AF27" i="1053"/>
  <c r="P27" i="1053"/>
  <c r="F27" i="1053" s="1"/>
  <c r="U26" i="1053"/>
  <c r="AF26" i="1053"/>
  <c r="D62" i="1052"/>
  <c r="D66" i="1051"/>
  <c r="D69" i="1051" s="1"/>
  <c r="C47" i="1051"/>
  <c r="C49" i="1051" s="1"/>
  <c r="G49" i="1051" s="1"/>
  <c r="D62" i="1050"/>
  <c r="D66" i="1050"/>
  <c r="D69" i="1050" s="1"/>
  <c r="AJ21" i="1050"/>
  <c r="AF21" i="1050"/>
  <c r="E48" i="1050"/>
  <c r="C47" i="1050"/>
  <c r="G47" i="1050" s="1"/>
  <c r="C57" i="1047"/>
  <c r="E57" i="1047" s="1"/>
  <c r="U4" i="1055"/>
  <c r="U8" i="1055"/>
  <c r="D49" i="1055"/>
  <c r="D61" i="1055"/>
  <c r="AF13" i="1055"/>
  <c r="U10" i="1055"/>
  <c r="AJ8" i="1055"/>
  <c r="Z8" i="1055"/>
  <c r="U5" i="1055"/>
  <c r="AF4" i="1055"/>
  <c r="AJ13" i="1055"/>
  <c r="F13" i="1055" s="1"/>
  <c r="F12" i="1055"/>
  <c r="U13" i="1055"/>
  <c r="Z13" i="1055"/>
  <c r="P13" i="1055"/>
  <c r="U11" i="1055"/>
  <c r="Z11" i="1055"/>
  <c r="P11" i="1055"/>
  <c r="F11" i="1055" s="1"/>
  <c r="AF11" i="1055"/>
  <c r="P10" i="1055"/>
  <c r="AF10" i="1055"/>
  <c r="AJ10" i="1055"/>
  <c r="Z10" i="1055"/>
  <c r="Z9" i="1055"/>
  <c r="U9" i="1055"/>
  <c r="AF9" i="1055"/>
  <c r="P9" i="1055"/>
  <c r="F9" i="1055" s="1"/>
  <c r="P8" i="1055"/>
  <c r="F8" i="1055" s="1"/>
  <c r="AF8" i="1055"/>
  <c r="U7" i="1055"/>
  <c r="Z7" i="1055"/>
  <c r="P7" i="1055"/>
  <c r="AF7" i="1055"/>
  <c r="AJ7" i="1055"/>
  <c r="U6" i="1055"/>
  <c r="AJ6" i="1055"/>
  <c r="P6" i="1055"/>
  <c r="Z6" i="1055"/>
  <c r="AF5" i="1055"/>
  <c r="Z5" i="1055"/>
  <c r="P5" i="1055"/>
  <c r="F5" i="1055" s="1"/>
  <c r="P4" i="1055"/>
  <c r="F4" i="1055" s="1"/>
  <c r="Z4" i="1055"/>
  <c r="D66" i="1047"/>
  <c r="C57" i="1046"/>
  <c r="E57" i="1046" s="1"/>
  <c r="D62" i="1045"/>
  <c r="D66" i="1045"/>
  <c r="D69" i="1045" s="1"/>
  <c r="E49" i="1045"/>
  <c r="P7" i="1036"/>
  <c r="Z11" i="1036"/>
  <c r="D66" i="1036"/>
  <c r="AF18" i="1036"/>
  <c r="Z17" i="1036"/>
  <c r="AF16" i="1036"/>
  <c r="AF15" i="1036"/>
  <c r="P14" i="1036"/>
  <c r="U7" i="1036"/>
  <c r="AF6" i="1036"/>
  <c r="F10" i="1036"/>
  <c r="P18" i="1036"/>
  <c r="Z18" i="1036"/>
  <c r="F18" i="1036" s="1"/>
  <c r="AF17" i="1036"/>
  <c r="AJ17" i="1036"/>
  <c r="P17" i="1036"/>
  <c r="F17" i="1036" s="1"/>
  <c r="Z16" i="1036"/>
  <c r="P16" i="1036"/>
  <c r="AJ16" i="1036"/>
  <c r="P15" i="1036"/>
  <c r="U15" i="1036"/>
  <c r="Z15" i="1036"/>
  <c r="F13" i="1036"/>
  <c r="F14" i="1036"/>
  <c r="AJ15" i="1036"/>
  <c r="Z14" i="1036"/>
  <c r="U14" i="1036"/>
  <c r="AF14" i="1036"/>
  <c r="F12" i="1036"/>
  <c r="U13" i="1036"/>
  <c r="AF13" i="1036"/>
  <c r="Z12" i="1036"/>
  <c r="AF12" i="1036"/>
  <c r="U12" i="1036"/>
  <c r="F11" i="1036"/>
  <c r="U11" i="1036"/>
  <c r="AF11" i="1036"/>
  <c r="F9" i="1036"/>
  <c r="Z10" i="1036"/>
  <c r="U10" i="1036"/>
  <c r="Z8" i="1036"/>
  <c r="P8" i="1036"/>
  <c r="F8" i="1036" s="1"/>
  <c r="U8" i="1036"/>
  <c r="Z7" i="1036"/>
  <c r="AF7" i="1036"/>
  <c r="F7" i="1036"/>
  <c r="U6" i="1036"/>
  <c r="Z6" i="1036"/>
  <c r="AJ6" i="1036"/>
  <c r="P6" i="1036"/>
  <c r="F5" i="1036"/>
  <c r="P4" i="1036"/>
  <c r="F4" i="1036" s="1"/>
  <c r="U4" i="1036"/>
  <c r="AF4" i="1036"/>
  <c r="E57" i="1049"/>
  <c r="P5" i="1039"/>
  <c r="F5" i="1039" s="1"/>
  <c r="E57" i="1045"/>
  <c r="E50" i="1050"/>
  <c r="C50" i="1050" s="1"/>
  <c r="C62" i="1050" s="1"/>
  <c r="D66" i="1058"/>
  <c r="D67" i="1058" s="1"/>
  <c r="D49" i="1064"/>
  <c r="E50" i="1065"/>
  <c r="Z15" i="1039"/>
  <c r="Z20" i="1039"/>
  <c r="U8" i="1038"/>
  <c r="AJ5" i="1040"/>
  <c r="D66" i="1048"/>
  <c r="D69" i="1048" s="1"/>
  <c r="D61" i="1050"/>
  <c r="C66" i="1052"/>
  <c r="C68" i="1052" s="1"/>
  <c r="G68" i="1052" s="1"/>
  <c r="E50" i="1054"/>
  <c r="C50" i="1054" s="1"/>
  <c r="C69" i="1054" s="1"/>
  <c r="C47" i="1060"/>
  <c r="D66" i="1068"/>
  <c r="D69" i="1068" s="1"/>
  <c r="AJ14" i="1038"/>
  <c r="F14" i="1038" s="1"/>
  <c r="P12" i="1040"/>
  <c r="Z4" i="1038"/>
  <c r="Z13" i="1040"/>
  <c r="D61" i="1045"/>
  <c r="E50" i="1048"/>
  <c r="C50" i="1048" s="1"/>
  <c r="C69" i="1048" s="1"/>
  <c r="E50" i="1049"/>
  <c r="C50" i="1049" s="1"/>
  <c r="C62" i="1049" s="1"/>
  <c r="E61" i="1050"/>
  <c r="C66" i="1051"/>
  <c r="C67" i="1051" s="1"/>
  <c r="G67" i="1051" s="1"/>
  <c r="D66" i="1052"/>
  <c r="D68" i="1052" s="1"/>
  <c r="D48" i="1060"/>
  <c r="E50" i="1069"/>
  <c r="C50" i="1069" s="1"/>
  <c r="G50" i="1069" s="1"/>
  <c r="E61" i="1045"/>
  <c r="E50" i="1053"/>
  <c r="C50" i="1053" s="1"/>
  <c r="C69" i="1053" s="1"/>
  <c r="D49" i="1060"/>
  <c r="E61" i="1065"/>
  <c r="E50" i="1068"/>
  <c r="C50" i="1068" s="1"/>
  <c r="G50" i="1068" s="1"/>
  <c r="F7" i="1038"/>
  <c r="AF20" i="1039"/>
  <c r="D66" i="1046"/>
  <c r="D68" i="1046" s="1"/>
  <c r="E50" i="1052"/>
  <c r="C50" i="1052" s="1"/>
  <c r="C62" i="1052" s="1"/>
  <c r="E50" i="1051"/>
  <c r="C50" i="1051" s="1"/>
  <c r="C69" i="1051" s="1"/>
  <c r="E57" i="1064"/>
  <c r="E56" i="1065"/>
  <c r="E50" i="1047"/>
  <c r="C50" i="1047" s="1"/>
  <c r="Z10" i="1039"/>
  <c r="E50" i="1046"/>
  <c r="C50" i="1046" s="1"/>
  <c r="D48" i="1061"/>
  <c r="E50" i="1067"/>
  <c r="C50" i="1067" s="1"/>
  <c r="C62" i="1067" s="1"/>
  <c r="E50" i="1059"/>
  <c r="E50" i="1060"/>
  <c r="E50" i="1061"/>
  <c r="E50" i="1063"/>
  <c r="C50" i="1063" s="1"/>
  <c r="C69" i="1063" s="1"/>
  <c r="D61" i="1064"/>
  <c r="P6" i="1040"/>
  <c r="U7" i="1038"/>
  <c r="Z14" i="1039"/>
  <c r="AF8" i="1040"/>
  <c r="G54" i="1060"/>
  <c r="D62" i="1064"/>
  <c r="Z12" i="1040"/>
  <c r="C55" i="1060"/>
  <c r="E50" i="1058"/>
  <c r="C50" i="1058" s="1"/>
  <c r="C62" i="1058" s="1"/>
  <c r="E61" i="1059"/>
  <c r="D66" i="1061"/>
  <c r="D67" i="1061" s="1"/>
  <c r="E50" i="1064"/>
  <c r="C47" i="1045"/>
  <c r="P12" i="1039"/>
  <c r="U15" i="1040"/>
  <c r="E57" i="1060"/>
  <c r="F5" i="1040"/>
  <c r="C55" i="1039"/>
  <c r="D62" i="1060"/>
  <c r="D61" i="1061"/>
  <c r="U14" i="1038"/>
  <c r="AJ14" i="1039"/>
  <c r="Z10" i="1040"/>
  <c r="D48" i="1045"/>
  <c r="Z13" i="1039"/>
  <c r="Z8" i="1039"/>
  <c r="U12" i="1039"/>
  <c r="AJ12" i="1040"/>
  <c r="F12" i="1040" s="1"/>
  <c r="C47" i="1054"/>
  <c r="C66" i="1054" s="1"/>
  <c r="C68" i="1054" s="1"/>
  <c r="G68" i="1054" s="1"/>
  <c r="C47" i="1069"/>
  <c r="C66" i="1069" s="1"/>
  <c r="C68" i="1069" s="1"/>
  <c r="G68" i="1069" s="1"/>
  <c r="C47" i="1048"/>
  <c r="G47" i="1048" s="1"/>
  <c r="C47" i="1049"/>
  <c r="C48" i="1049" s="1"/>
  <c r="G48" i="1049" s="1"/>
  <c r="AF15" i="1038"/>
  <c r="AF13" i="1039"/>
  <c r="P15" i="1039"/>
  <c r="U14" i="1040"/>
  <c r="D48" i="1050"/>
  <c r="C47" i="1053"/>
  <c r="C48" i="1053" s="1"/>
  <c r="G48" i="1053" s="1"/>
  <c r="C47" i="1068"/>
  <c r="G47" i="1068" s="1"/>
  <c r="E49" i="1048"/>
  <c r="D62" i="1055"/>
  <c r="Z5" i="1038"/>
  <c r="AJ9" i="1039"/>
  <c r="Z16" i="1039"/>
  <c r="AJ11" i="1040"/>
  <c r="C47" i="1046"/>
  <c r="C49" i="1046" s="1"/>
  <c r="G49" i="1046" s="1"/>
  <c r="C47" i="1067"/>
  <c r="C66" i="1067" s="1"/>
  <c r="G66" i="1067" s="1"/>
  <c r="U4" i="1040"/>
  <c r="F8" i="1040"/>
  <c r="E50" i="1045"/>
  <c r="C50" i="1045" s="1"/>
  <c r="C69" i="1045" s="1"/>
  <c r="D66" i="1059"/>
  <c r="D66" i="1067"/>
  <c r="D68" i="1067" s="1"/>
  <c r="AF5" i="1038"/>
  <c r="Z9" i="1038"/>
  <c r="P16" i="1038"/>
  <c r="AJ17" i="1039"/>
  <c r="F17" i="1039" s="1"/>
  <c r="Z4" i="1040"/>
  <c r="E56" i="1053"/>
  <c r="C47" i="1058"/>
  <c r="C66" i="1058" s="1"/>
  <c r="G66" i="1058" s="1"/>
  <c r="D49" i="1059"/>
  <c r="F26" i="1044"/>
  <c r="E50" i="1044" s="1"/>
  <c r="D50" i="1044"/>
  <c r="D57" i="1044"/>
  <c r="D61" i="1044"/>
  <c r="D66" i="1044"/>
  <c r="D67" i="1044" s="1"/>
  <c r="C47" i="1044"/>
  <c r="C61" i="1044" s="1"/>
  <c r="C57" i="1043"/>
  <c r="G57" i="1043" s="1"/>
  <c r="D66" i="1043"/>
  <c r="D69" i="1043" s="1"/>
  <c r="C47" i="1043"/>
  <c r="C66" i="1043" s="1"/>
  <c r="G66" i="1043" s="1"/>
  <c r="E50" i="1043"/>
  <c r="C50" i="1043" s="1"/>
  <c r="G50" i="1043" s="1"/>
  <c r="D57" i="1042"/>
  <c r="D50" i="1042"/>
  <c r="C57" i="1042"/>
  <c r="C47" i="1042"/>
  <c r="C66" i="1042" s="1"/>
  <c r="C68" i="1042" s="1"/>
  <c r="G68" i="1042" s="1"/>
  <c r="E50" i="1042"/>
  <c r="F16" i="1040"/>
  <c r="AF15" i="1040"/>
  <c r="P14" i="1040"/>
  <c r="AJ14" i="1040"/>
  <c r="AF14" i="1040"/>
  <c r="P13" i="1040"/>
  <c r="F13" i="1040" s="1"/>
  <c r="AF12" i="1040"/>
  <c r="F11" i="1040"/>
  <c r="F7" i="1040"/>
  <c r="Z11" i="1040"/>
  <c r="F10" i="1040"/>
  <c r="U9" i="1040"/>
  <c r="U8" i="1040"/>
  <c r="U7" i="1040"/>
  <c r="AJ6" i="1040"/>
  <c r="F6" i="1040" s="1"/>
  <c r="U6" i="1040"/>
  <c r="Z6" i="1040"/>
  <c r="D66" i="1040"/>
  <c r="D68" i="1040" s="1"/>
  <c r="U5" i="1040"/>
  <c r="P4" i="1040"/>
  <c r="F4" i="1040" s="1"/>
  <c r="F21" i="1039"/>
  <c r="AF19" i="1039"/>
  <c r="AJ19" i="1039"/>
  <c r="F19" i="1039" s="1"/>
  <c r="F18" i="1039"/>
  <c r="U17" i="1039"/>
  <c r="F16" i="1039"/>
  <c r="AJ15" i="1039"/>
  <c r="F15" i="1039" s="1"/>
  <c r="P14" i="1039"/>
  <c r="P13" i="1039"/>
  <c r="U13" i="1039"/>
  <c r="F9" i="1039"/>
  <c r="AF12" i="1039"/>
  <c r="F11" i="1039"/>
  <c r="U10" i="1039"/>
  <c r="AF10" i="1039"/>
  <c r="F10" i="1039"/>
  <c r="F6" i="1039"/>
  <c r="AJ8" i="1039"/>
  <c r="F8" i="1039" s="1"/>
  <c r="P7" i="1039"/>
  <c r="G54" i="1039"/>
  <c r="AF5" i="1039"/>
  <c r="F4" i="1039"/>
  <c r="Z4" i="1039"/>
  <c r="AF4" i="1039"/>
  <c r="AF16" i="1038"/>
  <c r="F16" i="1038"/>
  <c r="P15" i="1038"/>
  <c r="U15" i="1038"/>
  <c r="F11" i="1038"/>
  <c r="AF13" i="1038"/>
  <c r="F13" i="1038"/>
  <c r="U13" i="1038"/>
  <c r="AF12" i="1038"/>
  <c r="P12" i="1038"/>
  <c r="Z12" i="1038"/>
  <c r="F12" i="1038"/>
  <c r="P10" i="1038"/>
  <c r="F10" i="1038" s="1"/>
  <c r="P9" i="1038"/>
  <c r="F9" i="1038" s="1"/>
  <c r="P8" i="1038"/>
  <c r="Z8" i="1038"/>
  <c r="AF7" i="1038"/>
  <c r="Z7" i="1038"/>
  <c r="Z6" i="1038"/>
  <c r="P6" i="1038"/>
  <c r="F6" i="1038" s="1"/>
  <c r="AJ4" i="1038"/>
  <c r="F4" i="1038" s="1"/>
  <c r="U4" i="1038"/>
  <c r="AF4" i="1038"/>
  <c r="C57" i="1037"/>
  <c r="G57" i="1037" s="1"/>
  <c r="D66" i="1037"/>
  <c r="E50" i="1037"/>
  <c r="C50" i="1037" s="1"/>
  <c r="G50" i="1037" s="1"/>
  <c r="D69" i="1069"/>
  <c r="D68" i="1069"/>
  <c r="D67" i="1069"/>
  <c r="E57" i="1069"/>
  <c r="G57" i="1069"/>
  <c r="D48" i="1069"/>
  <c r="E48" i="1069"/>
  <c r="D61" i="1069"/>
  <c r="E61" i="1069"/>
  <c r="D49" i="1069"/>
  <c r="D62" i="1069"/>
  <c r="G54" i="1069"/>
  <c r="C55" i="1069"/>
  <c r="G55" i="1069" s="1"/>
  <c r="D55" i="1069"/>
  <c r="E55" i="1069"/>
  <c r="D48" i="1068"/>
  <c r="E48" i="1068"/>
  <c r="D49" i="1068"/>
  <c r="D62" i="1068"/>
  <c r="E57" i="1068"/>
  <c r="E61" i="1068"/>
  <c r="D55" i="1068"/>
  <c r="E55" i="1068"/>
  <c r="G54" i="1068"/>
  <c r="C56" i="1068"/>
  <c r="G56" i="1068" s="1"/>
  <c r="G57" i="1067"/>
  <c r="D48" i="1067"/>
  <c r="E48" i="1067"/>
  <c r="D61" i="1067"/>
  <c r="E61" i="1067"/>
  <c r="D49" i="1067"/>
  <c r="G54" i="1067"/>
  <c r="C55" i="1067"/>
  <c r="G55" i="1067" s="1"/>
  <c r="D55" i="1067"/>
  <c r="E55" i="1067"/>
  <c r="C66" i="1064"/>
  <c r="C49" i="1064"/>
  <c r="C48" i="1064"/>
  <c r="E49" i="1064"/>
  <c r="E55" i="1065"/>
  <c r="D66" i="1064"/>
  <c r="E48" i="1064"/>
  <c r="E61" i="1064"/>
  <c r="G54" i="1065"/>
  <c r="C55" i="1065"/>
  <c r="C56" i="1065"/>
  <c r="G47" i="1065"/>
  <c r="E57" i="1065"/>
  <c r="E55" i="1064"/>
  <c r="D56" i="1064"/>
  <c r="E49" i="1065"/>
  <c r="C48" i="1065"/>
  <c r="G57" i="1065"/>
  <c r="D48" i="1065"/>
  <c r="C56" i="1064"/>
  <c r="D62" i="1065"/>
  <c r="D66" i="1065"/>
  <c r="G54" i="1064"/>
  <c r="D61" i="1065"/>
  <c r="C47" i="1063"/>
  <c r="C61" i="1063" s="1"/>
  <c r="E48" i="1063"/>
  <c r="E61" i="1063"/>
  <c r="D66" i="1063"/>
  <c r="C55" i="1063"/>
  <c r="G55" i="1063" s="1"/>
  <c r="D55" i="1063"/>
  <c r="E55" i="1063"/>
  <c r="C56" i="1063"/>
  <c r="G56" i="1063" s="1"/>
  <c r="D69" i="1060"/>
  <c r="D68" i="1060"/>
  <c r="D67" i="1060"/>
  <c r="E48" i="1060"/>
  <c r="D55" i="1059"/>
  <c r="E55" i="1059"/>
  <c r="G54" i="1061"/>
  <c r="C55" i="1061"/>
  <c r="E49" i="1060"/>
  <c r="E55" i="1061"/>
  <c r="E61" i="1060"/>
  <c r="D55" i="1061"/>
  <c r="D56" i="1061"/>
  <c r="E57" i="1059"/>
  <c r="C47" i="1061"/>
  <c r="D48" i="1059"/>
  <c r="E55" i="1060"/>
  <c r="E61" i="1061"/>
  <c r="D56" i="1060"/>
  <c r="E49" i="1061"/>
  <c r="C68" i="1058"/>
  <c r="G68" i="1058" s="1"/>
  <c r="C67" i="1058"/>
  <c r="G67" i="1058" s="1"/>
  <c r="D48" i="1058"/>
  <c r="C61" i="1058"/>
  <c r="D61" i="1058"/>
  <c r="E61" i="1058"/>
  <c r="D49" i="1058"/>
  <c r="D62" i="1058"/>
  <c r="E57" i="1058"/>
  <c r="E48" i="1058"/>
  <c r="C49" i="1058"/>
  <c r="G49" i="1058" s="1"/>
  <c r="C55" i="1058"/>
  <c r="G55" i="1058" s="1"/>
  <c r="D55" i="1058"/>
  <c r="G54" i="1058"/>
  <c r="E55" i="1058"/>
  <c r="G54" i="1055"/>
  <c r="C55" i="1055"/>
  <c r="E61" i="1055"/>
  <c r="C57" i="1056"/>
  <c r="D50" i="1056"/>
  <c r="D57" i="1056"/>
  <c r="D56" i="1055"/>
  <c r="D66" i="1055"/>
  <c r="E55" i="1055"/>
  <c r="E56" i="1055"/>
  <c r="D62" i="1056"/>
  <c r="D49" i="1056"/>
  <c r="D61" i="1056"/>
  <c r="D66" i="1056"/>
  <c r="E49" i="1056"/>
  <c r="E48" i="1056"/>
  <c r="D48" i="1056"/>
  <c r="C47" i="1055"/>
  <c r="E49" i="1055"/>
  <c r="C56" i="1056"/>
  <c r="C55" i="1056"/>
  <c r="E61" i="1056"/>
  <c r="E55" i="1056"/>
  <c r="E57" i="1054"/>
  <c r="G57" i="1054"/>
  <c r="D48" i="1054"/>
  <c r="E48" i="1054"/>
  <c r="D61" i="1054"/>
  <c r="D49" i="1054"/>
  <c r="D62" i="1054"/>
  <c r="E61" i="1054"/>
  <c r="G54" i="1054"/>
  <c r="C55" i="1054"/>
  <c r="G55" i="1054" s="1"/>
  <c r="D55" i="1054"/>
  <c r="E55" i="1054"/>
  <c r="D69" i="1053"/>
  <c r="D68" i="1053"/>
  <c r="D67" i="1053"/>
  <c r="G57" i="1053"/>
  <c r="D61" i="1053"/>
  <c r="E57" i="1053"/>
  <c r="D48" i="1053"/>
  <c r="E48" i="1053"/>
  <c r="E61" i="1053"/>
  <c r="D49" i="1053"/>
  <c r="D62" i="1053"/>
  <c r="G54" i="1053"/>
  <c r="C55" i="1053"/>
  <c r="G55" i="1053" s="1"/>
  <c r="D55" i="1053"/>
  <c r="D48" i="1052"/>
  <c r="C49" i="1052"/>
  <c r="G49" i="1052" s="1"/>
  <c r="E57" i="1052"/>
  <c r="C48" i="1052"/>
  <c r="G48" i="1052" s="1"/>
  <c r="C61" i="1052"/>
  <c r="E48" i="1052"/>
  <c r="D61" i="1052"/>
  <c r="E61" i="1052"/>
  <c r="D49" i="1052"/>
  <c r="G54" i="1052"/>
  <c r="E55" i="1052"/>
  <c r="C55" i="1052"/>
  <c r="G55" i="1052" s="1"/>
  <c r="D55" i="1052"/>
  <c r="G47" i="1051"/>
  <c r="E57" i="1051"/>
  <c r="G57" i="1051"/>
  <c r="D48" i="1051"/>
  <c r="C61" i="1051"/>
  <c r="E48" i="1051"/>
  <c r="D61" i="1051"/>
  <c r="E61" i="1051"/>
  <c r="D49" i="1051"/>
  <c r="G54" i="1051"/>
  <c r="D68" i="1051"/>
  <c r="D67" i="1051"/>
  <c r="C55" i="1051"/>
  <c r="G55" i="1051" s="1"/>
  <c r="E55" i="1051"/>
  <c r="D55" i="1051"/>
  <c r="E57" i="1050"/>
  <c r="D49" i="1050"/>
  <c r="C55" i="1050"/>
  <c r="G55" i="1050" s="1"/>
  <c r="D55" i="1050"/>
  <c r="E55" i="1050"/>
  <c r="G54" i="1050"/>
  <c r="E48" i="1049"/>
  <c r="E61" i="1049"/>
  <c r="D49" i="1049"/>
  <c r="D62" i="1049"/>
  <c r="G57" i="1049"/>
  <c r="D66" i="1049"/>
  <c r="D61" i="1049"/>
  <c r="G54" i="1049"/>
  <c r="C55" i="1049"/>
  <c r="G55" i="1049" s="1"/>
  <c r="D55" i="1049"/>
  <c r="E55" i="1049"/>
  <c r="D48" i="1048"/>
  <c r="E57" i="1048"/>
  <c r="C61" i="1048"/>
  <c r="D61" i="1048"/>
  <c r="E61" i="1048"/>
  <c r="D49" i="1048"/>
  <c r="D67" i="1048"/>
  <c r="C55" i="1048"/>
  <c r="G55" i="1048" s="1"/>
  <c r="E55" i="1048"/>
  <c r="C56" i="1048"/>
  <c r="G56" i="1048" s="1"/>
  <c r="D55" i="1048"/>
  <c r="D69" i="1047"/>
  <c r="D68" i="1047"/>
  <c r="D67" i="1047"/>
  <c r="C48" i="1047"/>
  <c r="G48" i="1047" s="1"/>
  <c r="D48" i="1047"/>
  <c r="C61" i="1047"/>
  <c r="E48" i="1047"/>
  <c r="D61" i="1047"/>
  <c r="E61" i="1047"/>
  <c r="C49" i="1047"/>
  <c r="G49" i="1047" s="1"/>
  <c r="D49" i="1047"/>
  <c r="D62" i="1047"/>
  <c r="C66" i="1047"/>
  <c r="D55" i="1047"/>
  <c r="E55" i="1047"/>
  <c r="C55" i="1047"/>
  <c r="G55" i="1047" s="1"/>
  <c r="C56" i="1047"/>
  <c r="G56" i="1047" s="1"/>
  <c r="D48" i="1046"/>
  <c r="D61" i="1046"/>
  <c r="E48" i="1046"/>
  <c r="E61" i="1046"/>
  <c r="D49" i="1046"/>
  <c r="G54" i="1046"/>
  <c r="C55" i="1046"/>
  <c r="G55" i="1046" s="1"/>
  <c r="E55" i="1046"/>
  <c r="D56" i="1046"/>
  <c r="E55" i="1045"/>
  <c r="C56" i="1045"/>
  <c r="G56" i="1045" s="1"/>
  <c r="G54" i="1045"/>
  <c r="D55" i="1045"/>
  <c r="E48" i="1044"/>
  <c r="D49" i="1044"/>
  <c r="D48" i="1044"/>
  <c r="E61" i="1044"/>
  <c r="G54" i="1044"/>
  <c r="E55" i="1044"/>
  <c r="C55" i="1044"/>
  <c r="G55" i="1044" s="1"/>
  <c r="D55" i="1044"/>
  <c r="D48" i="1043"/>
  <c r="E48" i="1043"/>
  <c r="D61" i="1043"/>
  <c r="C48" i="1043"/>
  <c r="G48" i="1043" s="1"/>
  <c r="E61" i="1043"/>
  <c r="D49" i="1043"/>
  <c r="D62" i="1043"/>
  <c r="G54" i="1043"/>
  <c r="C55" i="1043"/>
  <c r="G55" i="1043" s="1"/>
  <c r="D55" i="1043"/>
  <c r="E55" i="1043"/>
  <c r="D48" i="1042"/>
  <c r="E48" i="1042"/>
  <c r="D61" i="1042"/>
  <c r="D66" i="1042"/>
  <c r="G54" i="1042"/>
  <c r="D55" i="1042"/>
  <c r="C55" i="1042"/>
  <c r="G55" i="1042" s="1"/>
  <c r="E55" i="1042"/>
  <c r="E61" i="1042"/>
  <c r="D49" i="1042"/>
  <c r="D48" i="1040"/>
  <c r="C56" i="1040"/>
  <c r="D56" i="1040"/>
  <c r="E56" i="1040"/>
  <c r="D61" i="1040"/>
  <c r="C47" i="1040"/>
  <c r="C61" i="1040" s="1"/>
  <c r="E61" i="1040"/>
  <c r="E48" i="1040"/>
  <c r="D66" i="1039"/>
  <c r="D69" i="1039" s="1"/>
  <c r="D48" i="1039"/>
  <c r="D49" i="1039"/>
  <c r="D55" i="1039"/>
  <c r="E55" i="1039"/>
  <c r="D61" i="1039"/>
  <c r="G54" i="1038"/>
  <c r="C55" i="1038"/>
  <c r="D57" i="1038"/>
  <c r="D50" i="1040"/>
  <c r="D57" i="1040"/>
  <c r="D66" i="1038"/>
  <c r="D61" i="1038"/>
  <c r="D48" i="1038"/>
  <c r="E49" i="1038"/>
  <c r="E48" i="1038"/>
  <c r="C47" i="1038"/>
  <c r="D57" i="1039"/>
  <c r="D49" i="1038"/>
  <c r="D56" i="1038"/>
  <c r="D55" i="1038"/>
  <c r="D50" i="1038"/>
  <c r="C47" i="1039"/>
  <c r="E49" i="1039"/>
  <c r="E48" i="1039"/>
  <c r="E61" i="1039"/>
  <c r="E61" i="1038"/>
  <c r="E56" i="1038"/>
  <c r="E55" i="1038"/>
  <c r="G54" i="1040"/>
  <c r="D49" i="1040"/>
  <c r="D68" i="1037"/>
  <c r="D67" i="1037"/>
  <c r="D69" i="1037"/>
  <c r="C47" i="1037"/>
  <c r="C61" i="1037" s="1"/>
  <c r="D48" i="1037"/>
  <c r="E48" i="1037"/>
  <c r="D61" i="1037"/>
  <c r="E61" i="1037"/>
  <c r="D49" i="1037"/>
  <c r="D62" i="1037"/>
  <c r="D55" i="1037"/>
  <c r="E55" i="1037"/>
  <c r="G54" i="1037"/>
  <c r="C56" i="1037"/>
  <c r="G56" i="1037" s="1"/>
  <c r="D50" i="1036"/>
  <c r="D57" i="1036"/>
  <c r="D69" i="1036"/>
  <c r="D68" i="1036"/>
  <c r="D67" i="1036"/>
  <c r="C47" i="1036"/>
  <c r="C61" i="1036" s="1"/>
  <c r="D48" i="1036"/>
  <c r="E48" i="1036"/>
  <c r="D61" i="1036"/>
  <c r="E61" i="1036"/>
  <c r="D49" i="1036"/>
  <c r="G54" i="1036"/>
  <c r="C55" i="1036"/>
  <c r="G55" i="1036" s="1"/>
  <c r="D55" i="1036"/>
  <c r="E55" i="1036"/>
  <c r="E54" i="1035"/>
  <c r="E56" i="1035" s="1"/>
  <c r="D54" i="1035"/>
  <c r="D56" i="1035" s="1"/>
  <c r="C54" i="1035"/>
  <c r="G54" i="1035" s="1"/>
  <c r="E47" i="1035"/>
  <c r="E49" i="1035" s="1"/>
  <c r="D47" i="1035"/>
  <c r="AJ43" i="1035"/>
  <c r="AI43" i="1035"/>
  <c r="AH43" i="1035"/>
  <c r="AG43" i="1035"/>
  <c r="AF43" i="1035"/>
  <c r="AE43" i="1035"/>
  <c r="AD43" i="1035"/>
  <c r="AC43" i="1035"/>
  <c r="AB43" i="1035"/>
  <c r="AA43" i="1035"/>
  <c r="Z43" i="1035"/>
  <c r="Y43" i="1035"/>
  <c r="X43" i="1035"/>
  <c r="W43" i="1035"/>
  <c r="V43" i="1035"/>
  <c r="U43" i="1035"/>
  <c r="T43" i="1035"/>
  <c r="S43" i="1035"/>
  <c r="R43" i="1035"/>
  <c r="Q43" i="1035"/>
  <c r="P43" i="1035"/>
  <c r="O43" i="1035"/>
  <c r="N43" i="1035"/>
  <c r="M43" i="1035"/>
  <c r="L43" i="1035"/>
  <c r="K43" i="1035"/>
  <c r="F43" i="1035"/>
  <c r="AJ42" i="1035"/>
  <c r="AI42" i="1035"/>
  <c r="AH42" i="1035"/>
  <c r="AG42" i="1035"/>
  <c r="AF42" i="1035"/>
  <c r="AE42" i="1035"/>
  <c r="AD42" i="1035"/>
  <c r="AC42" i="1035"/>
  <c r="AB42" i="1035"/>
  <c r="AA42" i="1035"/>
  <c r="Z42" i="1035"/>
  <c r="Y42" i="1035"/>
  <c r="X42" i="1035"/>
  <c r="W42" i="1035"/>
  <c r="V42" i="1035"/>
  <c r="U42" i="1035"/>
  <c r="T42" i="1035"/>
  <c r="S42" i="1035"/>
  <c r="R42" i="1035"/>
  <c r="Q42" i="1035"/>
  <c r="P42" i="1035"/>
  <c r="O42" i="1035"/>
  <c r="N42" i="1035"/>
  <c r="M42" i="1035"/>
  <c r="L42" i="1035"/>
  <c r="K42" i="1035"/>
  <c r="F42" i="1035"/>
  <c r="AJ41" i="1035"/>
  <c r="AI41" i="1035"/>
  <c r="AH41" i="1035"/>
  <c r="AG41" i="1035"/>
  <c r="AF41" i="1035"/>
  <c r="AE41" i="1035"/>
  <c r="AD41" i="1035"/>
  <c r="AC41" i="1035"/>
  <c r="AB41" i="1035"/>
  <c r="AA41" i="1035"/>
  <c r="Z41" i="1035"/>
  <c r="Y41" i="1035"/>
  <c r="X41" i="1035"/>
  <c r="W41" i="1035"/>
  <c r="V41" i="1035"/>
  <c r="U41" i="1035"/>
  <c r="T41" i="1035"/>
  <c r="S41" i="1035"/>
  <c r="R41" i="1035"/>
  <c r="Q41" i="1035"/>
  <c r="P41" i="1035"/>
  <c r="O41" i="1035"/>
  <c r="N41" i="1035"/>
  <c r="M41" i="1035"/>
  <c r="L41" i="1035"/>
  <c r="K41" i="1035"/>
  <c r="F41" i="1035"/>
  <c r="AJ40" i="1035"/>
  <c r="AI40" i="1035"/>
  <c r="AH40" i="1035"/>
  <c r="AG40" i="1035"/>
  <c r="AF40" i="1035"/>
  <c r="AE40" i="1035"/>
  <c r="AD40" i="1035"/>
  <c r="AC40" i="1035"/>
  <c r="AB40" i="1035"/>
  <c r="AA40" i="1035"/>
  <c r="Z40" i="1035"/>
  <c r="Y40" i="1035"/>
  <c r="X40" i="1035"/>
  <c r="W40" i="1035"/>
  <c r="V40" i="1035"/>
  <c r="U40" i="1035"/>
  <c r="T40" i="1035"/>
  <c r="S40" i="1035"/>
  <c r="R40" i="1035"/>
  <c r="Q40" i="1035"/>
  <c r="P40" i="1035"/>
  <c r="O40" i="1035"/>
  <c r="N40" i="1035"/>
  <c r="M40" i="1035"/>
  <c r="L40" i="1035"/>
  <c r="K40" i="1035"/>
  <c r="F40" i="1035"/>
  <c r="AJ39" i="1035"/>
  <c r="AI39" i="1035"/>
  <c r="AH39" i="1035"/>
  <c r="AG39" i="1035"/>
  <c r="AF39" i="1035"/>
  <c r="AE39" i="1035"/>
  <c r="AD39" i="1035"/>
  <c r="AC39" i="1035"/>
  <c r="AB39" i="1035"/>
  <c r="AA39" i="1035"/>
  <c r="Z39" i="1035"/>
  <c r="Y39" i="1035"/>
  <c r="X39" i="1035"/>
  <c r="W39" i="1035"/>
  <c r="V39" i="1035"/>
  <c r="U39" i="1035"/>
  <c r="T39" i="1035"/>
  <c r="S39" i="1035"/>
  <c r="R39" i="1035"/>
  <c r="Q39" i="1035"/>
  <c r="P39" i="1035"/>
  <c r="O39" i="1035"/>
  <c r="N39" i="1035"/>
  <c r="M39" i="1035"/>
  <c r="L39" i="1035"/>
  <c r="K39" i="1035"/>
  <c r="F39" i="1035"/>
  <c r="AJ38" i="1035"/>
  <c r="AI38" i="1035"/>
  <c r="AH38" i="1035"/>
  <c r="AG38" i="1035"/>
  <c r="AF38" i="1035"/>
  <c r="AE38" i="1035"/>
  <c r="AD38" i="1035"/>
  <c r="AC38" i="1035"/>
  <c r="AB38" i="1035"/>
  <c r="AA38" i="1035"/>
  <c r="Z38" i="1035"/>
  <c r="Y38" i="1035"/>
  <c r="X38" i="1035"/>
  <c r="W38" i="1035"/>
  <c r="V38" i="1035"/>
  <c r="U38" i="1035"/>
  <c r="T38" i="1035"/>
  <c r="S38" i="1035"/>
  <c r="R38" i="1035"/>
  <c r="Q38" i="1035"/>
  <c r="P38" i="1035"/>
  <c r="O38" i="1035"/>
  <c r="N38" i="1035"/>
  <c r="M38" i="1035"/>
  <c r="L38" i="1035"/>
  <c r="K38" i="1035"/>
  <c r="F38" i="1035"/>
  <c r="AJ37" i="1035"/>
  <c r="AI37" i="1035"/>
  <c r="AH37" i="1035"/>
  <c r="AG37" i="1035"/>
  <c r="AF37" i="1035"/>
  <c r="AE37" i="1035"/>
  <c r="AD37" i="1035"/>
  <c r="AC37" i="1035"/>
  <c r="AB37" i="1035"/>
  <c r="AA37" i="1035"/>
  <c r="Z37" i="1035"/>
  <c r="Y37" i="1035"/>
  <c r="X37" i="1035"/>
  <c r="W37" i="1035"/>
  <c r="V37" i="1035"/>
  <c r="U37" i="1035"/>
  <c r="T37" i="1035"/>
  <c r="S37" i="1035"/>
  <c r="R37" i="1035"/>
  <c r="Q37" i="1035"/>
  <c r="P37" i="1035"/>
  <c r="O37" i="1035"/>
  <c r="N37" i="1035"/>
  <c r="M37" i="1035"/>
  <c r="L37" i="1035"/>
  <c r="K37" i="1035"/>
  <c r="F37" i="1035"/>
  <c r="AJ36" i="1035"/>
  <c r="AI36" i="1035"/>
  <c r="AH36" i="1035"/>
  <c r="AG36" i="1035"/>
  <c r="AF36" i="1035"/>
  <c r="AE36" i="1035"/>
  <c r="AD36" i="1035"/>
  <c r="AC36" i="1035"/>
  <c r="AB36" i="1035"/>
  <c r="AA36" i="1035"/>
  <c r="Z36" i="1035"/>
  <c r="Y36" i="1035"/>
  <c r="X36" i="1035"/>
  <c r="W36" i="1035"/>
  <c r="V36" i="1035"/>
  <c r="U36" i="1035"/>
  <c r="T36" i="1035"/>
  <c r="S36" i="1035"/>
  <c r="R36" i="1035"/>
  <c r="Q36" i="1035"/>
  <c r="P36" i="1035"/>
  <c r="O36" i="1035"/>
  <c r="N36" i="1035"/>
  <c r="M36" i="1035"/>
  <c r="L36" i="1035"/>
  <c r="K36" i="1035"/>
  <c r="F36" i="1035"/>
  <c r="AJ35" i="1035"/>
  <c r="AI35" i="1035"/>
  <c r="AH35" i="1035"/>
  <c r="AG35" i="1035"/>
  <c r="AF35" i="1035"/>
  <c r="AE35" i="1035"/>
  <c r="AD35" i="1035"/>
  <c r="AC35" i="1035"/>
  <c r="AB35" i="1035"/>
  <c r="AA35" i="1035"/>
  <c r="Z35" i="1035"/>
  <c r="Y35" i="1035"/>
  <c r="X35" i="1035"/>
  <c r="W35" i="1035"/>
  <c r="V35" i="1035"/>
  <c r="U35" i="1035"/>
  <c r="T35" i="1035"/>
  <c r="S35" i="1035"/>
  <c r="R35" i="1035"/>
  <c r="Q35" i="1035"/>
  <c r="P35" i="1035"/>
  <c r="O35" i="1035"/>
  <c r="N35" i="1035"/>
  <c r="M35" i="1035"/>
  <c r="L35" i="1035"/>
  <c r="K35" i="1035"/>
  <c r="F35" i="1035"/>
  <c r="AJ34" i="1035"/>
  <c r="AI34" i="1035"/>
  <c r="AH34" i="1035"/>
  <c r="AG34" i="1035"/>
  <c r="AF34" i="1035"/>
  <c r="AE34" i="1035"/>
  <c r="AD34" i="1035"/>
  <c r="AC34" i="1035"/>
  <c r="AB34" i="1035"/>
  <c r="AA34" i="1035"/>
  <c r="Z34" i="1035"/>
  <c r="Y34" i="1035"/>
  <c r="X34" i="1035"/>
  <c r="W34" i="1035"/>
  <c r="V34" i="1035"/>
  <c r="U34" i="1035"/>
  <c r="T34" i="1035"/>
  <c r="S34" i="1035"/>
  <c r="R34" i="1035"/>
  <c r="Q34" i="1035"/>
  <c r="P34" i="1035"/>
  <c r="O34" i="1035"/>
  <c r="N34" i="1035"/>
  <c r="M34" i="1035"/>
  <c r="L34" i="1035"/>
  <c r="K34" i="1035"/>
  <c r="F34" i="1035"/>
  <c r="AJ33" i="1035"/>
  <c r="AI33" i="1035"/>
  <c r="AH33" i="1035"/>
  <c r="AG33" i="1035"/>
  <c r="AF33" i="1035"/>
  <c r="AE33" i="1035"/>
  <c r="AD33" i="1035"/>
  <c r="AC33" i="1035"/>
  <c r="AB33" i="1035"/>
  <c r="AA33" i="1035"/>
  <c r="Z33" i="1035"/>
  <c r="Y33" i="1035"/>
  <c r="X33" i="1035"/>
  <c r="W33" i="1035"/>
  <c r="V33" i="1035"/>
  <c r="U33" i="1035"/>
  <c r="T33" i="1035"/>
  <c r="S33" i="1035"/>
  <c r="R33" i="1035"/>
  <c r="Q33" i="1035"/>
  <c r="P33" i="1035"/>
  <c r="O33" i="1035"/>
  <c r="N33" i="1035"/>
  <c r="M33" i="1035"/>
  <c r="L33" i="1035"/>
  <c r="K33" i="1035"/>
  <c r="F33" i="1035"/>
  <c r="AJ32" i="1035"/>
  <c r="AI32" i="1035"/>
  <c r="AH32" i="1035"/>
  <c r="AG32" i="1035"/>
  <c r="AF32" i="1035"/>
  <c r="AE32" i="1035"/>
  <c r="AD32" i="1035"/>
  <c r="AC32" i="1035"/>
  <c r="AB32" i="1035"/>
  <c r="AA32" i="1035"/>
  <c r="Z32" i="1035"/>
  <c r="Y32" i="1035"/>
  <c r="X32" i="1035"/>
  <c r="W32" i="1035"/>
  <c r="V32" i="1035"/>
  <c r="U32" i="1035"/>
  <c r="T32" i="1035"/>
  <c r="S32" i="1035"/>
  <c r="R32" i="1035"/>
  <c r="Q32" i="1035"/>
  <c r="P32" i="1035"/>
  <c r="O32" i="1035"/>
  <c r="N32" i="1035"/>
  <c r="M32" i="1035"/>
  <c r="L32" i="1035"/>
  <c r="K32" i="1035"/>
  <c r="F32" i="1035"/>
  <c r="AJ31" i="1035"/>
  <c r="AI31" i="1035"/>
  <c r="AH31" i="1035"/>
  <c r="AG31" i="1035"/>
  <c r="AF31" i="1035"/>
  <c r="AE31" i="1035"/>
  <c r="AD31" i="1035"/>
  <c r="AC31" i="1035"/>
  <c r="AB31" i="1035"/>
  <c r="AA31" i="1035"/>
  <c r="Z31" i="1035"/>
  <c r="Y31" i="1035"/>
  <c r="X31" i="1035"/>
  <c r="W31" i="1035"/>
  <c r="V31" i="1035"/>
  <c r="U31" i="1035"/>
  <c r="T31" i="1035"/>
  <c r="S31" i="1035"/>
  <c r="R31" i="1035"/>
  <c r="Q31" i="1035"/>
  <c r="P31" i="1035"/>
  <c r="O31" i="1035"/>
  <c r="N31" i="1035"/>
  <c r="M31" i="1035"/>
  <c r="L31" i="1035"/>
  <c r="K31" i="1035"/>
  <c r="F31" i="1035"/>
  <c r="AJ30" i="1035"/>
  <c r="AI30" i="1035"/>
  <c r="AH30" i="1035"/>
  <c r="AG30" i="1035"/>
  <c r="AF30" i="1035"/>
  <c r="AE30" i="1035"/>
  <c r="AD30" i="1035"/>
  <c r="AC30" i="1035"/>
  <c r="AB30" i="1035"/>
  <c r="AA30" i="1035"/>
  <c r="Z30" i="1035"/>
  <c r="Y30" i="1035"/>
  <c r="X30" i="1035"/>
  <c r="W30" i="1035"/>
  <c r="V30" i="1035"/>
  <c r="U30" i="1035"/>
  <c r="T30" i="1035"/>
  <c r="S30" i="1035"/>
  <c r="R30" i="1035"/>
  <c r="Q30" i="1035"/>
  <c r="P30" i="1035"/>
  <c r="O30" i="1035"/>
  <c r="N30" i="1035"/>
  <c r="M30" i="1035"/>
  <c r="L30" i="1035"/>
  <c r="K30" i="1035"/>
  <c r="F30" i="1035"/>
  <c r="AJ29" i="1035"/>
  <c r="AI29" i="1035"/>
  <c r="AH29" i="1035"/>
  <c r="AG29" i="1035"/>
  <c r="AF29" i="1035"/>
  <c r="AE29" i="1035"/>
  <c r="AD29" i="1035"/>
  <c r="AC29" i="1035"/>
  <c r="AB29" i="1035"/>
  <c r="AA29" i="1035"/>
  <c r="Z29" i="1035"/>
  <c r="Y29" i="1035"/>
  <c r="X29" i="1035"/>
  <c r="W29" i="1035"/>
  <c r="V29" i="1035"/>
  <c r="U29" i="1035"/>
  <c r="T29" i="1035"/>
  <c r="S29" i="1035"/>
  <c r="R29" i="1035"/>
  <c r="Q29" i="1035"/>
  <c r="P29" i="1035"/>
  <c r="O29" i="1035"/>
  <c r="N29" i="1035"/>
  <c r="M29" i="1035"/>
  <c r="L29" i="1035"/>
  <c r="K29" i="1035"/>
  <c r="F29" i="1035"/>
  <c r="AJ28" i="1035"/>
  <c r="AI28" i="1035"/>
  <c r="AH28" i="1035"/>
  <c r="AG28" i="1035"/>
  <c r="AF28" i="1035"/>
  <c r="AE28" i="1035"/>
  <c r="AD28" i="1035"/>
  <c r="AC28" i="1035"/>
  <c r="AB28" i="1035"/>
  <c r="AA28" i="1035"/>
  <c r="Z28" i="1035"/>
  <c r="Y28" i="1035"/>
  <c r="X28" i="1035"/>
  <c r="W28" i="1035"/>
  <c r="V28" i="1035"/>
  <c r="U28" i="1035"/>
  <c r="T28" i="1035"/>
  <c r="S28" i="1035"/>
  <c r="R28" i="1035"/>
  <c r="Q28" i="1035"/>
  <c r="P28" i="1035"/>
  <c r="O28" i="1035"/>
  <c r="N28" i="1035"/>
  <c r="M28" i="1035"/>
  <c r="L28" i="1035"/>
  <c r="K28" i="1035"/>
  <c r="F28" i="1035"/>
  <c r="AJ27" i="1035"/>
  <c r="AI27" i="1035"/>
  <c r="AH27" i="1035"/>
  <c r="AG27" i="1035"/>
  <c r="AF27" i="1035"/>
  <c r="AE27" i="1035"/>
  <c r="AD27" i="1035"/>
  <c r="AC27" i="1035"/>
  <c r="AB27" i="1035"/>
  <c r="AA27" i="1035"/>
  <c r="Z27" i="1035"/>
  <c r="Y27" i="1035"/>
  <c r="X27" i="1035"/>
  <c r="W27" i="1035"/>
  <c r="V27" i="1035"/>
  <c r="U27" i="1035"/>
  <c r="T27" i="1035"/>
  <c r="S27" i="1035"/>
  <c r="R27" i="1035"/>
  <c r="Q27" i="1035"/>
  <c r="P27" i="1035"/>
  <c r="O27" i="1035"/>
  <c r="N27" i="1035"/>
  <c r="M27" i="1035"/>
  <c r="L27" i="1035"/>
  <c r="K27" i="1035"/>
  <c r="F27" i="1035"/>
  <c r="AJ26" i="1035"/>
  <c r="AI26" i="1035"/>
  <c r="AH26" i="1035"/>
  <c r="AG26" i="1035"/>
  <c r="AF26" i="1035"/>
  <c r="AE26" i="1035"/>
  <c r="AD26" i="1035"/>
  <c r="AC26" i="1035"/>
  <c r="AB26" i="1035"/>
  <c r="AA26" i="1035"/>
  <c r="Z26" i="1035"/>
  <c r="Y26" i="1035"/>
  <c r="X26" i="1035"/>
  <c r="W26" i="1035"/>
  <c r="V26" i="1035"/>
  <c r="U26" i="1035"/>
  <c r="T26" i="1035"/>
  <c r="S26" i="1035"/>
  <c r="R26" i="1035"/>
  <c r="Q26" i="1035"/>
  <c r="P26" i="1035"/>
  <c r="O26" i="1035"/>
  <c r="N26" i="1035"/>
  <c r="M26" i="1035"/>
  <c r="L26" i="1035"/>
  <c r="K26" i="1035"/>
  <c r="F26" i="1035"/>
  <c r="AJ25" i="1035"/>
  <c r="AI25" i="1035"/>
  <c r="AH25" i="1035"/>
  <c r="AG25" i="1035"/>
  <c r="AF25" i="1035"/>
  <c r="AE25" i="1035"/>
  <c r="AD25" i="1035"/>
  <c r="AC25" i="1035"/>
  <c r="AB25" i="1035"/>
  <c r="AA25" i="1035"/>
  <c r="Z25" i="1035"/>
  <c r="Y25" i="1035"/>
  <c r="X25" i="1035"/>
  <c r="W25" i="1035"/>
  <c r="V25" i="1035"/>
  <c r="U25" i="1035"/>
  <c r="T25" i="1035"/>
  <c r="S25" i="1035"/>
  <c r="R25" i="1035"/>
  <c r="Q25" i="1035"/>
  <c r="P25" i="1035"/>
  <c r="O25" i="1035"/>
  <c r="N25" i="1035"/>
  <c r="M25" i="1035"/>
  <c r="L25" i="1035"/>
  <c r="K25" i="1035"/>
  <c r="F25" i="1035"/>
  <c r="AJ24" i="1035"/>
  <c r="AI24" i="1035"/>
  <c r="AH24" i="1035"/>
  <c r="AG24" i="1035"/>
  <c r="AF24" i="1035"/>
  <c r="AE24" i="1035"/>
  <c r="AD24" i="1035"/>
  <c r="AC24" i="1035"/>
  <c r="AB24" i="1035"/>
  <c r="AA24" i="1035"/>
  <c r="Z24" i="1035"/>
  <c r="Y24" i="1035"/>
  <c r="X24" i="1035"/>
  <c r="W24" i="1035"/>
  <c r="V24" i="1035"/>
  <c r="U24" i="1035"/>
  <c r="T24" i="1035"/>
  <c r="S24" i="1035"/>
  <c r="R24" i="1035"/>
  <c r="Q24" i="1035"/>
  <c r="P24" i="1035"/>
  <c r="O24" i="1035"/>
  <c r="N24" i="1035"/>
  <c r="M24" i="1035"/>
  <c r="L24" i="1035"/>
  <c r="K24" i="1035"/>
  <c r="F24" i="1035"/>
  <c r="AJ23" i="1035"/>
  <c r="AI23" i="1035"/>
  <c r="AH23" i="1035"/>
  <c r="AG23" i="1035"/>
  <c r="AF23" i="1035"/>
  <c r="AE23" i="1035"/>
  <c r="AD23" i="1035"/>
  <c r="AC23" i="1035"/>
  <c r="AB23" i="1035"/>
  <c r="AA23" i="1035"/>
  <c r="Z23" i="1035"/>
  <c r="Y23" i="1035"/>
  <c r="X23" i="1035"/>
  <c r="W23" i="1035"/>
  <c r="V23" i="1035"/>
  <c r="U23" i="1035"/>
  <c r="T23" i="1035"/>
  <c r="S23" i="1035"/>
  <c r="R23" i="1035"/>
  <c r="Q23" i="1035"/>
  <c r="P23" i="1035"/>
  <c r="O23" i="1035"/>
  <c r="N23" i="1035"/>
  <c r="M23" i="1035"/>
  <c r="L23" i="1035"/>
  <c r="K23" i="1035"/>
  <c r="F23" i="1035"/>
  <c r="AJ22" i="1035"/>
  <c r="AI22" i="1035"/>
  <c r="AH22" i="1035"/>
  <c r="AG22" i="1035"/>
  <c r="AF22" i="1035"/>
  <c r="AE22" i="1035"/>
  <c r="AD22" i="1035"/>
  <c r="AC22" i="1035"/>
  <c r="AB22" i="1035"/>
  <c r="AA22" i="1035"/>
  <c r="Z22" i="1035"/>
  <c r="Y22" i="1035"/>
  <c r="X22" i="1035"/>
  <c r="W22" i="1035"/>
  <c r="V22" i="1035"/>
  <c r="U22" i="1035"/>
  <c r="T22" i="1035"/>
  <c r="S22" i="1035"/>
  <c r="R22" i="1035"/>
  <c r="Q22" i="1035"/>
  <c r="P22" i="1035"/>
  <c r="O22" i="1035"/>
  <c r="N22" i="1035"/>
  <c r="M22" i="1035"/>
  <c r="L22" i="1035"/>
  <c r="K22" i="1035"/>
  <c r="F22" i="1035"/>
  <c r="AJ21" i="1035"/>
  <c r="AI21" i="1035"/>
  <c r="AH21" i="1035"/>
  <c r="AG21" i="1035"/>
  <c r="AF21" i="1035"/>
  <c r="AE21" i="1035"/>
  <c r="AD21" i="1035"/>
  <c r="AC21" i="1035"/>
  <c r="AB21" i="1035"/>
  <c r="AA21" i="1035"/>
  <c r="Z21" i="1035"/>
  <c r="Y21" i="1035"/>
  <c r="X21" i="1035"/>
  <c r="W21" i="1035"/>
  <c r="V21" i="1035"/>
  <c r="U21" i="1035"/>
  <c r="T21" i="1035"/>
  <c r="S21" i="1035"/>
  <c r="R21" i="1035"/>
  <c r="Q21" i="1035"/>
  <c r="P21" i="1035"/>
  <c r="O21" i="1035"/>
  <c r="N21" i="1035"/>
  <c r="M21" i="1035"/>
  <c r="L21" i="1035"/>
  <c r="K21" i="1035"/>
  <c r="F21" i="1035"/>
  <c r="AJ20" i="1035"/>
  <c r="AI20" i="1035"/>
  <c r="AH20" i="1035"/>
  <c r="AG20" i="1035"/>
  <c r="AF20" i="1035"/>
  <c r="AE20" i="1035"/>
  <c r="AD20" i="1035"/>
  <c r="AC20" i="1035"/>
  <c r="AB20" i="1035"/>
  <c r="AA20" i="1035"/>
  <c r="Z20" i="1035"/>
  <c r="Y20" i="1035"/>
  <c r="X20" i="1035"/>
  <c r="W20" i="1035"/>
  <c r="V20" i="1035"/>
  <c r="U20" i="1035"/>
  <c r="T20" i="1035"/>
  <c r="S20" i="1035"/>
  <c r="R20" i="1035"/>
  <c r="Q20" i="1035"/>
  <c r="P20" i="1035"/>
  <c r="O20" i="1035"/>
  <c r="N20" i="1035"/>
  <c r="M20" i="1035"/>
  <c r="L20" i="1035"/>
  <c r="K20" i="1035"/>
  <c r="F20" i="1035"/>
  <c r="AI19" i="1035"/>
  <c r="AH19" i="1035"/>
  <c r="AG19" i="1035"/>
  <c r="AJ19" i="1035" s="1"/>
  <c r="F19" i="1035" s="1"/>
  <c r="AE19" i="1035"/>
  <c r="AD19" i="1035"/>
  <c r="AC19" i="1035"/>
  <c r="AB19" i="1035"/>
  <c r="AA19" i="1035"/>
  <c r="AF19" i="1035" s="1"/>
  <c r="Y19" i="1035"/>
  <c r="X19" i="1035"/>
  <c r="W19" i="1035"/>
  <c r="V19" i="1035"/>
  <c r="Z19" i="1035" s="1"/>
  <c r="U19" i="1035"/>
  <c r="T19" i="1035"/>
  <c r="S19" i="1035"/>
  <c r="R19" i="1035"/>
  <c r="Q19" i="1035"/>
  <c r="O19" i="1035"/>
  <c r="N19" i="1035"/>
  <c r="M19" i="1035"/>
  <c r="L19" i="1035"/>
  <c r="K19" i="1035"/>
  <c r="P19" i="1035" s="1"/>
  <c r="AI18" i="1035"/>
  <c r="AH18" i="1035"/>
  <c r="AJ18" i="1035" s="1"/>
  <c r="AG18" i="1035"/>
  <c r="AE18" i="1035"/>
  <c r="AD18" i="1035"/>
  <c r="AF18" i="1035" s="1"/>
  <c r="AC18" i="1035"/>
  <c r="AB18" i="1035"/>
  <c r="AA18" i="1035"/>
  <c r="Y18" i="1035"/>
  <c r="X18" i="1035"/>
  <c r="Z18" i="1035" s="1"/>
  <c r="F18" i="1035" s="1"/>
  <c r="W18" i="1035"/>
  <c r="V18" i="1035"/>
  <c r="T18" i="1035"/>
  <c r="U18" i="1035" s="1"/>
  <c r="S18" i="1035"/>
  <c r="R18" i="1035"/>
  <c r="Q18" i="1035"/>
  <c r="O18" i="1035"/>
  <c r="N18" i="1035"/>
  <c r="P18" i="1035" s="1"/>
  <c r="M18" i="1035"/>
  <c r="L18" i="1035"/>
  <c r="K18" i="1035"/>
  <c r="AI17" i="1035"/>
  <c r="AH17" i="1035"/>
  <c r="AJ17" i="1035" s="1"/>
  <c r="AG17" i="1035"/>
  <c r="AE17" i="1035"/>
  <c r="AD17" i="1035"/>
  <c r="AC17" i="1035"/>
  <c r="AB17" i="1035"/>
  <c r="AF17" i="1035" s="1"/>
  <c r="AA17" i="1035"/>
  <c r="Y17" i="1035"/>
  <c r="X17" i="1035"/>
  <c r="W17" i="1035"/>
  <c r="Z17" i="1035" s="1"/>
  <c r="V17" i="1035"/>
  <c r="T17" i="1035"/>
  <c r="S17" i="1035"/>
  <c r="R17" i="1035"/>
  <c r="U17" i="1035" s="1"/>
  <c r="Q17" i="1035"/>
  <c r="O17" i="1035"/>
  <c r="N17" i="1035"/>
  <c r="M17" i="1035"/>
  <c r="L17" i="1035"/>
  <c r="P17" i="1035" s="1"/>
  <c r="F17" i="1035" s="1"/>
  <c r="K17" i="1035"/>
  <c r="AI16" i="1035"/>
  <c r="AH16" i="1035"/>
  <c r="AJ16" i="1035" s="1"/>
  <c r="AG16" i="1035"/>
  <c r="AE16" i="1035"/>
  <c r="AD16" i="1035"/>
  <c r="AF16" i="1035" s="1"/>
  <c r="AC16" i="1035"/>
  <c r="AB16" i="1035"/>
  <c r="AA16" i="1035"/>
  <c r="Y16" i="1035"/>
  <c r="X16" i="1035"/>
  <c r="Z16" i="1035" s="1"/>
  <c r="W16" i="1035"/>
  <c r="V16" i="1035"/>
  <c r="T16" i="1035"/>
  <c r="U16" i="1035" s="1"/>
  <c r="S16" i="1035"/>
  <c r="R16" i="1035"/>
  <c r="Q16" i="1035"/>
  <c r="O16" i="1035"/>
  <c r="N16" i="1035"/>
  <c r="P16" i="1035" s="1"/>
  <c r="F16" i="1035" s="1"/>
  <c r="M16" i="1035"/>
  <c r="L16" i="1035"/>
  <c r="K16" i="1035"/>
  <c r="AI15" i="1035"/>
  <c r="AH15" i="1035"/>
  <c r="AJ15" i="1035" s="1"/>
  <c r="AG15" i="1035"/>
  <c r="AE15" i="1035"/>
  <c r="AD15" i="1035"/>
  <c r="AF15" i="1035" s="1"/>
  <c r="AC15" i="1035"/>
  <c r="AB15" i="1035"/>
  <c r="AA15" i="1035"/>
  <c r="Y15" i="1035"/>
  <c r="X15" i="1035"/>
  <c r="Z15" i="1035" s="1"/>
  <c r="W15" i="1035"/>
  <c r="V15" i="1035"/>
  <c r="T15" i="1035"/>
  <c r="U15" i="1035" s="1"/>
  <c r="S15" i="1035"/>
  <c r="R15" i="1035"/>
  <c r="Q15" i="1035"/>
  <c r="O15" i="1035"/>
  <c r="N15" i="1035"/>
  <c r="P15" i="1035" s="1"/>
  <c r="F15" i="1035" s="1"/>
  <c r="M15" i="1035"/>
  <c r="L15" i="1035"/>
  <c r="K15" i="1035"/>
  <c r="AI14" i="1035"/>
  <c r="AH14" i="1035"/>
  <c r="AJ14" i="1035" s="1"/>
  <c r="AG14" i="1035"/>
  <c r="AE14" i="1035"/>
  <c r="AD14" i="1035"/>
  <c r="AF14" i="1035" s="1"/>
  <c r="AC14" i="1035"/>
  <c r="AB14" i="1035"/>
  <c r="AA14" i="1035"/>
  <c r="Y14" i="1035"/>
  <c r="X14" i="1035"/>
  <c r="Z14" i="1035" s="1"/>
  <c r="W14" i="1035"/>
  <c r="V14" i="1035"/>
  <c r="T14" i="1035"/>
  <c r="U14" i="1035" s="1"/>
  <c r="S14" i="1035"/>
  <c r="R14" i="1035"/>
  <c r="Q14" i="1035"/>
  <c r="O14" i="1035"/>
  <c r="N14" i="1035"/>
  <c r="P14" i="1035" s="1"/>
  <c r="F14" i="1035" s="1"/>
  <c r="M14" i="1035"/>
  <c r="L14" i="1035"/>
  <c r="K14" i="1035"/>
  <c r="AI13" i="1035"/>
  <c r="AH13" i="1035"/>
  <c r="AG13" i="1035"/>
  <c r="AJ13" i="1035" s="1"/>
  <c r="AE13" i="1035"/>
  <c r="AD13" i="1035"/>
  <c r="AC13" i="1035"/>
  <c r="AB13" i="1035"/>
  <c r="AA13" i="1035"/>
  <c r="AF13" i="1035" s="1"/>
  <c r="Y13" i="1035"/>
  <c r="X13" i="1035"/>
  <c r="W13" i="1035"/>
  <c r="V13" i="1035"/>
  <c r="Z13" i="1035" s="1"/>
  <c r="U13" i="1035"/>
  <c r="T13" i="1035"/>
  <c r="S13" i="1035"/>
  <c r="R13" i="1035"/>
  <c r="Q13" i="1035"/>
  <c r="O13" i="1035"/>
  <c r="N13" i="1035"/>
  <c r="M13" i="1035"/>
  <c r="L13" i="1035"/>
  <c r="K13" i="1035"/>
  <c r="P13" i="1035" s="1"/>
  <c r="F13" i="1035" s="1"/>
  <c r="AI12" i="1035"/>
  <c r="AH12" i="1035"/>
  <c r="AJ12" i="1035" s="1"/>
  <c r="AG12" i="1035"/>
  <c r="AE12" i="1035"/>
  <c r="AD12" i="1035"/>
  <c r="AF12" i="1035" s="1"/>
  <c r="AC12" i="1035"/>
  <c r="AB12" i="1035"/>
  <c r="AA12" i="1035"/>
  <c r="Y12" i="1035"/>
  <c r="X12" i="1035"/>
  <c r="Z12" i="1035" s="1"/>
  <c r="W12" i="1035"/>
  <c r="V12" i="1035"/>
  <c r="T12" i="1035"/>
  <c r="U12" i="1035" s="1"/>
  <c r="S12" i="1035"/>
  <c r="R12" i="1035"/>
  <c r="Q12" i="1035"/>
  <c r="O12" i="1035"/>
  <c r="N12" i="1035"/>
  <c r="P12" i="1035" s="1"/>
  <c r="F12" i="1035" s="1"/>
  <c r="M12" i="1035"/>
  <c r="L12" i="1035"/>
  <c r="K12" i="1035"/>
  <c r="AI11" i="1035"/>
  <c r="AH11" i="1035"/>
  <c r="AG11" i="1035"/>
  <c r="AJ11" i="1035" s="1"/>
  <c r="AE11" i="1035"/>
  <c r="AD11" i="1035"/>
  <c r="AC11" i="1035"/>
  <c r="AB11" i="1035"/>
  <c r="AA11" i="1035"/>
  <c r="AF11" i="1035" s="1"/>
  <c r="Y11" i="1035"/>
  <c r="X11" i="1035"/>
  <c r="W11" i="1035"/>
  <c r="V11" i="1035"/>
  <c r="Z11" i="1035" s="1"/>
  <c r="T11" i="1035"/>
  <c r="S11" i="1035"/>
  <c r="R11" i="1035"/>
  <c r="Q11" i="1035"/>
  <c r="U11" i="1035" s="1"/>
  <c r="O11" i="1035"/>
  <c r="N11" i="1035"/>
  <c r="M11" i="1035"/>
  <c r="L11" i="1035"/>
  <c r="K11" i="1035"/>
  <c r="P11" i="1035" s="1"/>
  <c r="F11" i="1035" s="1"/>
  <c r="AI10" i="1035"/>
  <c r="AH10" i="1035"/>
  <c r="AJ10" i="1035" s="1"/>
  <c r="AG10" i="1035"/>
  <c r="AF10" i="1035"/>
  <c r="AE10" i="1035"/>
  <c r="AD10" i="1035"/>
  <c r="AC10" i="1035"/>
  <c r="AB10" i="1035"/>
  <c r="AA10" i="1035"/>
  <c r="Y10" i="1035"/>
  <c r="X10" i="1035"/>
  <c r="Z10" i="1035" s="1"/>
  <c r="W10" i="1035"/>
  <c r="V10" i="1035"/>
  <c r="T10" i="1035"/>
  <c r="S10" i="1035"/>
  <c r="U10" i="1035" s="1"/>
  <c r="R10" i="1035"/>
  <c r="Q10" i="1035"/>
  <c r="P10" i="1035"/>
  <c r="F10" i="1035" s="1"/>
  <c r="O10" i="1035"/>
  <c r="N10" i="1035"/>
  <c r="M10" i="1035"/>
  <c r="L10" i="1035"/>
  <c r="K10" i="1035"/>
  <c r="AI9" i="1035"/>
  <c r="AH9" i="1035"/>
  <c r="AJ9" i="1035" s="1"/>
  <c r="AG9" i="1035"/>
  <c r="AE9" i="1035"/>
  <c r="AD9" i="1035"/>
  <c r="AC9" i="1035"/>
  <c r="AB9" i="1035"/>
  <c r="AF9" i="1035" s="1"/>
  <c r="AA9" i="1035"/>
  <c r="Y9" i="1035"/>
  <c r="X9" i="1035"/>
  <c r="W9" i="1035"/>
  <c r="Z9" i="1035" s="1"/>
  <c r="V9" i="1035"/>
  <c r="T9" i="1035"/>
  <c r="S9" i="1035"/>
  <c r="R9" i="1035"/>
  <c r="U9" i="1035" s="1"/>
  <c r="Q9" i="1035"/>
  <c r="O9" i="1035"/>
  <c r="N9" i="1035"/>
  <c r="M9" i="1035"/>
  <c r="L9" i="1035"/>
  <c r="P9" i="1035" s="1"/>
  <c r="F9" i="1035" s="1"/>
  <c r="K9" i="1035"/>
  <c r="AI8" i="1035"/>
  <c r="AH8" i="1035"/>
  <c r="AJ8" i="1035" s="1"/>
  <c r="AG8" i="1035"/>
  <c r="AE8" i="1035"/>
  <c r="AD8" i="1035"/>
  <c r="AC8" i="1035"/>
  <c r="AF8" i="1035" s="1"/>
  <c r="AB8" i="1035"/>
  <c r="AA8" i="1035"/>
  <c r="Y8" i="1035"/>
  <c r="X8" i="1035"/>
  <c r="Z8" i="1035" s="1"/>
  <c r="W8" i="1035"/>
  <c r="V8" i="1035"/>
  <c r="T8" i="1035"/>
  <c r="S8" i="1035"/>
  <c r="U8" i="1035" s="1"/>
  <c r="R8" i="1035"/>
  <c r="Q8" i="1035"/>
  <c r="O8" i="1035"/>
  <c r="N8" i="1035"/>
  <c r="M8" i="1035"/>
  <c r="P8" i="1035" s="1"/>
  <c r="F8" i="1035" s="1"/>
  <c r="L8" i="1035"/>
  <c r="K8" i="1035"/>
  <c r="AI7" i="1035"/>
  <c r="AH7" i="1035"/>
  <c r="AJ7" i="1035" s="1"/>
  <c r="AG7" i="1035"/>
  <c r="AE7" i="1035"/>
  <c r="AD7" i="1035"/>
  <c r="AF7" i="1035" s="1"/>
  <c r="AC7" i="1035"/>
  <c r="AB7" i="1035"/>
  <c r="AA7" i="1035"/>
  <c r="Y7" i="1035"/>
  <c r="X7" i="1035"/>
  <c r="Z7" i="1035" s="1"/>
  <c r="W7" i="1035"/>
  <c r="V7" i="1035"/>
  <c r="T7" i="1035"/>
  <c r="U7" i="1035" s="1"/>
  <c r="S7" i="1035"/>
  <c r="R7" i="1035"/>
  <c r="Q7" i="1035"/>
  <c r="O7" i="1035"/>
  <c r="N7" i="1035"/>
  <c r="P7" i="1035" s="1"/>
  <c r="F7" i="1035" s="1"/>
  <c r="M7" i="1035"/>
  <c r="L7" i="1035"/>
  <c r="K7" i="1035"/>
  <c r="AI6" i="1035"/>
  <c r="AH6" i="1035"/>
  <c r="AJ6" i="1035" s="1"/>
  <c r="AG6" i="1035"/>
  <c r="AE6" i="1035"/>
  <c r="AD6" i="1035"/>
  <c r="AC6" i="1035"/>
  <c r="AF6" i="1035" s="1"/>
  <c r="AB6" i="1035"/>
  <c r="AA6" i="1035"/>
  <c r="Y6" i="1035"/>
  <c r="X6" i="1035"/>
  <c r="Z6" i="1035" s="1"/>
  <c r="W6" i="1035"/>
  <c r="V6" i="1035"/>
  <c r="U6" i="1035"/>
  <c r="T6" i="1035"/>
  <c r="S6" i="1035"/>
  <c r="R6" i="1035"/>
  <c r="Q6" i="1035"/>
  <c r="O6" i="1035"/>
  <c r="N6" i="1035"/>
  <c r="M6" i="1035"/>
  <c r="P6" i="1035" s="1"/>
  <c r="F6" i="1035" s="1"/>
  <c r="L6" i="1035"/>
  <c r="K6" i="1035"/>
  <c r="AI5" i="1035"/>
  <c r="AH5" i="1035"/>
  <c r="AJ5" i="1035" s="1"/>
  <c r="AG5" i="1035"/>
  <c r="AF5" i="1035"/>
  <c r="AE5" i="1035"/>
  <c r="AD5" i="1035"/>
  <c r="AC5" i="1035"/>
  <c r="AB5" i="1035"/>
  <c r="AA5" i="1035"/>
  <c r="Y5" i="1035"/>
  <c r="X5" i="1035"/>
  <c r="W5" i="1035"/>
  <c r="Z5" i="1035" s="1"/>
  <c r="V5" i="1035"/>
  <c r="T5" i="1035"/>
  <c r="S5" i="1035"/>
  <c r="R5" i="1035"/>
  <c r="U5" i="1035" s="1"/>
  <c r="Q5" i="1035"/>
  <c r="O5" i="1035"/>
  <c r="N5" i="1035"/>
  <c r="M5" i="1035"/>
  <c r="L5" i="1035"/>
  <c r="P5" i="1035" s="1"/>
  <c r="F5" i="1035" s="1"/>
  <c r="K5" i="1035"/>
  <c r="AI4" i="1035"/>
  <c r="AH4" i="1035"/>
  <c r="AJ4" i="1035" s="1"/>
  <c r="AG4" i="1035"/>
  <c r="AE4" i="1035"/>
  <c r="AD4" i="1035"/>
  <c r="AF4" i="1035" s="1"/>
  <c r="AC4" i="1035"/>
  <c r="AB4" i="1035"/>
  <c r="AA4" i="1035"/>
  <c r="Y4" i="1035"/>
  <c r="X4" i="1035"/>
  <c r="Z4" i="1035" s="1"/>
  <c r="W4" i="1035"/>
  <c r="V4" i="1035"/>
  <c r="T4" i="1035"/>
  <c r="U4" i="1035" s="1"/>
  <c r="S4" i="1035"/>
  <c r="R4" i="1035"/>
  <c r="Q4" i="1035"/>
  <c r="O4" i="1035"/>
  <c r="N4" i="1035"/>
  <c r="P4" i="1035" s="1"/>
  <c r="F4" i="1035" s="1"/>
  <c r="M4" i="1035"/>
  <c r="L4" i="1035"/>
  <c r="K4" i="1035"/>
  <c r="E54" i="1034"/>
  <c r="D54" i="1034"/>
  <c r="D56" i="1034" s="1"/>
  <c r="C54" i="1034"/>
  <c r="C56" i="1034" s="1"/>
  <c r="G56" i="1034" s="1"/>
  <c r="E47" i="1034"/>
  <c r="E49" i="1034" s="1"/>
  <c r="D47" i="1034"/>
  <c r="AJ43" i="1034"/>
  <c r="AI43" i="1034"/>
  <c r="AH43" i="1034"/>
  <c r="AG43" i="1034"/>
  <c r="AF43" i="1034"/>
  <c r="AE43" i="1034"/>
  <c r="AD43" i="1034"/>
  <c r="AC43" i="1034"/>
  <c r="AB43" i="1034"/>
  <c r="AA43" i="1034"/>
  <c r="Z43" i="1034"/>
  <c r="Y43" i="1034"/>
  <c r="X43" i="1034"/>
  <c r="W43" i="1034"/>
  <c r="V43" i="1034"/>
  <c r="U43" i="1034"/>
  <c r="T43" i="1034"/>
  <c r="S43" i="1034"/>
  <c r="R43" i="1034"/>
  <c r="Q43" i="1034"/>
  <c r="P43" i="1034"/>
  <c r="O43" i="1034"/>
  <c r="N43" i="1034"/>
  <c r="M43" i="1034"/>
  <c r="L43" i="1034"/>
  <c r="K43" i="1034"/>
  <c r="F43" i="1034"/>
  <c r="AJ42" i="1034"/>
  <c r="AI42" i="1034"/>
  <c r="AH42" i="1034"/>
  <c r="AG42" i="1034"/>
  <c r="AF42" i="1034"/>
  <c r="AE42" i="1034"/>
  <c r="AD42" i="1034"/>
  <c r="AC42" i="1034"/>
  <c r="AB42" i="1034"/>
  <c r="AA42" i="1034"/>
  <c r="Z42" i="1034"/>
  <c r="Y42" i="1034"/>
  <c r="X42" i="1034"/>
  <c r="W42" i="1034"/>
  <c r="V42" i="1034"/>
  <c r="U42" i="1034"/>
  <c r="T42" i="1034"/>
  <c r="S42" i="1034"/>
  <c r="R42" i="1034"/>
  <c r="Q42" i="1034"/>
  <c r="P42" i="1034"/>
  <c r="O42" i="1034"/>
  <c r="N42" i="1034"/>
  <c r="M42" i="1034"/>
  <c r="L42" i="1034"/>
  <c r="K42" i="1034"/>
  <c r="F42" i="1034"/>
  <c r="AJ41" i="1034"/>
  <c r="AI41" i="1034"/>
  <c r="AH41" i="1034"/>
  <c r="AG41" i="1034"/>
  <c r="AF41" i="1034"/>
  <c r="AE41" i="1034"/>
  <c r="AD41" i="1034"/>
  <c r="AC41" i="1034"/>
  <c r="AB41" i="1034"/>
  <c r="AA41" i="1034"/>
  <c r="Z41" i="1034"/>
  <c r="Y41" i="1034"/>
  <c r="X41" i="1034"/>
  <c r="W41" i="1034"/>
  <c r="V41" i="1034"/>
  <c r="U41" i="1034"/>
  <c r="T41" i="1034"/>
  <c r="S41" i="1034"/>
  <c r="R41" i="1034"/>
  <c r="Q41" i="1034"/>
  <c r="P41" i="1034"/>
  <c r="O41" i="1034"/>
  <c r="N41" i="1034"/>
  <c r="M41" i="1034"/>
  <c r="L41" i="1034"/>
  <c r="K41" i="1034"/>
  <c r="F41" i="1034"/>
  <c r="AJ40" i="1034"/>
  <c r="AI40" i="1034"/>
  <c r="AH40" i="1034"/>
  <c r="AG40" i="1034"/>
  <c r="AF40" i="1034"/>
  <c r="AE40" i="1034"/>
  <c r="AD40" i="1034"/>
  <c r="AC40" i="1034"/>
  <c r="AB40" i="1034"/>
  <c r="AA40" i="1034"/>
  <c r="Z40" i="1034"/>
  <c r="Y40" i="1034"/>
  <c r="X40" i="1034"/>
  <c r="W40" i="1034"/>
  <c r="V40" i="1034"/>
  <c r="U40" i="1034"/>
  <c r="T40" i="1034"/>
  <c r="S40" i="1034"/>
  <c r="R40" i="1034"/>
  <c r="Q40" i="1034"/>
  <c r="P40" i="1034"/>
  <c r="O40" i="1034"/>
  <c r="N40" i="1034"/>
  <c r="M40" i="1034"/>
  <c r="L40" i="1034"/>
  <c r="K40" i="1034"/>
  <c r="F40" i="1034"/>
  <c r="AJ39" i="1034"/>
  <c r="AI39" i="1034"/>
  <c r="AH39" i="1034"/>
  <c r="AG39" i="1034"/>
  <c r="AF39" i="1034"/>
  <c r="AE39" i="1034"/>
  <c r="AD39" i="1034"/>
  <c r="AC39" i="1034"/>
  <c r="AB39" i="1034"/>
  <c r="AA39" i="1034"/>
  <c r="Z39" i="1034"/>
  <c r="Y39" i="1034"/>
  <c r="X39" i="1034"/>
  <c r="W39" i="1034"/>
  <c r="V39" i="1034"/>
  <c r="U39" i="1034"/>
  <c r="T39" i="1034"/>
  <c r="S39" i="1034"/>
  <c r="R39" i="1034"/>
  <c r="Q39" i="1034"/>
  <c r="P39" i="1034"/>
  <c r="O39" i="1034"/>
  <c r="N39" i="1034"/>
  <c r="M39" i="1034"/>
  <c r="L39" i="1034"/>
  <c r="K39" i="1034"/>
  <c r="F39" i="1034"/>
  <c r="AJ38" i="1034"/>
  <c r="AI38" i="1034"/>
  <c r="AH38" i="1034"/>
  <c r="AG38" i="1034"/>
  <c r="AF38" i="1034"/>
  <c r="AE38" i="1034"/>
  <c r="AD38" i="1034"/>
  <c r="AC38" i="1034"/>
  <c r="AB38" i="1034"/>
  <c r="AA38" i="1034"/>
  <c r="Z38" i="1034"/>
  <c r="Y38" i="1034"/>
  <c r="X38" i="1034"/>
  <c r="W38" i="1034"/>
  <c r="V38" i="1034"/>
  <c r="U38" i="1034"/>
  <c r="T38" i="1034"/>
  <c r="S38" i="1034"/>
  <c r="R38" i="1034"/>
  <c r="Q38" i="1034"/>
  <c r="P38" i="1034"/>
  <c r="O38" i="1034"/>
  <c r="N38" i="1034"/>
  <c r="M38" i="1034"/>
  <c r="L38" i="1034"/>
  <c r="K38" i="1034"/>
  <c r="F38" i="1034"/>
  <c r="AI37" i="1034"/>
  <c r="AH37" i="1034"/>
  <c r="AJ37" i="1034" s="1"/>
  <c r="F37" i="1034" s="1"/>
  <c r="AG37" i="1034"/>
  <c r="AE37" i="1034"/>
  <c r="AD37" i="1034"/>
  <c r="AC37" i="1034"/>
  <c r="AF37" i="1034" s="1"/>
  <c r="AB37" i="1034"/>
  <c r="AA37" i="1034"/>
  <c r="Y37" i="1034"/>
  <c r="X37" i="1034"/>
  <c r="Z37" i="1034" s="1"/>
  <c r="W37" i="1034"/>
  <c r="V37" i="1034"/>
  <c r="T37" i="1034"/>
  <c r="S37" i="1034"/>
  <c r="U37" i="1034" s="1"/>
  <c r="R37" i="1034"/>
  <c r="Q37" i="1034"/>
  <c r="O37" i="1034"/>
  <c r="N37" i="1034"/>
  <c r="M37" i="1034"/>
  <c r="P37" i="1034" s="1"/>
  <c r="L37" i="1034"/>
  <c r="K37" i="1034"/>
  <c r="AI36" i="1034"/>
  <c r="AH36" i="1034"/>
  <c r="AJ36" i="1034" s="1"/>
  <c r="F36" i="1034" s="1"/>
  <c r="AG36" i="1034"/>
  <c r="AE36" i="1034"/>
  <c r="AD36" i="1034"/>
  <c r="AC36" i="1034"/>
  <c r="AF36" i="1034" s="1"/>
  <c r="AB36" i="1034"/>
  <c r="AA36" i="1034"/>
  <c r="Y36" i="1034"/>
  <c r="X36" i="1034"/>
  <c r="Z36" i="1034" s="1"/>
  <c r="W36" i="1034"/>
  <c r="V36" i="1034"/>
  <c r="T36" i="1034"/>
  <c r="S36" i="1034"/>
  <c r="U36" i="1034" s="1"/>
  <c r="R36" i="1034"/>
  <c r="Q36" i="1034"/>
  <c r="O36" i="1034"/>
  <c r="N36" i="1034"/>
  <c r="M36" i="1034"/>
  <c r="P36" i="1034" s="1"/>
  <c r="L36" i="1034"/>
  <c r="K36" i="1034"/>
  <c r="AI35" i="1034"/>
  <c r="AH35" i="1034"/>
  <c r="AJ35" i="1034" s="1"/>
  <c r="AG35" i="1034"/>
  <c r="AE35" i="1034"/>
  <c r="AD35" i="1034"/>
  <c r="AC35" i="1034"/>
  <c r="AF35" i="1034" s="1"/>
  <c r="AB35" i="1034"/>
  <c r="AA35" i="1034"/>
  <c r="Y35" i="1034"/>
  <c r="X35" i="1034"/>
  <c r="Z35" i="1034" s="1"/>
  <c r="W35" i="1034"/>
  <c r="V35" i="1034"/>
  <c r="T35" i="1034"/>
  <c r="S35" i="1034"/>
  <c r="U35" i="1034" s="1"/>
  <c r="R35" i="1034"/>
  <c r="Q35" i="1034"/>
  <c r="O35" i="1034"/>
  <c r="N35" i="1034"/>
  <c r="M35" i="1034"/>
  <c r="P35" i="1034" s="1"/>
  <c r="F35" i="1034" s="1"/>
  <c r="L35" i="1034"/>
  <c r="K35" i="1034"/>
  <c r="AJ34" i="1034"/>
  <c r="AI34" i="1034"/>
  <c r="AH34" i="1034"/>
  <c r="AG34" i="1034"/>
  <c r="AE34" i="1034"/>
  <c r="AD34" i="1034"/>
  <c r="AC34" i="1034"/>
  <c r="AB34" i="1034"/>
  <c r="AA34" i="1034"/>
  <c r="AF34" i="1034" s="1"/>
  <c r="Y34" i="1034"/>
  <c r="X34" i="1034"/>
  <c r="W34" i="1034"/>
  <c r="V34" i="1034"/>
  <c r="Z34" i="1034" s="1"/>
  <c r="T34" i="1034"/>
  <c r="S34" i="1034"/>
  <c r="R34" i="1034"/>
  <c r="Q34" i="1034"/>
  <c r="U34" i="1034" s="1"/>
  <c r="O34" i="1034"/>
  <c r="N34" i="1034"/>
  <c r="M34" i="1034"/>
  <c r="L34" i="1034"/>
  <c r="K34" i="1034"/>
  <c r="P34" i="1034" s="1"/>
  <c r="F34" i="1034" s="1"/>
  <c r="AI33" i="1034"/>
  <c r="AH33" i="1034"/>
  <c r="AJ33" i="1034" s="1"/>
  <c r="AG33" i="1034"/>
  <c r="AE33" i="1034"/>
  <c r="AD33" i="1034"/>
  <c r="AC33" i="1034"/>
  <c r="AB33" i="1034"/>
  <c r="AF33" i="1034" s="1"/>
  <c r="AA33" i="1034"/>
  <c r="Y33" i="1034"/>
  <c r="X33" i="1034"/>
  <c r="W33" i="1034"/>
  <c r="Z33" i="1034" s="1"/>
  <c r="V33" i="1034"/>
  <c r="T33" i="1034"/>
  <c r="S33" i="1034"/>
  <c r="R33" i="1034"/>
  <c r="U33" i="1034" s="1"/>
  <c r="Q33" i="1034"/>
  <c r="O33" i="1034"/>
  <c r="N33" i="1034"/>
  <c r="M33" i="1034"/>
  <c r="L33" i="1034"/>
  <c r="P33" i="1034" s="1"/>
  <c r="F33" i="1034" s="1"/>
  <c r="K33" i="1034"/>
  <c r="AI32" i="1034"/>
  <c r="AH32" i="1034"/>
  <c r="AG32" i="1034"/>
  <c r="AJ32" i="1034" s="1"/>
  <c r="AE32" i="1034"/>
  <c r="AD32" i="1034"/>
  <c r="AC32" i="1034"/>
  <c r="AB32" i="1034"/>
  <c r="AA32" i="1034"/>
  <c r="AF32" i="1034" s="1"/>
  <c r="Y32" i="1034"/>
  <c r="X32" i="1034"/>
  <c r="W32" i="1034"/>
  <c r="V32" i="1034"/>
  <c r="Z32" i="1034" s="1"/>
  <c r="T32" i="1034"/>
  <c r="S32" i="1034"/>
  <c r="R32" i="1034"/>
  <c r="Q32" i="1034"/>
  <c r="U32" i="1034" s="1"/>
  <c r="O32" i="1034"/>
  <c r="N32" i="1034"/>
  <c r="M32" i="1034"/>
  <c r="L32" i="1034"/>
  <c r="K32" i="1034"/>
  <c r="P32" i="1034" s="1"/>
  <c r="F32" i="1034" s="1"/>
  <c r="AI31" i="1034"/>
  <c r="AH31" i="1034"/>
  <c r="AJ31" i="1034" s="1"/>
  <c r="AG31" i="1034"/>
  <c r="AE31" i="1034"/>
  <c r="AD31" i="1034"/>
  <c r="AC31" i="1034"/>
  <c r="AF31" i="1034" s="1"/>
  <c r="AB31" i="1034"/>
  <c r="AA31" i="1034"/>
  <c r="Y31" i="1034"/>
  <c r="X31" i="1034"/>
  <c r="Z31" i="1034" s="1"/>
  <c r="W31" i="1034"/>
  <c r="V31" i="1034"/>
  <c r="T31" i="1034"/>
  <c r="S31" i="1034"/>
  <c r="U31" i="1034" s="1"/>
  <c r="R31" i="1034"/>
  <c r="Q31" i="1034"/>
  <c r="P31" i="1034"/>
  <c r="F31" i="1034" s="1"/>
  <c r="O31" i="1034"/>
  <c r="N31" i="1034"/>
  <c r="M31" i="1034"/>
  <c r="L31" i="1034"/>
  <c r="K31" i="1034"/>
  <c r="AI30" i="1034"/>
  <c r="AH30" i="1034"/>
  <c r="AJ30" i="1034" s="1"/>
  <c r="AG30" i="1034"/>
  <c r="AE30" i="1034"/>
  <c r="AD30" i="1034"/>
  <c r="AC30" i="1034"/>
  <c r="AF30" i="1034" s="1"/>
  <c r="AB30" i="1034"/>
  <c r="AA30" i="1034"/>
  <c r="Y30" i="1034"/>
  <c r="X30" i="1034"/>
  <c r="Z30" i="1034" s="1"/>
  <c r="W30" i="1034"/>
  <c r="V30" i="1034"/>
  <c r="T30" i="1034"/>
  <c r="S30" i="1034"/>
  <c r="U30" i="1034" s="1"/>
  <c r="R30" i="1034"/>
  <c r="Q30" i="1034"/>
  <c r="O30" i="1034"/>
  <c r="N30" i="1034"/>
  <c r="M30" i="1034"/>
  <c r="P30" i="1034" s="1"/>
  <c r="F30" i="1034" s="1"/>
  <c r="L30" i="1034"/>
  <c r="K30" i="1034"/>
  <c r="AI29" i="1034"/>
  <c r="AH29" i="1034"/>
  <c r="AJ29" i="1034" s="1"/>
  <c r="AG29" i="1034"/>
  <c r="AF29" i="1034"/>
  <c r="AE29" i="1034"/>
  <c r="AD29" i="1034"/>
  <c r="AC29" i="1034"/>
  <c r="AB29" i="1034"/>
  <c r="AA29" i="1034"/>
  <c r="Y29" i="1034"/>
  <c r="X29" i="1034"/>
  <c r="W29" i="1034"/>
  <c r="Z29" i="1034" s="1"/>
  <c r="V29" i="1034"/>
  <c r="T29" i="1034"/>
  <c r="S29" i="1034"/>
  <c r="R29" i="1034"/>
  <c r="U29" i="1034" s="1"/>
  <c r="Q29" i="1034"/>
  <c r="P29" i="1034"/>
  <c r="F29" i="1034" s="1"/>
  <c r="O29" i="1034"/>
  <c r="N29" i="1034"/>
  <c r="M29" i="1034"/>
  <c r="L29" i="1034"/>
  <c r="K29" i="1034"/>
  <c r="AI28" i="1034"/>
  <c r="AH28" i="1034"/>
  <c r="AG28" i="1034"/>
  <c r="AJ28" i="1034" s="1"/>
  <c r="AE28" i="1034"/>
  <c r="AD28" i="1034"/>
  <c r="AC28" i="1034"/>
  <c r="AB28" i="1034"/>
  <c r="AA28" i="1034"/>
  <c r="AF28" i="1034" s="1"/>
  <c r="Y28" i="1034"/>
  <c r="X28" i="1034"/>
  <c r="W28" i="1034"/>
  <c r="V28" i="1034"/>
  <c r="Z28" i="1034" s="1"/>
  <c r="T28" i="1034"/>
  <c r="S28" i="1034"/>
  <c r="R28" i="1034"/>
  <c r="Q28" i="1034"/>
  <c r="U28" i="1034" s="1"/>
  <c r="O28" i="1034"/>
  <c r="N28" i="1034"/>
  <c r="M28" i="1034"/>
  <c r="L28" i="1034"/>
  <c r="K28" i="1034"/>
  <c r="P28" i="1034" s="1"/>
  <c r="F28" i="1034" s="1"/>
  <c r="AI27" i="1034"/>
  <c r="AH27" i="1034"/>
  <c r="AG27" i="1034"/>
  <c r="AJ27" i="1034" s="1"/>
  <c r="AF27" i="1034"/>
  <c r="AE27" i="1034"/>
  <c r="AD27" i="1034"/>
  <c r="AC27" i="1034"/>
  <c r="AB27" i="1034"/>
  <c r="AA27" i="1034"/>
  <c r="Y27" i="1034"/>
  <c r="X27" i="1034"/>
  <c r="W27" i="1034"/>
  <c r="V27" i="1034"/>
  <c r="Z27" i="1034" s="1"/>
  <c r="T27" i="1034"/>
  <c r="S27" i="1034"/>
  <c r="R27" i="1034"/>
  <c r="Q27" i="1034"/>
  <c r="U27" i="1034" s="1"/>
  <c r="P27" i="1034"/>
  <c r="F27" i="1034" s="1"/>
  <c r="O27" i="1034"/>
  <c r="N27" i="1034"/>
  <c r="M27" i="1034"/>
  <c r="L27" i="1034"/>
  <c r="K27" i="1034"/>
  <c r="AI26" i="1034"/>
  <c r="AH26" i="1034"/>
  <c r="AJ26" i="1034" s="1"/>
  <c r="AG26" i="1034"/>
  <c r="AE26" i="1034"/>
  <c r="AD26" i="1034"/>
  <c r="AC26" i="1034"/>
  <c r="AF26" i="1034" s="1"/>
  <c r="AB26" i="1034"/>
  <c r="AA26" i="1034"/>
  <c r="Y26" i="1034"/>
  <c r="X26" i="1034"/>
  <c r="Z26" i="1034" s="1"/>
  <c r="W26" i="1034"/>
  <c r="V26" i="1034"/>
  <c r="T26" i="1034"/>
  <c r="S26" i="1034"/>
  <c r="U26" i="1034" s="1"/>
  <c r="R26" i="1034"/>
  <c r="Q26" i="1034"/>
  <c r="O26" i="1034"/>
  <c r="N26" i="1034"/>
  <c r="M26" i="1034"/>
  <c r="P26" i="1034" s="1"/>
  <c r="F26" i="1034" s="1"/>
  <c r="L26" i="1034"/>
  <c r="K26" i="1034"/>
  <c r="AI25" i="1034"/>
  <c r="AH25" i="1034"/>
  <c r="AJ25" i="1034" s="1"/>
  <c r="AG25" i="1034"/>
  <c r="AE25" i="1034"/>
  <c r="AD25" i="1034"/>
  <c r="AF25" i="1034" s="1"/>
  <c r="AC25" i="1034"/>
  <c r="AB25" i="1034"/>
  <c r="AA25" i="1034"/>
  <c r="Y25" i="1034"/>
  <c r="X25" i="1034"/>
  <c r="Z25" i="1034" s="1"/>
  <c r="W25" i="1034"/>
  <c r="V25" i="1034"/>
  <c r="T25" i="1034"/>
  <c r="U25" i="1034" s="1"/>
  <c r="S25" i="1034"/>
  <c r="R25" i="1034"/>
  <c r="Q25" i="1034"/>
  <c r="O25" i="1034"/>
  <c r="N25" i="1034"/>
  <c r="P25" i="1034" s="1"/>
  <c r="F25" i="1034" s="1"/>
  <c r="M25" i="1034"/>
  <c r="L25" i="1034"/>
  <c r="K25" i="1034"/>
  <c r="AI24" i="1034"/>
  <c r="AH24" i="1034"/>
  <c r="AJ24" i="1034" s="1"/>
  <c r="AG24" i="1034"/>
  <c r="AE24" i="1034"/>
  <c r="AD24" i="1034"/>
  <c r="AC24" i="1034"/>
  <c r="AB24" i="1034"/>
  <c r="AF24" i="1034" s="1"/>
  <c r="AA24" i="1034"/>
  <c r="Z24" i="1034"/>
  <c r="Y24" i="1034"/>
  <c r="X24" i="1034"/>
  <c r="W24" i="1034"/>
  <c r="V24" i="1034"/>
  <c r="T24" i="1034"/>
  <c r="S24" i="1034"/>
  <c r="R24" i="1034"/>
  <c r="U24" i="1034" s="1"/>
  <c r="Q24" i="1034"/>
  <c r="O24" i="1034"/>
  <c r="N24" i="1034"/>
  <c r="M24" i="1034"/>
  <c r="L24" i="1034"/>
  <c r="P24" i="1034" s="1"/>
  <c r="F24" i="1034" s="1"/>
  <c r="K24" i="1034"/>
  <c r="AI23" i="1034"/>
  <c r="AH23" i="1034"/>
  <c r="AJ23" i="1034" s="1"/>
  <c r="AG23" i="1034"/>
  <c r="AE23" i="1034"/>
  <c r="AD23" i="1034"/>
  <c r="AC23" i="1034"/>
  <c r="AF23" i="1034" s="1"/>
  <c r="AB23" i="1034"/>
  <c r="AA23" i="1034"/>
  <c r="Y23" i="1034"/>
  <c r="X23" i="1034"/>
  <c r="Z23" i="1034" s="1"/>
  <c r="W23" i="1034"/>
  <c r="V23" i="1034"/>
  <c r="T23" i="1034"/>
  <c r="S23" i="1034"/>
  <c r="U23" i="1034" s="1"/>
  <c r="R23" i="1034"/>
  <c r="Q23" i="1034"/>
  <c r="O23" i="1034"/>
  <c r="N23" i="1034"/>
  <c r="M23" i="1034"/>
  <c r="P23" i="1034" s="1"/>
  <c r="F23" i="1034" s="1"/>
  <c r="L23" i="1034"/>
  <c r="K23" i="1034"/>
  <c r="AI22" i="1034"/>
  <c r="AH22" i="1034"/>
  <c r="AJ22" i="1034" s="1"/>
  <c r="AG22" i="1034"/>
  <c r="AE22" i="1034"/>
  <c r="AD22" i="1034"/>
  <c r="AC22" i="1034"/>
  <c r="AB22" i="1034"/>
  <c r="AF22" i="1034" s="1"/>
  <c r="AA22" i="1034"/>
  <c r="Y22" i="1034"/>
  <c r="X22" i="1034"/>
  <c r="W22" i="1034"/>
  <c r="Z22" i="1034" s="1"/>
  <c r="V22" i="1034"/>
  <c r="T22" i="1034"/>
  <c r="S22" i="1034"/>
  <c r="R22" i="1034"/>
  <c r="U22" i="1034" s="1"/>
  <c r="Q22" i="1034"/>
  <c r="O22" i="1034"/>
  <c r="N22" i="1034"/>
  <c r="M22" i="1034"/>
  <c r="L22" i="1034"/>
  <c r="P22" i="1034" s="1"/>
  <c r="F22" i="1034" s="1"/>
  <c r="K22" i="1034"/>
  <c r="AI21" i="1034"/>
  <c r="AH21" i="1034"/>
  <c r="AJ21" i="1034" s="1"/>
  <c r="AG21" i="1034"/>
  <c r="AE21" i="1034"/>
  <c r="AD21" i="1034"/>
  <c r="AC21" i="1034"/>
  <c r="AB21" i="1034"/>
  <c r="AF21" i="1034" s="1"/>
  <c r="AA21" i="1034"/>
  <c r="Y21" i="1034"/>
  <c r="X21" i="1034"/>
  <c r="W21" i="1034"/>
  <c r="Z21" i="1034" s="1"/>
  <c r="V21" i="1034"/>
  <c r="T21" i="1034"/>
  <c r="S21" i="1034"/>
  <c r="R21" i="1034"/>
  <c r="U21" i="1034" s="1"/>
  <c r="Q21" i="1034"/>
  <c r="O21" i="1034"/>
  <c r="N21" i="1034"/>
  <c r="M21" i="1034"/>
  <c r="L21" i="1034"/>
  <c r="P21" i="1034" s="1"/>
  <c r="F21" i="1034" s="1"/>
  <c r="K21" i="1034"/>
  <c r="AI20" i="1034"/>
  <c r="AH20" i="1034"/>
  <c r="AJ20" i="1034" s="1"/>
  <c r="AG20" i="1034"/>
  <c r="AE20" i="1034"/>
  <c r="AD20" i="1034"/>
  <c r="AC20" i="1034"/>
  <c r="AF20" i="1034" s="1"/>
  <c r="AB20" i="1034"/>
  <c r="AA20" i="1034"/>
  <c r="Y20" i="1034"/>
  <c r="X20" i="1034"/>
  <c r="Z20" i="1034" s="1"/>
  <c r="W20" i="1034"/>
  <c r="V20" i="1034"/>
  <c r="T20" i="1034"/>
  <c r="S20" i="1034"/>
  <c r="U20" i="1034" s="1"/>
  <c r="R20" i="1034"/>
  <c r="Q20" i="1034"/>
  <c r="O20" i="1034"/>
  <c r="N20" i="1034"/>
  <c r="M20" i="1034"/>
  <c r="P20" i="1034" s="1"/>
  <c r="F20" i="1034" s="1"/>
  <c r="L20" i="1034"/>
  <c r="K20" i="1034"/>
  <c r="AI19" i="1034"/>
  <c r="AH19" i="1034"/>
  <c r="AJ19" i="1034" s="1"/>
  <c r="AG19" i="1034"/>
  <c r="AF19" i="1034"/>
  <c r="AE19" i="1034"/>
  <c r="AD19" i="1034"/>
  <c r="AC19" i="1034"/>
  <c r="AB19" i="1034"/>
  <c r="AA19" i="1034"/>
  <c r="Y19" i="1034"/>
  <c r="X19" i="1034"/>
  <c r="W19" i="1034"/>
  <c r="Z19" i="1034" s="1"/>
  <c r="V19" i="1034"/>
  <c r="T19" i="1034"/>
  <c r="S19" i="1034"/>
  <c r="R19" i="1034"/>
  <c r="U19" i="1034" s="1"/>
  <c r="Q19" i="1034"/>
  <c r="O19" i="1034"/>
  <c r="N19" i="1034"/>
  <c r="M19" i="1034"/>
  <c r="L19" i="1034"/>
  <c r="P19" i="1034" s="1"/>
  <c r="F19" i="1034" s="1"/>
  <c r="K19" i="1034"/>
  <c r="AI18" i="1034"/>
  <c r="AH18" i="1034"/>
  <c r="AJ18" i="1034" s="1"/>
  <c r="AG18" i="1034"/>
  <c r="AE18" i="1034"/>
  <c r="AD18" i="1034"/>
  <c r="AC18" i="1034"/>
  <c r="AB18" i="1034"/>
  <c r="AF18" i="1034" s="1"/>
  <c r="AA18" i="1034"/>
  <c r="Y18" i="1034"/>
  <c r="X18" i="1034"/>
  <c r="W18" i="1034"/>
  <c r="Z18" i="1034" s="1"/>
  <c r="V18" i="1034"/>
  <c r="T18" i="1034"/>
  <c r="S18" i="1034"/>
  <c r="R18" i="1034"/>
  <c r="U18" i="1034" s="1"/>
  <c r="Q18" i="1034"/>
  <c r="O18" i="1034"/>
  <c r="N18" i="1034"/>
  <c r="M18" i="1034"/>
  <c r="L18" i="1034"/>
  <c r="P18" i="1034" s="1"/>
  <c r="F18" i="1034" s="1"/>
  <c r="K18" i="1034"/>
  <c r="AI17" i="1034"/>
  <c r="AH17" i="1034"/>
  <c r="AJ17" i="1034" s="1"/>
  <c r="AG17" i="1034"/>
  <c r="AE17" i="1034"/>
  <c r="AD17" i="1034"/>
  <c r="AC17" i="1034"/>
  <c r="AF17" i="1034" s="1"/>
  <c r="AB17" i="1034"/>
  <c r="AA17" i="1034"/>
  <c r="Y17" i="1034"/>
  <c r="X17" i="1034"/>
  <c r="Z17" i="1034" s="1"/>
  <c r="W17" i="1034"/>
  <c r="V17" i="1034"/>
  <c r="T17" i="1034"/>
  <c r="S17" i="1034"/>
  <c r="U17" i="1034" s="1"/>
  <c r="R17" i="1034"/>
  <c r="Q17" i="1034"/>
  <c r="O17" i="1034"/>
  <c r="N17" i="1034"/>
  <c r="M17" i="1034"/>
  <c r="P17" i="1034" s="1"/>
  <c r="F17" i="1034" s="1"/>
  <c r="L17" i="1034"/>
  <c r="K17" i="1034"/>
  <c r="AI16" i="1034"/>
  <c r="AH16" i="1034"/>
  <c r="AJ16" i="1034" s="1"/>
  <c r="AG16" i="1034"/>
  <c r="AE16" i="1034"/>
  <c r="AD16" i="1034"/>
  <c r="AC16" i="1034"/>
  <c r="AF16" i="1034" s="1"/>
  <c r="AB16" i="1034"/>
  <c r="AA16" i="1034"/>
  <c r="Y16" i="1034"/>
  <c r="X16" i="1034"/>
  <c r="W16" i="1034"/>
  <c r="V16" i="1034"/>
  <c r="Z16" i="1034" s="1"/>
  <c r="T16" i="1034"/>
  <c r="S16" i="1034"/>
  <c r="U16" i="1034" s="1"/>
  <c r="R16" i="1034"/>
  <c r="Q16" i="1034"/>
  <c r="O16" i="1034"/>
  <c r="N16" i="1034"/>
  <c r="M16" i="1034"/>
  <c r="L16" i="1034"/>
  <c r="K16" i="1034"/>
  <c r="AI15" i="1034"/>
  <c r="AH15" i="1034"/>
  <c r="AG15" i="1034"/>
  <c r="AJ15" i="1034" s="1"/>
  <c r="AE15" i="1034"/>
  <c r="AD15" i="1034"/>
  <c r="AC15" i="1034"/>
  <c r="AB15" i="1034"/>
  <c r="AA15" i="1034"/>
  <c r="AF15" i="1034" s="1"/>
  <c r="Y15" i="1034"/>
  <c r="X15" i="1034"/>
  <c r="W15" i="1034"/>
  <c r="V15" i="1034"/>
  <c r="Z15" i="1034" s="1"/>
  <c r="T15" i="1034"/>
  <c r="S15" i="1034"/>
  <c r="R15" i="1034"/>
  <c r="Q15" i="1034"/>
  <c r="U15" i="1034" s="1"/>
  <c r="O15" i="1034"/>
  <c r="N15" i="1034"/>
  <c r="M15" i="1034"/>
  <c r="L15" i="1034"/>
  <c r="K15" i="1034"/>
  <c r="P15" i="1034" s="1"/>
  <c r="F15" i="1034" s="1"/>
  <c r="AI14" i="1034"/>
  <c r="AH14" i="1034"/>
  <c r="AJ14" i="1034" s="1"/>
  <c r="AG14" i="1034"/>
  <c r="AE14" i="1034"/>
  <c r="AD14" i="1034"/>
  <c r="AC14" i="1034"/>
  <c r="AB14" i="1034"/>
  <c r="AF14" i="1034" s="1"/>
  <c r="AA14" i="1034"/>
  <c r="Y14" i="1034"/>
  <c r="X14" i="1034"/>
  <c r="W14" i="1034"/>
  <c r="Z14" i="1034" s="1"/>
  <c r="V14" i="1034"/>
  <c r="T14" i="1034"/>
  <c r="S14" i="1034"/>
  <c r="R14" i="1034"/>
  <c r="U14" i="1034" s="1"/>
  <c r="Q14" i="1034"/>
  <c r="P14" i="1034"/>
  <c r="F14" i="1034" s="1"/>
  <c r="O14" i="1034"/>
  <c r="N14" i="1034"/>
  <c r="M14" i="1034"/>
  <c r="L14" i="1034"/>
  <c r="K14" i="1034"/>
  <c r="AI13" i="1034"/>
  <c r="AH13" i="1034"/>
  <c r="AG13" i="1034"/>
  <c r="AJ13" i="1034" s="1"/>
  <c r="AE13" i="1034"/>
  <c r="AD13" i="1034"/>
  <c r="AC13" i="1034"/>
  <c r="AB13" i="1034"/>
  <c r="AA13" i="1034"/>
  <c r="AF13" i="1034" s="1"/>
  <c r="Y13" i="1034"/>
  <c r="X13" i="1034"/>
  <c r="W13" i="1034"/>
  <c r="V13" i="1034"/>
  <c r="Z13" i="1034" s="1"/>
  <c r="T13" i="1034"/>
  <c r="S13" i="1034"/>
  <c r="R13" i="1034"/>
  <c r="Q13" i="1034"/>
  <c r="U13" i="1034" s="1"/>
  <c r="P13" i="1034"/>
  <c r="F13" i="1034" s="1"/>
  <c r="O13" i="1034"/>
  <c r="N13" i="1034"/>
  <c r="M13" i="1034"/>
  <c r="L13" i="1034"/>
  <c r="K13" i="1034"/>
  <c r="AI12" i="1034"/>
  <c r="AH12" i="1034"/>
  <c r="AJ12" i="1034" s="1"/>
  <c r="AG12" i="1034"/>
  <c r="AE12" i="1034"/>
  <c r="AD12" i="1034"/>
  <c r="AC12" i="1034"/>
  <c r="AB12" i="1034"/>
  <c r="AF12" i="1034" s="1"/>
  <c r="AA12" i="1034"/>
  <c r="Z12" i="1034"/>
  <c r="Y12" i="1034"/>
  <c r="X12" i="1034"/>
  <c r="W12" i="1034"/>
  <c r="V12" i="1034"/>
  <c r="T12" i="1034"/>
  <c r="S12" i="1034"/>
  <c r="R12" i="1034"/>
  <c r="U12" i="1034" s="1"/>
  <c r="Q12" i="1034"/>
  <c r="P12" i="1034"/>
  <c r="F12" i="1034" s="1"/>
  <c r="O12" i="1034"/>
  <c r="N12" i="1034"/>
  <c r="M12" i="1034"/>
  <c r="L12" i="1034"/>
  <c r="K12" i="1034"/>
  <c r="AI11" i="1034"/>
  <c r="AH11" i="1034"/>
  <c r="AJ11" i="1034" s="1"/>
  <c r="AG11" i="1034"/>
  <c r="AE11" i="1034"/>
  <c r="AD11" i="1034"/>
  <c r="AC11" i="1034"/>
  <c r="AB11" i="1034"/>
  <c r="AF11" i="1034" s="1"/>
  <c r="AA11" i="1034"/>
  <c r="Y11" i="1034"/>
  <c r="X11" i="1034"/>
  <c r="W11" i="1034"/>
  <c r="Z11" i="1034" s="1"/>
  <c r="V11" i="1034"/>
  <c r="T11" i="1034"/>
  <c r="S11" i="1034"/>
  <c r="R11" i="1034"/>
  <c r="U11" i="1034" s="1"/>
  <c r="Q11" i="1034"/>
  <c r="O11" i="1034"/>
  <c r="N11" i="1034"/>
  <c r="M11" i="1034"/>
  <c r="L11" i="1034"/>
  <c r="P11" i="1034" s="1"/>
  <c r="F11" i="1034" s="1"/>
  <c r="K11" i="1034"/>
  <c r="AI10" i="1034"/>
  <c r="AH10" i="1034"/>
  <c r="AJ10" i="1034" s="1"/>
  <c r="AG10" i="1034"/>
  <c r="AE10" i="1034"/>
  <c r="AD10" i="1034"/>
  <c r="AC10" i="1034"/>
  <c r="AB10" i="1034"/>
  <c r="AF10" i="1034" s="1"/>
  <c r="AA10" i="1034"/>
  <c r="Y10" i="1034"/>
  <c r="X10" i="1034"/>
  <c r="W10" i="1034"/>
  <c r="Z10" i="1034" s="1"/>
  <c r="V10" i="1034"/>
  <c r="T10" i="1034"/>
  <c r="S10" i="1034"/>
  <c r="R10" i="1034"/>
  <c r="U10" i="1034" s="1"/>
  <c r="Q10" i="1034"/>
  <c r="O10" i="1034"/>
  <c r="N10" i="1034"/>
  <c r="M10" i="1034"/>
  <c r="L10" i="1034"/>
  <c r="P10" i="1034" s="1"/>
  <c r="F10" i="1034" s="1"/>
  <c r="K10" i="1034"/>
  <c r="AI9" i="1034"/>
  <c r="AH9" i="1034"/>
  <c r="AJ9" i="1034" s="1"/>
  <c r="AG9" i="1034"/>
  <c r="AE9" i="1034"/>
  <c r="AD9" i="1034"/>
  <c r="AF9" i="1034" s="1"/>
  <c r="AC9" i="1034"/>
  <c r="AB9" i="1034"/>
  <c r="AA9" i="1034"/>
  <c r="Y9" i="1034"/>
  <c r="X9" i="1034"/>
  <c r="Z9" i="1034" s="1"/>
  <c r="W9" i="1034"/>
  <c r="V9" i="1034"/>
  <c r="T9" i="1034"/>
  <c r="U9" i="1034" s="1"/>
  <c r="S9" i="1034"/>
  <c r="R9" i="1034"/>
  <c r="Q9" i="1034"/>
  <c r="O9" i="1034"/>
  <c r="N9" i="1034"/>
  <c r="P9" i="1034" s="1"/>
  <c r="F9" i="1034" s="1"/>
  <c r="M9" i="1034"/>
  <c r="L9" i="1034"/>
  <c r="K9" i="1034"/>
  <c r="AI8" i="1034"/>
  <c r="AH8" i="1034"/>
  <c r="AG8" i="1034"/>
  <c r="AJ8" i="1034" s="1"/>
  <c r="AE8" i="1034"/>
  <c r="AD8" i="1034"/>
  <c r="AC8" i="1034"/>
  <c r="AB8" i="1034"/>
  <c r="AA8" i="1034"/>
  <c r="AF8" i="1034" s="1"/>
  <c r="Y8" i="1034"/>
  <c r="X8" i="1034"/>
  <c r="W8" i="1034"/>
  <c r="V8" i="1034"/>
  <c r="Z8" i="1034" s="1"/>
  <c r="T8" i="1034"/>
  <c r="S8" i="1034"/>
  <c r="R8" i="1034"/>
  <c r="Q8" i="1034"/>
  <c r="U8" i="1034" s="1"/>
  <c r="O8" i="1034"/>
  <c r="N8" i="1034"/>
  <c r="M8" i="1034"/>
  <c r="L8" i="1034"/>
  <c r="K8" i="1034"/>
  <c r="P8" i="1034" s="1"/>
  <c r="F8" i="1034" s="1"/>
  <c r="AI7" i="1034"/>
  <c r="AH7" i="1034"/>
  <c r="AG7" i="1034"/>
  <c r="AJ7" i="1034" s="1"/>
  <c r="AE7" i="1034"/>
  <c r="AD7" i="1034"/>
  <c r="AC7" i="1034"/>
  <c r="AB7" i="1034"/>
  <c r="AA7" i="1034"/>
  <c r="AF7" i="1034" s="1"/>
  <c r="Y7" i="1034"/>
  <c r="X7" i="1034"/>
  <c r="W7" i="1034"/>
  <c r="V7" i="1034"/>
  <c r="Z7" i="1034" s="1"/>
  <c r="U7" i="1034"/>
  <c r="T7" i="1034"/>
  <c r="S7" i="1034"/>
  <c r="R7" i="1034"/>
  <c r="Q7" i="1034"/>
  <c r="O7" i="1034"/>
  <c r="N7" i="1034"/>
  <c r="M7" i="1034"/>
  <c r="L7" i="1034"/>
  <c r="K7" i="1034"/>
  <c r="P7" i="1034" s="1"/>
  <c r="F7" i="1034" s="1"/>
  <c r="D50" i="1034" s="1"/>
  <c r="AI6" i="1034"/>
  <c r="AH6" i="1034"/>
  <c r="AJ6" i="1034" s="1"/>
  <c r="AG6" i="1034"/>
  <c r="AE6" i="1034"/>
  <c r="AD6" i="1034"/>
  <c r="AC6" i="1034"/>
  <c r="AB6" i="1034"/>
  <c r="AF6" i="1034" s="1"/>
  <c r="AA6" i="1034"/>
  <c r="Y6" i="1034"/>
  <c r="X6" i="1034"/>
  <c r="W6" i="1034"/>
  <c r="Z6" i="1034" s="1"/>
  <c r="V6" i="1034"/>
  <c r="T6" i="1034"/>
  <c r="S6" i="1034"/>
  <c r="R6" i="1034"/>
  <c r="U6" i="1034" s="1"/>
  <c r="Q6" i="1034"/>
  <c r="O6" i="1034"/>
  <c r="N6" i="1034"/>
  <c r="M6" i="1034"/>
  <c r="L6" i="1034"/>
  <c r="P6" i="1034" s="1"/>
  <c r="F6" i="1034" s="1"/>
  <c r="C57" i="1034" s="1"/>
  <c r="K6" i="1034"/>
  <c r="AI5" i="1034"/>
  <c r="AH5" i="1034"/>
  <c r="AJ5" i="1034" s="1"/>
  <c r="AG5" i="1034"/>
  <c r="AE5" i="1034"/>
  <c r="AD5" i="1034"/>
  <c r="AC5" i="1034"/>
  <c r="AB5" i="1034"/>
  <c r="AF5" i="1034" s="1"/>
  <c r="AA5" i="1034"/>
  <c r="Y5" i="1034"/>
  <c r="X5" i="1034"/>
  <c r="W5" i="1034"/>
  <c r="Z5" i="1034" s="1"/>
  <c r="V5" i="1034"/>
  <c r="T5" i="1034"/>
  <c r="S5" i="1034"/>
  <c r="R5" i="1034"/>
  <c r="U5" i="1034" s="1"/>
  <c r="Q5" i="1034"/>
  <c r="O5" i="1034"/>
  <c r="N5" i="1034"/>
  <c r="M5" i="1034"/>
  <c r="L5" i="1034"/>
  <c r="P5" i="1034" s="1"/>
  <c r="F5" i="1034" s="1"/>
  <c r="K5" i="1034"/>
  <c r="AI4" i="1034"/>
  <c r="AH4" i="1034"/>
  <c r="AJ4" i="1034" s="1"/>
  <c r="AG4" i="1034"/>
  <c r="AF4" i="1034"/>
  <c r="AE4" i="1034"/>
  <c r="AD4" i="1034"/>
  <c r="AC4" i="1034"/>
  <c r="AB4" i="1034"/>
  <c r="AA4" i="1034"/>
  <c r="Y4" i="1034"/>
  <c r="X4" i="1034"/>
  <c r="Z4" i="1034" s="1"/>
  <c r="W4" i="1034"/>
  <c r="V4" i="1034"/>
  <c r="T4" i="1034"/>
  <c r="S4" i="1034"/>
  <c r="U4" i="1034" s="1"/>
  <c r="R4" i="1034"/>
  <c r="Q4" i="1034"/>
  <c r="O4" i="1034"/>
  <c r="N4" i="1034"/>
  <c r="M4" i="1034"/>
  <c r="P4" i="1034" s="1"/>
  <c r="F4" i="1034" s="1"/>
  <c r="L4" i="1034"/>
  <c r="K4" i="1034"/>
  <c r="E54" i="1033"/>
  <c r="E56" i="1033" s="1"/>
  <c r="D54" i="1033"/>
  <c r="D56" i="1033" s="1"/>
  <c r="C54" i="1033"/>
  <c r="C56" i="1033" s="1"/>
  <c r="G56" i="1033" s="1"/>
  <c r="E47" i="1033"/>
  <c r="E49" i="1033" s="1"/>
  <c r="D47" i="1033"/>
  <c r="AJ43" i="1033"/>
  <c r="AI43" i="1033"/>
  <c r="AH43" i="1033"/>
  <c r="AG43" i="1033"/>
  <c r="AF43" i="1033"/>
  <c r="AE43" i="1033"/>
  <c r="AD43" i="1033"/>
  <c r="AC43" i="1033"/>
  <c r="AB43" i="1033"/>
  <c r="AA43" i="1033"/>
  <c r="Z43" i="1033"/>
  <c r="Y43" i="1033"/>
  <c r="X43" i="1033"/>
  <c r="W43" i="1033"/>
  <c r="V43" i="1033"/>
  <c r="U43" i="1033"/>
  <c r="T43" i="1033"/>
  <c r="S43" i="1033"/>
  <c r="R43" i="1033"/>
  <c r="Q43" i="1033"/>
  <c r="P43" i="1033"/>
  <c r="O43" i="1033"/>
  <c r="N43" i="1033"/>
  <c r="M43" i="1033"/>
  <c r="L43" i="1033"/>
  <c r="K43" i="1033"/>
  <c r="F43" i="1033"/>
  <c r="AJ42" i="1033"/>
  <c r="AI42" i="1033"/>
  <c r="AH42" i="1033"/>
  <c r="AG42" i="1033"/>
  <c r="AF42" i="1033"/>
  <c r="AE42" i="1033"/>
  <c r="AD42" i="1033"/>
  <c r="AC42" i="1033"/>
  <c r="AB42" i="1033"/>
  <c r="AA42" i="1033"/>
  <c r="Z42" i="1033"/>
  <c r="Y42" i="1033"/>
  <c r="X42" i="1033"/>
  <c r="W42" i="1033"/>
  <c r="V42" i="1033"/>
  <c r="U42" i="1033"/>
  <c r="T42" i="1033"/>
  <c r="S42" i="1033"/>
  <c r="R42" i="1033"/>
  <c r="Q42" i="1033"/>
  <c r="P42" i="1033"/>
  <c r="O42" i="1033"/>
  <c r="N42" i="1033"/>
  <c r="M42" i="1033"/>
  <c r="L42" i="1033"/>
  <c r="K42" i="1033"/>
  <c r="F42" i="1033"/>
  <c r="AJ41" i="1033"/>
  <c r="AI41" i="1033"/>
  <c r="AH41" i="1033"/>
  <c r="AG41" i="1033"/>
  <c r="AF41" i="1033"/>
  <c r="AE41" i="1033"/>
  <c r="AD41" i="1033"/>
  <c r="AC41" i="1033"/>
  <c r="AB41" i="1033"/>
  <c r="AA41" i="1033"/>
  <c r="Z41" i="1033"/>
  <c r="Y41" i="1033"/>
  <c r="X41" i="1033"/>
  <c r="W41" i="1033"/>
  <c r="V41" i="1033"/>
  <c r="U41" i="1033"/>
  <c r="T41" i="1033"/>
  <c r="S41" i="1033"/>
  <c r="R41" i="1033"/>
  <c r="Q41" i="1033"/>
  <c r="P41" i="1033"/>
  <c r="O41" i="1033"/>
  <c r="N41" i="1033"/>
  <c r="M41" i="1033"/>
  <c r="L41" i="1033"/>
  <c r="K41" i="1033"/>
  <c r="F41" i="1033"/>
  <c r="AJ40" i="1033"/>
  <c r="AI40" i="1033"/>
  <c r="AH40" i="1033"/>
  <c r="AG40" i="1033"/>
  <c r="AF40" i="1033"/>
  <c r="AE40" i="1033"/>
  <c r="AD40" i="1033"/>
  <c r="AC40" i="1033"/>
  <c r="AB40" i="1033"/>
  <c r="AA40" i="1033"/>
  <c r="Z40" i="1033"/>
  <c r="Y40" i="1033"/>
  <c r="X40" i="1033"/>
  <c r="W40" i="1033"/>
  <c r="V40" i="1033"/>
  <c r="U40" i="1033"/>
  <c r="T40" i="1033"/>
  <c r="S40" i="1033"/>
  <c r="R40" i="1033"/>
  <c r="Q40" i="1033"/>
  <c r="P40" i="1033"/>
  <c r="O40" i="1033"/>
  <c r="N40" i="1033"/>
  <c r="M40" i="1033"/>
  <c r="L40" i="1033"/>
  <c r="K40" i="1033"/>
  <c r="F40" i="1033"/>
  <c r="AJ39" i="1033"/>
  <c r="AI39" i="1033"/>
  <c r="AH39" i="1033"/>
  <c r="AG39" i="1033"/>
  <c r="AF39" i="1033"/>
  <c r="AE39" i="1033"/>
  <c r="AD39" i="1033"/>
  <c r="AC39" i="1033"/>
  <c r="AB39" i="1033"/>
  <c r="AA39" i="1033"/>
  <c r="Z39" i="1033"/>
  <c r="Y39" i="1033"/>
  <c r="X39" i="1033"/>
  <c r="W39" i="1033"/>
  <c r="V39" i="1033"/>
  <c r="U39" i="1033"/>
  <c r="T39" i="1033"/>
  <c r="S39" i="1033"/>
  <c r="R39" i="1033"/>
  <c r="Q39" i="1033"/>
  <c r="P39" i="1033"/>
  <c r="O39" i="1033"/>
  <c r="N39" i="1033"/>
  <c r="M39" i="1033"/>
  <c r="L39" i="1033"/>
  <c r="K39" i="1033"/>
  <c r="F39" i="1033"/>
  <c r="AJ38" i="1033"/>
  <c r="AI38" i="1033"/>
  <c r="AH38" i="1033"/>
  <c r="AG38" i="1033"/>
  <c r="AF38" i="1033"/>
  <c r="AE38" i="1033"/>
  <c r="AD38" i="1033"/>
  <c r="AC38" i="1033"/>
  <c r="AB38" i="1033"/>
  <c r="AA38" i="1033"/>
  <c r="Z38" i="1033"/>
  <c r="Y38" i="1033"/>
  <c r="X38" i="1033"/>
  <c r="W38" i="1033"/>
  <c r="V38" i="1033"/>
  <c r="U38" i="1033"/>
  <c r="T38" i="1033"/>
  <c r="S38" i="1033"/>
  <c r="R38" i="1033"/>
  <c r="Q38" i="1033"/>
  <c r="P38" i="1033"/>
  <c r="O38" i="1033"/>
  <c r="N38" i="1033"/>
  <c r="M38" i="1033"/>
  <c r="L38" i="1033"/>
  <c r="K38" i="1033"/>
  <c r="F38" i="1033"/>
  <c r="AJ37" i="1033"/>
  <c r="AI37" i="1033"/>
  <c r="AH37" i="1033"/>
  <c r="AG37" i="1033"/>
  <c r="AF37" i="1033"/>
  <c r="AE37" i="1033"/>
  <c r="AD37" i="1033"/>
  <c r="AC37" i="1033"/>
  <c r="AB37" i="1033"/>
  <c r="AA37" i="1033"/>
  <c r="Z37" i="1033"/>
  <c r="Y37" i="1033"/>
  <c r="X37" i="1033"/>
  <c r="W37" i="1033"/>
  <c r="V37" i="1033"/>
  <c r="U37" i="1033"/>
  <c r="T37" i="1033"/>
  <c r="S37" i="1033"/>
  <c r="R37" i="1033"/>
  <c r="Q37" i="1033"/>
  <c r="P37" i="1033"/>
  <c r="O37" i="1033"/>
  <c r="N37" i="1033"/>
  <c r="M37" i="1033"/>
  <c r="L37" i="1033"/>
  <c r="K37" i="1033"/>
  <c r="F37" i="1033"/>
  <c r="AJ36" i="1033"/>
  <c r="AI36" i="1033"/>
  <c r="AH36" i="1033"/>
  <c r="AG36" i="1033"/>
  <c r="AF36" i="1033"/>
  <c r="AE36" i="1033"/>
  <c r="AD36" i="1033"/>
  <c r="AC36" i="1033"/>
  <c r="AB36" i="1033"/>
  <c r="AA36" i="1033"/>
  <c r="Z36" i="1033"/>
  <c r="Y36" i="1033"/>
  <c r="X36" i="1033"/>
  <c r="W36" i="1033"/>
  <c r="V36" i="1033"/>
  <c r="U36" i="1033"/>
  <c r="T36" i="1033"/>
  <c r="S36" i="1033"/>
  <c r="R36" i="1033"/>
  <c r="Q36" i="1033"/>
  <c r="P36" i="1033"/>
  <c r="O36" i="1033"/>
  <c r="N36" i="1033"/>
  <c r="M36" i="1033"/>
  <c r="L36" i="1033"/>
  <c r="K36" i="1033"/>
  <c r="F36" i="1033"/>
  <c r="AJ35" i="1033"/>
  <c r="AI35" i="1033"/>
  <c r="AH35" i="1033"/>
  <c r="AG35" i="1033"/>
  <c r="AF35" i="1033"/>
  <c r="AE35" i="1033"/>
  <c r="AD35" i="1033"/>
  <c r="AC35" i="1033"/>
  <c r="AB35" i="1033"/>
  <c r="AA35" i="1033"/>
  <c r="Z35" i="1033"/>
  <c r="Y35" i="1033"/>
  <c r="X35" i="1033"/>
  <c r="W35" i="1033"/>
  <c r="V35" i="1033"/>
  <c r="U35" i="1033"/>
  <c r="T35" i="1033"/>
  <c r="S35" i="1033"/>
  <c r="R35" i="1033"/>
  <c r="Q35" i="1033"/>
  <c r="P35" i="1033"/>
  <c r="O35" i="1033"/>
  <c r="N35" i="1033"/>
  <c r="M35" i="1033"/>
  <c r="L35" i="1033"/>
  <c r="K35" i="1033"/>
  <c r="F35" i="1033"/>
  <c r="AJ34" i="1033"/>
  <c r="AI34" i="1033"/>
  <c r="AH34" i="1033"/>
  <c r="AG34" i="1033"/>
  <c r="AF34" i="1033"/>
  <c r="AE34" i="1033"/>
  <c r="AD34" i="1033"/>
  <c r="AC34" i="1033"/>
  <c r="AB34" i="1033"/>
  <c r="AA34" i="1033"/>
  <c r="Z34" i="1033"/>
  <c r="Y34" i="1033"/>
  <c r="X34" i="1033"/>
  <c r="W34" i="1033"/>
  <c r="V34" i="1033"/>
  <c r="U34" i="1033"/>
  <c r="T34" i="1033"/>
  <c r="S34" i="1033"/>
  <c r="R34" i="1033"/>
  <c r="Q34" i="1033"/>
  <c r="P34" i="1033"/>
  <c r="O34" i="1033"/>
  <c r="N34" i="1033"/>
  <c r="M34" i="1033"/>
  <c r="L34" i="1033"/>
  <c r="K34" i="1033"/>
  <c r="F34" i="1033"/>
  <c r="AJ33" i="1033"/>
  <c r="AI33" i="1033"/>
  <c r="AH33" i="1033"/>
  <c r="AG33" i="1033"/>
  <c r="AF33" i="1033"/>
  <c r="AE33" i="1033"/>
  <c r="AD33" i="1033"/>
  <c r="AC33" i="1033"/>
  <c r="AB33" i="1033"/>
  <c r="AA33" i="1033"/>
  <c r="Z33" i="1033"/>
  <c r="Y33" i="1033"/>
  <c r="X33" i="1033"/>
  <c r="W33" i="1033"/>
  <c r="V33" i="1033"/>
  <c r="U33" i="1033"/>
  <c r="T33" i="1033"/>
  <c r="S33" i="1033"/>
  <c r="R33" i="1033"/>
  <c r="Q33" i="1033"/>
  <c r="P33" i="1033"/>
  <c r="O33" i="1033"/>
  <c r="N33" i="1033"/>
  <c r="M33" i="1033"/>
  <c r="L33" i="1033"/>
  <c r="K33" i="1033"/>
  <c r="F33" i="1033"/>
  <c r="AJ32" i="1033"/>
  <c r="AI32" i="1033"/>
  <c r="AH32" i="1033"/>
  <c r="AG32" i="1033"/>
  <c r="AF32" i="1033"/>
  <c r="AE32" i="1033"/>
  <c r="AD32" i="1033"/>
  <c r="AC32" i="1033"/>
  <c r="AB32" i="1033"/>
  <c r="AA32" i="1033"/>
  <c r="Z32" i="1033"/>
  <c r="Y32" i="1033"/>
  <c r="X32" i="1033"/>
  <c r="W32" i="1033"/>
  <c r="V32" i="1033"/>
  <c r="U32" i="1033"/>
  <c r="T32" i="1033"/>
  <c r="S32" i="1033"/>
  <c r="R32" i="1033"/>
  <c r="Q32" i="1033"/>
  <c r="P32" i="1033"/>
  <c r="O32" i="1033"/>
  <c r="N32" i="1033"/>
  <c r="M32" i="1033"/>
  <c r="L32" i="1033"/>
  <c r="K32" i="1033"/>
  <c r="F32" i="1033"/>
  <c r="AJ31" i="1033"/>
  <c r="AI31" i="1033"/>
  <c r="AH31" i="1033"/>
  <c r="AG31" i="1033"/>
  <c r="AF31" i="1033"/>
  <c r="AE31" i="1033"/>
  <c r="AD31" i="1033"/>
  <c r="AC31" i="1033"/>
  <c r="AB31" i="1033"/>
  <c r="AA31" i="1033"/>
  <c r="Z31" i="1033"/>
  <c r="Y31" i="1033"/>
  <c r="X31" i="1033"/>
  <c r="W31" i="1033"/>
  <c r="V31" i="1033"/>
  <c r="U31" i="1033"/>
  <c r="T31" i="1033"/>
  <c r="S31" i="1033"/>
  <c r="R31" i="1033"/>
  <c r="Q31" i="1033"/>
  <c r="P31" i="1033"/>
  <c r="O31" i="1033"/>
  <c r="N31" i="1033"/>
  <c r="M31" i="1033"/>
  <c r="L31" i="1033"/>
  <c r="K31" i="1033"/>
  <c r="F31" i="1033"/>
  <c r="AJ30" i="1033"/>
  <c r="AI30" i="1033"/>
  <c r="AH30" i="1033"/>
  <c r="AG30" i="1033"/>
  <c r="AF30" i="1033"/>
  <c r="AE30" i="1033"/>
  <c r="AD30" i="1033"/>
  <c r="AC30" i="1033"/>
  <c r="AB30" i="1033"/>
  <c r="AA30" i="1033"/>
  <c r="Z30" i="1033"/>
  <c r="Y30" i="1033"/>
  <c r="X30" i="1033"/>
  <c r="W30" i="1033"/>
  <c r="V30" i="1033"/>
  <c r="U30" i="1033"/>
  <c r="T30" i="1033"/>
  <c r="S30" i="1033"/>
  <c r="R30" i="1033"/>
  <c r="Q30" i="1033"/>
  <c r="P30" i="1033"/>
  <c r="O30" i="1033"/>
  <c r="N30" i="1033"/>
  <c r="M30" i="1033"/>
  <c r="L30" i="1033"/>
  <c r="K30" i="1033"/>
  <c r="F30" i="1033"/>
  <c r="AJ29" i="1033"/>
  <c r="AI29" i="1033"/>
  <c r="AH29" i="1033"/>
  <c r="AG29" i="1033"/>
  <c r="AF29" i="1033"/>
  <c r="AE29" i="1033"/>
  <c r="AD29" i="1033"/>
  <c r="AC29" i="1033"/>
  <c r="AB29" i="1033"/>
  <c r="AA29" i="1033"/>
  <c r="Z29" i="1033"/>
  <c r="Y29" i="1033"/>
  <c r="X29" i="1033"/>
  <c r="W29" i="1033"/>
  <c r="V29" i="1033"/>
  <c r="U29" i="1033"/>
  <c r="T29" i="1033"/>
  <c r="S29" i="1033"/>
  <c r="R29" i="1033"/>
  <c r="Q29" i="1033"/>
  <c r="P29" i="1033"/>
  <c r="O29" i="1033"/>
  <c r="N29" i="1033"/>
  <c r="M29" i="1033"/>
  <c r="L29" i="1033"/>
  <c r="K29" i="1033"/>
  <c r="F29" i="1033"/>
  <c r="AJ28" i="1033"/>
  <c r="AI28" i="1033"/>
  <c r="AH28" i="1033"/>
  <c r="AG28" i="1033"/>
  <c r="AF28" i="1033"/>
  <c r="AE28" i="1033"/>
  <c r="AD28" i="1033"/>
  <c r="AC28" i="1033"/>
  <c r="AB28" i="1033"/>
  <c r="AA28" i="1033"/>
  <c r="Z28" i="1033"/>
  <c r="Y28" i="1033"/>
  <c r="X28" i="1033"/>
  <c r="W28" i="1033"/>
  <c r="V28" i="1033"/>
  <c r="U28" i="1033"/>
  <c r="T28" i="1033"/>
  <c r="S28" i="1033"/>
  <c r="R28" i="1033"/>
  <c r="Q28" i="1033"/>
  <c r="P28" i="1033"/>
  <c r="O28" i="1033"/>
  <c r="N28" i="1033"/>
  <c r="M28" i="1033"/>
  <c r="L28" i="1033"/>
  <c r="K28" i="1033"/>
  <c r="F28" i="1033"/>
  <c r="AJ27" i="1033"/>
  <c r="AI27" i="1033"/>
  <c r="AH27" i="1033"/>
  <c r="AG27" i="1033"/>
  <c r="AF27" i="1033"/>
  <c r="AE27" i="1033"/>
  <c r="AD27" i="1033"/>
  <c r="AC27" i="1033"/>
  <c r="AB27" i="1033"/>
  <c r="AA27" i="1033"/>
  <c r="Z27" i="1033"/>
  <c r="Y27" i="1033"/>
  <c r="X27" i="1033"/>
  <c r="W27" i="1033"/>
  <c r="V27" i="1033"/>
  <c r="U27" i="1033"/>
  <c r="T27" i="1033"/>
  <c r="S27" i="1033"/>
  <c r="R27" i="1033"/>
  <c r="Q27" i="1033"/>
  <c r="P27" i="1033"/>
  <c r="O27" i="1033"/>
  <c r="N27" i="1033"/>
  <c r="M27" i="1033"/>
  <c r="L27" i="1033"/>
  <c r="K27" i="1033"/>
  <c r="F27" i="1033"/>
  <c r="AJ26" i="1033"/>
  <c r="AI26" i="1033"/>
  <c r="AH26" i="1033"/>
  <c r="AG26" i="1033"/>
  <c r="AF26" i="1033"/>
  <c r="AE26" i="1033"/>
  <c r="AD26" i="1033"/>
  <c r="AC26" i="1033"/>
  <c r="AB26" i="1033"/>
  <c r="AA26" i="1033"/>
  <c r="Z26" i="1033"/>
  <c r="Y26" i="1033"/>
  <c r="X26" i="1033"/>
  <c r="W26" i="1033"/>
  <c r="V26" i="1033"/>
  <c r="U26" i="1033"/>
  <c r="T26" i="1033"/>
  <c r="S26" i="1033"/>
  <c r="R26" i="1033"/>
  <c r="Q26" i="1033"/>
  <c r="P26" i="1033"/>
  <c r="O26" i="1033"/>
  <c r="N26" i="1033"/>
  <c r="M26" i="1033"/>
  <c r="L26" i="1033"/>
  <c r="K26" i="1033"/>
  <c r="F26" i="1033"/>
  <c r="AJ25" i="1033"/>
  <c r="AI25" i="1033"/>
  <c r="AH25" i="1033"/>
  <c r="AG25" i="1033"/>
  <c r="AF25" i="1033"/>
  <c r="AE25" i="1033"/>
  <c r="AD25" i="1033"/>
  <c r="AC25" i="1033"/>
  <c r="AB25" i="1033"/>
  <c r="AA25" i="1033"/>
  <c r="Z25" i="1033"/>
  <c r="Y25" i="1033"/>
  <c r="X25" i="1033"/>
  <c r="W25" i="1033"/>
  <c r="V25" i="1033"/>
  <c r="U25" i="1033"/>
  <c r="T25" i="1033"/>
  <c r="S25" i="1033"/>
  <c r="R25" i="1033"/>
  <c r="Q25" i="1033"/>
  <c r="P25" i="1033"/>
  <c r="O25" i="1033"/>
  <c r="N25" i="1033"/>
  <c r="M25" i="1033"/>
  <c r="L25" i="1033"/>
  <c r="K25" i="1033"/>
  <c r="F25" i="1033"/>
  <c r="AJ24" i="1033"/>
  <c r="AI24" i="1033"/>
  <c r="AH24" i="1033"/>
  <c r="AG24" i="1033"/>
  <c r="AF24" i="1033"/>
  <c r="AE24" i="1033"/>
  <c r="AD24" i="1033"/>
  <c r="AC24" i="1033"/>
  <c r="AB24" i="1033"/>
  <c r="AA24" i="1033"/>
  <c r="Z24" i="1033"/>
  <c r="Y24" i="1033"/>
  <c r="X24" i="1033"/>
  <c r="W24" i="1033"/>
  <c r="V24" i="1033"/>
  <c r="U24" i="1033"/>
  <c r="T24" i="1033"/>
  <c r="S24" i="1033"/>
  <c r="R24" i="1033"/>
  <c r="Q24" i="1033"/>
  <c r="P24" i="1033"/>
  <c r="O24" i="1033"/>
  <c r="N24" i="1033"/>
  <c r="M24" i="1033"/>
  <c r="L24" i="1033"/>
  <c r="K24" i="1033"/>
  <c r="F24" i="1033"/>
  <c r="AJ23" i="1033"/>
  <c r="AI23" i="1033"/>
  <c r="AH23" i="1033"/>
  <c r="AG23" i="1033"/>
  <c r="AF23" i="1033"/>
  <c r="AE23" i="1033"/>
  <c r="AD23" i="1033"/>
  <c r="AC23" i="1033"/>
  <c r="AB23" i="1033"/>
  <c r="AA23" i="1033"/>
  <c r="Z23" i="1033"/>
  <c r="Y23" i="1033"/>
  <c r="X23" i="1033"/>
  <c r="W23" i="1033"/>
  <c r="V23" i="1033"/>
  <c r="U23" i="1033"/>
  <c r="T23" i="1033"/>
  <c r="S23" i="1033"/>
  <c r="R23" i="1033"/>
  <c r="Q23" i="1033"/>
  <c r="P23" i="1033"/>
  <c r="O23" i="1033"/>
  <c r="N23" i="1033"/>
  <c r="M23" i="1033"/>
  <c r="L23" i="1033"/>
  <c r="K23" i="1033"/>
  <c r="F23" i="1033"/>
  <c r="AJ22" i="1033"/>
  <c r="AI22" i="1033"/>
  <c r="AH22" i="1033"/>
  <c r="AG22" i="1033"/>
  <c r="AF22" i="1033"/>
  <c r="AE22" i="1033"/>
  <c r="AD22" i="1033"/>
  <c r="AC22" i="1033"/>
  <c r="AB22" i="1033"/>
  <c r="AA22" i="1033"/>
  <c r="Z22" i="1033"/>
  <c r="Y22" i="1033"/>
  <c r="X22" i="1033"/>
  <c r="W22" i="1033"/>
  <c r="V22" i="1033"/>
  <c r="U22" i="1033"/>
  <c r="T22" i="1033"/>
  <c r="S22" i="1033"/>
  <c r="R22" i="1033"/>
  <c r="Q22" i="1033"/>
  <c r="P22" i="1033"/>
  <c r="O22" i="1033"/>
  <c r="N22" i="1033"/>
  <c r="M22" i="1033"/>
  <c r="L22" i="1033"/>
  <c r="K22" i="1033"/>
  <c r="F22" i="1033"/>
  <c r="AJ21" i="1033"/>
  <c r="AI21" i="1033"/>
  <c r="AH21" i="1033"/>
  <c r="AG21" i="1033"/>
  <c r="AF21" i="1033"/>
  <c r="AE21" i="1033"/>
  <c r="AD21" i="1033"/>
  <c r="AC21" i="1033"/>
  <c r="AB21" i="1033"/>
  <c r="AA21" i="1033"/>
  <c r="Z21" i="1033"/>
  <c r="Y21" i="1033"/>
  <c r="X21" i="1033"/>
  <c r="W21" i="1033"/>
  <c r="V21" i="1033"/>
  <c r="U21" i="1033"/>
  <c r="T21" i="1033"/>
  <c r="S21" i="1033"/>
  <c r="R21" i="1033"/>
  <c r="Q21" i="1033"/>
  <c r="P21" i="1033"/>
  <c r="O21" i="1033"/>
  <c r="N21" i="1033"/>
  <c r="M21" i="1033"/>
  <c r="L21" i="1033"/>
  <c r="K21" i="1033"/>
  <c r="F21" i="1033"/>
  <c r="AJ20" i="1033"/>
  <c r="AI20" i="1033"/>
  <c r="AH20" i="1033"/>
  <c r="AG20" i="1033"/>
  <c r="AF20" i="1033"/>
  <c r="AE20" i="1033"/>
  <c r="AD20" i="1033"/>
  <c r="AC20" i="1033"/>
  <c r="AB20" i="1033"/>
  <c r="AA20" i="1033"/>
  <c r="Z20" i="1033"/>
  <c r="Y20" i="1033"/>
  <c r="X20" i="1033"/>
  <c r="W20" i="1033"/>
  <c r="V20" i="1033"/>
  <c r="U20" i="1033"/>
  <c r="T20" i="1033"/>
  <c r="S20" i="1033"/>
  <c r="R20" i="1033"/>
  <c r="Q20" i="1033"/>
  <c r="P20" i="1033"/>
  <c r="O20" i="1033"/>
  <c r="N20" i="1033"/>
  <c r="M20" i="1033"/>
  <c r="L20" i="1033"/>
  <c r="K20" i="1033"/>
  <c r="F20" i="1033"/>
  <c r="AJ19" i="1033"/>
  <c r="AI19" i="1033"/>
  <c r="AH19" i="1033"/>
  <c r="AG19" i="1033"/>
  <c r="AF19" i="1033"/>
  <c r="AE19" i="1033"/>
  <c r="AD19" i="1033"/>
  <c r="AC19" i="1033"/>
  <c r="AB19" i="1033"/>
  <c r="AA19" i="1033"/>
  <c r="Z19" i="1033"/>
  <c r="Y19" i="1033"/>
  <c r="X19" i="1033"/>
  <c r="W19" i="1033"/>
  <c r="V19" i="1033"/>
  <c r="U19" i="1033"/>
  <c r="T19" i="1033"/>
  <c r="S19" i="1033"/>
  <c r="R19" i="1033"/>
  <c r="Q19" i="1033"/>
  <c r="P19" i="1033"/>
  <c r="O19" i="1033"/>
  <c r="N19" i="1033"/>
  <c r="M19" i="1033"/>
  <c r="L19" i="1033"/>
  <c r="K19" i="1033"/>
  <c r="F19" i="1033"/>
  <c r="AJ18" i="1033"/>
  <c r="AI18" i="1033"/>
  <c r="AH18" i="1033"/>
  <c r="AG18" i="1033"/>
  <c r="AF18" i="1033"/>
  <c r="AE18" i="1033"/>
  <c r="AD18" i="1033"/>
  <c r="AC18" i="1033"/>
  <c r="AB18" i="1033"/>
  <c r="AA18" i="1033"/>
  <c r="Z18" i="1033"/>
  <c r="Y18" i="1033"/>
  <c r="X18" i="1033"/>
  <c r="W18" i="1033"/>
  <c r="V18" i="1033"/>
  <c r="U18" i="1033"/>
  <c r="T18" i="1033"/>
  <c r="S18" i="1033"/>
  <c r="R18" i="1033"/>
  <c r="Q18" i="1033"/>
  <c r="P18" i="1033"/>
  <c r="O18" i="1033"/>
  <c r="N18" i="1033"/>
  <c r="M18" i="1033"/>
  <c r="L18" i="1033"/>
  <c r="K18" i="1033"/>
  <c r="F18" i="1033"/>
  <c r="AJ17" i="1033"/>
  <c r="AI17" i="1033"/>
  <c r="AH17" i="1033"/>
  <c r="AG17" i="1033"/>
  <c r="AF17" i="1033"/>
  <c r="AE17" i="1033"/>
  <c r="AD17" i="1033"/>
  <c r="AC17" i="1033"/>
  <c r="AB17" i="1033"/>
  <c r="AA17" i="1033"/>
  <c r="Z17" i="1033"/>
  <c r="Y17" i="1033"/>
  <c r="X17" i="1033"/>
  <c r="W17" i="1033"/>
  <c r="V17" i="1033"/>
  <c r="U17" i="1033"/>
  <c r="T17" i="1033"/>
  <c r="S17" i="1033"/>
  <c r="R17" i="1033"/>
  <c r="Q17" i="1033"/>
  <c r="P17" i="1033"/>
  <c r="O17" i="1033"/>
  <c r="N17" i="1033"/>
  <c r="M17" i="1033"/>
  <c r="L17" i="1033"/>
  <c r="K17" i="1033"/>
  <c r="F17" i="1033"/>
  <c r="AJ16" i="1033"/>
  <c r="AI16" i="1033"/>
  <c r="AH16" i="1033"/>
  <c r="AG16" i="1033"/>
  <c r="AF16" i="1033"/>
  <c r="AE16" i="1033"/>
  <c r="AD16" i="1033"/>
  <c r="AC16" i="1033"/>
  <c r="AB16" i="1033"/>
  <c r="AA16" i="1033"/>
  <c r="Z16" i="1033"/>
  <c r="Y16" i="1033"/>
  <c r="X16" i="1033"/>
  <c r="W16" i="1033"/>
  <c r="V16" i="1033"/>
  <c r="U16" i="1033"/>
  <c r="T16" i="1033"/>
  <c r="S16" i="1033"/>
  <c r="R16" i="1033"/>
  <c r="Q16" i="1033"/>
  <c r="P16" i="1033"/>
  <c r="O16" i="1033"/>
  <c r="N16" i="1033"/>
  <c r="M16" i="1033"/>
  <c r="L16" i="1033"/>
  <c r="K16" i="1033"/>
  <c r="F16" i="1033"/>
  <c r="AI15" i="1033"/>
  <c r="AH15" i="1033"/>
  <c r="AJ15" i="1033" s="1"/>
  <c r="AG15" i="1033"/>
  <c r="AE15" i="1033"/>
  <c r="AD15" i="1033"/>
  <c r="AC15" i="1033"/>
  <c r="AB15" i="1033"/>
  <c r="AF15" i="1033" s="1"/>
  <c r="AA15" i="1033"/>
  <c r="Y15" i="1033"/>
  <c r="X15" i="1033"/>
  <c r="W15" i="1033"/>
  <c r="Z15" i="1033" s="1"/>
  <c r="V15" i="1033"/>
  <c r="T15" i="1033"/>
  <c r="S15" i="1033"/>
  <c r="R15" i="1033"/>
  <c r="U15" i="1033" s="1"/>
  <c r="Q15" i="1033"/>
  <c r="O15" i="1033"/>
  <c r="N15" i="1033"/>
  <c r="M15" i="1033"/>
  <c r="L15" i="1033"/>
  <c r="P15" i="1033" s="1"/>
  <c r="F15" i="1033" s="1"/>
  <c r="D57" i="1033" s="1"/>
  <c r="K15" i="1033"/>
  <c r="AI14" i="1033"/>
  <c r="AH14" i="1033"/>
  <c r="AJ14" i="1033" s="1"/>
  <c r="F14" i="1033" s="1"/>
  <c r="AG14" i="1033"/>
  <c r="AE14" i="1033"/>
  <c r="AD14" i="1033"/>
  <c r="AC14" i="1033"/>
  <c r="AB14" i="1033"/>
  <c r="AF14" i="1033" s="1"/>
  <c r="AA14" i="1033"/>
  <c r="Y14" i="1033"/>
  <c r="X14" i="1033"/>
  <c r="W14" i="1033"/>
  <c r="Z14" i="1033" s="1"/>
  <c r="V14" i="1033"/>
  <c r="T14" i="1033"/>
  <c r="S14" i="1033"/>
  <c r="R14" i="1033"/>
  <c r="U14" i="1033" s="1"/>
  <c r="Q14" i="1033"/>
  <c r="O14" i="1033"/>
  <c r="N14" i="1033"/>
  <c r="M14" i="1033"/>
  <c r="L14" i="1033"/>
  <c r="P14" i="1033" s="1"/>
  <c r="K14" i="1033"/>
  <c r="AI13" i="1033"/>
  <c r="AH13" i="1033"/>
  <c r="AJ13" i="1033" s="1"/>
  <c r="AG13" i="1033"/>
  <c r="AE13" i="1033"/>
  <c r="AD13" i="1033"/>
  <c r="AC13" i="1033"/>
  <c r="AF13" i="1033" s="1"/>
  <c r="AB13" i="1033"/>
  <c r="AA13" i="1033"/>
  <c r="Y13" i="1033"/>
  <c r="X13" i="1033"/>
  <c r="Z13" i="1033" s="1"/>
  <c r="W13" i="1033"/>
  <c r="V13" i="1033"/>
  <c r="T13" i="1033"/>
  <c r="S13" i="1033"/>
  <c r="U13" i="1033" s="1"/>
  <c r="R13" i="1033"/>
  <c r="Q13" i="1033"/>
  <c r="P13" i="1033"/>
  <c r="F13" i="1033" s="1"/>
  <c r="O13" i="1033"/>
  <c r="N13" i="1033"/>
  <c r="M13" i="1033"/>
  <c r="L13" i="1033"/>
  <c r="K13" i="1033"/>
  <c r="AI12" i="1033"/>
  <c r="AH12" i="1033"/>
  <c r="AJ12" i="1033" s="1"/>
  <c r="AG12" i="1033"/>
  <c r="AE12" i="1033"/>
  <c r="AD12" i="1033"/>
  <c r="AF12" i="1033" s="1"/>
  <c r="AC12" i="1033"/>
  <c r="AB12" i="1033"/>
  <c r="AA12" i="1033"/>
  <c r="Y12" i="1033"/>
  <c r="X12" i="1033"/>
  <c r="Z12" i="1033" s="1"/>
  <c r="W12" i="1033"/>
  <c r="V12" i="1033"/>
  <c r="T12" i="1033"/>
  <c r="U12" i="1033" s="1"/>
  <c r="S12" i="1033"/>
  <c r="R12" i="1033"/>
  <c r="Q12" i="1033"/>
  <c r="O12" i="1033"/>
  <c r="N12" i="1033"/>
  <c r="P12" i="1033" s="1"/>
  <c r="F12" i="1033" s="1"/>
  <c r="M12" i="1033"/>
  <c r="L12" i="1033"/>
  <c r="K12" i="1033"/>
  <c r="AI11" i="1033"/>
  <c r="AH11" i="1033"/>
  <c r="AJ11" i="1033" s="1"/>
  <c r="AG11" i="1033"/>
  <c r="AE11" i="1033"/>
  <c r="AD11" i="1033"/>
  <c r="AC11" i="1033"/>
  <c r="AF11" i="1033" s="1"/>
  <c r="AB11" i="1033"/>
  <c r="AA11" i="1033"/>
  <c r="Z11" i="1033"/>
  <c r="Y11" i="1033"/>
  <c r="X11" i="1033"/>
  <c r="W11" i="1033"/>
  <c r="V11" i="1033"/>
  <c r="T11" i="1033"/>
  <c r="S11" i="1033"/>
  <c r="U11" i="1033" s="1"/>
  <c r="R11" i="1033"/>
  <c r="Q11" i="1033"/>
  <c r="O11" i="1033"/>
  <c r="N11" i="1033"/>
  <c r="M11" i="1033"/>
  <c r="P11" i="1033" s="1"/>
  <c r="F11" i="1033" s="1"/>
  <c r="L11" i="1033"/>
  <c r="K11" i="1033"/>
  <c r="AI10" i="1033"/>
  <c r="AH10" i="1033"/>
  <c r="AJ10" i="1033" s="1"/>
  <c r="AG10" i="1033"/>
  <c r="AE10" i="1033"/>
  <c r="AD10" i="1033"/>
  <c r="AF10" i="1033" s="1"/>
  <c r="AC10" i="1033"/>
  <c r="AB10" i="1033"/>
  <c r="AA10" i="1033"/>
  <c r="Y10" i="1033"/>
  <c r="X10" i="1033"/>
  <c r="Z10" i="1033" s="1"/>
  <c r="W10" i="1033"/>
  <c r="V10" i="1033"/>
  <c r="T10" i="1033"/>
  <c r="U10" i="1033" s="1"/>
  <c r="S10" i="1033"/>
  <c r="R10" i="1033"/>
  <c r="Q10" i="1033"/>
  <c r="O10" i="1033"/>
  <c r="N10" i="1033"/>
  <c r="P10" i="1033" s="1"/>
  <c r="F10" i="1033" s="1"/>
  <c r="M10" i="1033"/>
  <c r="L10" i="1033"/>
  <c r="K10" i="1033"/>
  <c r="AI9" i="1033"/>
  <c r="AJ9" i="1033" s="1"/>
  <c r="AH9" i="1033"/>
  <c r="AG9" i="1033"/>
  <c r="AE9" i="1033"/>
  <c r="AF9" i="1033" s="1"/>
  <c r="AD9" i="1033"/>
  <c r="AC9" i="1033"/>
  <c r="AB9" i="1033"/>
  <c r="AA9" i="1033"/>
  <c r="Y9" i="1033"/>
  <c r="Z9" i="1033" s="1"/>
  <c r="X9" i="1033"/>
  <c r="W9" i="1033"/>
  <c r="V9" i="1033"/>
  <c r="T9" i="1033"/>
  <c r="U9" i="1033" s="1"/>
  <c r="S9" i="1033"/>
  <c r="R9" i="1033"/>
  <c r="Q9" i="1033"/>
  <c r="O9" i="1033"/>
  <c r="P9" i="1033" s="1"/>
  <c r="F9" i="1033" s="1"/>
  <c r="N9" i="1033"/>
  <c r="M9" i="1033"/>
  <c r="L9" i="1033"/>
  <c r="K9" i="1033"/>
  <c r="AI8" i="1033"/>
  <c r="AH8" i="1033"/>
  <c r="AJ8" i="1033" s="1"/>
  <c r="AG8" i="1033"/>
  <c r="AE8" i="1033"/>
  <c r="AD8" i="1033"/>
  <c r="AC8" i="1033"/>
  <c r="AF8" i="1033" s="1"/>
  <c r="AB8" i="1033"/>
  <c r="AA8" i="1033"/>
  <c r="Y8" i="1033"/>
  <c r="X8" i="1033"/>
  <c r="Z8" i="1033" s="1"/>
  <c r="W8" i="1033"/>
  <c r="V8" i="1033"/>
  <c r="T8" i="1033"/>
  <c r="S8" i="1033"/>
  <c r="U8" i="1033" s="1"/>
  <c r="R8" i="1033"/>
  <c r="Q8" i="1033"/>
  <c r="P8" i="1033"/>
  <c r="F8" i="1033" s="1"/>
  <c r="O8" i="1033"/>
  <c r="N8" i="1033"/>
  <c r="M8" i="1033"/>
  <c r="L8" i="1033"/>
  <c r="K8" i="1033"/>
  <c r="AI7" i="1033"/>
  <c r="AH7" i="1033"/>
  <c r="AJ7" i="1033" s="1"/>
  <c r="AG7" i="1033"/>
  <c r="AE7" i="1033"/>
  <c r="AD7" i="1033"/>
  <c r="AF7" i="1033" s="1"/>
  <c r="AC7" i="1033"/>
  <c r="AB7" i="1033"/>
  <c r="AA7" i="1033"/>
  <c r="Y7" i="1033"/>
  <c r="X7" i="1033"/>
  <c r="Z7" i="1033" s="1"/>
  <c r="W7" i="1033"/>
  <c r="V7" i="1033"/>
  <c r="T7" i="1033"/>
  <c r="U7" i="1033" s="1"/>
  <c r="S7" i="1033"/>
  <c r="R7" i="1033"/>
  <c r="Q7" i="1033"/>
  <c r="O7" i="1033"/>
  <c r="N7" i="1033"/>
  <c r="P7" i="1033" s="1"/>
  <c r="F7" i="1033" s="1"/>
  <c r="M7" i="1033"/>
  <c r="L7" i="1033"/>
  <c r="K7" i="1033"/>
  <c r="AI6" i="1033"/>
  <c r="AJ6" i="1033" s="1"/>
  <c r="AH6" i="1033"/>
  <c r="AG6" i="1033"/>
  <c r="AE6" i="1033"/>
  <c r="AF6" i="1033" s="1"/>
  <c r="AD6" i="1033"/>
  <c r="AC6" i="1033"/>
  <c r="AB6" i="1033"/>
  <c r="AA6" i="1033"/>
  <c r="Y6" i="1033"/>
  <c r="Z6" i="1033" s="1"/>
  <c r="X6" i="1033"/>
  <c r="W6" i="1033"/>
  <c r="V6" i="1033"/>
  <c r="T6" i="1033"/>
  <c r="U6" i="1033" s="1"/>
  <c r="S6" i="1033"/>
  <c r="R6" i="1033"/>
  <c r="Q6" i="1033"/>
  <c r="O6" i="1033"/>
  <c r="P6" i="1033" s="1"/>
  <c r="F6" i="1033" s="1"/>
  <c r="N6" i="1033"/>
  <c r="M6" i="1033"/>
  <c r="L6" i="1033"/>
  <c r="K6" i="1033"/>
  <c r="AI5" i="1033"/>
  <c r="AH5" i="1033"/>
  <c r="AJ5" i="1033" s="1"/>
  <c r="AG5" i="1033"/>
  <c r="AE5" i="1033"/>
  <c r="AD5" i="1033"/>
  <c r="AF5" i="1033" s="1"/>
  <c r="AC5" i="1033"/>
  <c r="AB5" i="1033"/>
  <c r="AA5" i="1033"/>
  <c r="Y5" i="1033"/>
  <c r="X5" i="1033"/>
  <c r="Z5" i="1033" s="1"/>
  <c r="W5" i="1033"/>
  <c r="V5" i="1033"/>
  <c r="T5" i="1033"/>
  <c r="U5" i="1033" s="1"/>
  <c r="S5" i="1033"/>
  <c r="R5" i="1033"/>
  <c r="Q5" i="1033"/>
  <c r="O5" i="1033"/>
  <c r="N5" i="1033"/>
  <c r="P5" i="1033" s="1"/>
  <c r="F5" i="1033" s="1"/>
  <c r="M5" i="1033"/>
  <c r="L5" i="1033"/>
  <c r="K5" i="1033"/>
  <c r="AI4" i="1033"/>
  <c r="AH4" i="1033"/>
  <c r="AJ4" i="1033" s="1"/>
  <c r="AG4" i="1033"/>
  <c r="AE4" i="1033"/>
  <c r="AD4" i="1033"/>
  <c r="AF4" i="1033" s="1"/>
  <c r="AC4" i="1033"/>
  <c r="AB4" i="1033"/>
  <c r="AA4" i="1033"/>
  <c r="Y4" i="1033"/>
  <c r="X4" i="1033"/>
  <c r="Z4" i="1033" s="1"/>
  <c r="W4" i="1033"/>
  <c r="V4" i="1033"/>
  <c r="T4" i="1033"/>
  <c r="U4" i="1033" s="1"/>
  <c r="S4" i="1033"/>
  <c r="R4" i="1033"/>
  <c r="Q4" i="1033"/>
  <c r="O4" i="1033"/>
  <c r="N4" i="1033"/>
  <c r="P4" i="1033" s="1"/>
  <c r="F4" i="1033" s="1"/>
  <c r="M4" i="1033"/>
  <c r="L4" i="1033"/>
  <c r="K4" i="1033"/>
  <c r="E54" i="1032"/>
  <c r="E56" i="1032" s="1"/>
  <c r="D54" i="1032"/>
  <c r="D56" i="1032" s="1"/>
  <c r="C54" i="1032"/>
  <c r="C55" i="1032" s="1"/>
  <c r="G55" i="1032" s="1"/>
  <c r="E47" i="1032"/>
  <c r="E49" i="1032" s="1"/>
  <c r="D47" i="1032"/>
  <c r="AJ43" i="1032"/>
  <c r="AI43" i="1032"/>
  <c r="AH43" i="1032"/>
  <c r="AG43" i="1032"/>
  <c r="AF43" i="1032"/>
  <c r="AE43" i="1032"/>
  <c r="AD43" i="1032"/>
  <c r="AC43" i="1032"/>
  <c r="AB43" i="1032"/>
  <c r="AA43" i="1032"/>
  <c r="Z43" i="1032"/>
  <c r="Y43" i="1032"/>
  <c r="X43" i="1032"/>
  <c r="W43" i="1032"/>
  <c r="V43" i="1032"/>
  <c r="U43" i="1032"/>
  <c r="T43" i="1032"/>
  <c r="S43" i="1032"/>
  <c r="R43" i="1032"/>
  <c r="Q43" i="1032"/>
  <c r="P43" i="1032"/>
  <c r="O43" i="1032"/>
  <c r="N43" i="1032"/>
  <c r="M43" i="1032"/>
  <c r="L43" i="1032"/>
  <c r="K43" i="1032"/>
  <c r="F43" i="1032"/>
  <c r="AJ42" i="1032"/>
  <c r="AI42" i="1032"/>
  <c r="AH42" i="1032"/>
  <c r="AG42" i="1032"/>
  <c r="AF42" i="1032"/>
  <c r="AE42" i="1032"/>
  <c r="AD42" i="1032"/>
  <c r="AC42" i="1032"/>
  <c r="AB42" i="1032"/>
  <c r="AA42" i="1032"/>
  <c r="Z42" i="1032"/>
  <c r="Y42" i="1032"/>
  <c r="X42" i="1032"/>
  <c r="W42" i="1032"/>
  <c r="V42" i="1032"/>
  <c r="U42" i="1032"/>
  <c r="T42" i="1032"/>
  <c r="S42" i="1032"/>
  <c r="R42" i="1032"/>
  <c r="Q42" i="1032"/>
  <c r="P42" i="1032"/>
  <c r="O42" i="1032"/>
  <c r="N42" i="1032"/>
  <c r="M42" i="1032"/>
  <c r="L42" i="1032"/>
  <c r="K42" i="1032"/>
  <c r="F42" i="1032"/>
  <c r="AJ41" i="1032"/>
  <c r="AI41" i="1032"/>
  <c r="AH41" i="1032"/>
  <c r="AG41" i="1032"/>
  <c r="AF41" i="1032"/>
  <c r="AE41" i="1032"/>
  <c r="AD41" i="1032"/>
  <c r="AC41" i="1032"/>
  <c r="AB41" i="1032"/>
  <c r="AA41" i="1032"/>
  <c r="Z41" i="1032"/>
  <c r="Y41" i="1032"/>
  <c r="X41" i="1032"/>
  <c r="W41" i="1032"/>
  <c r="V41" i="1032"/>
  <c r="U41" i="1032"/>
  <c r="T41" i="1032"/>
  <c r="S41" i="1032"/>
  <c r="R41" i="1032"/>
  <c r="Q41" i="1032"/>
  <c r="P41" i="1032"/>
  <c r="O41" i="1032"/>
  <c r="N41" i="1032"/>
  <c r="M41" i="1032"/>
  <c r="L41" i="1032"/>
  <c r="K41" i="1032"/>
  <c r="F41" i="1032"/>
  <c r="AJ40" i="1032"/>
  <c r="AI40" i="1032"/>
  <c r="AH40" i="1032"/>
  <c r="AG40" i="1032"/>
  <c r="AF40" i="1032"/>
  <c r="AE40" i="1032"/>
  <c r="AD40" i="1032"/>
  <c r="AC40" i="1032"/>
  <c r="AB40" i="1032"/>
  <c r="AA40" i="1032"/>
  <c r="Z40" i="1032"/>
  <c r="Y40" i="1032"/>
  <c r="X40" i="1032"/>
  <c r="W40" i="1032"/>
  <c r="V40" i="1032"/>
  <c r="U40" i="1032"/>
  <c r="T40" i="1032"/>
  <c r="S40" i="1032"/>
  <c r="R40" i="1032"/>
  <c r="Q40" i="1032"/>
  <c r="P40" i="1032"/>
  <c r="O40" i="1032"/>
  <c r="N40" i="1032"/>
  <c r="M40" i="1032"/>
  <c r="L40" i="1032"/>
  <c r="K40" i="1032"/>
  <c r="F40" i="1032"/>
  <c r="AJ39" i="1032"/>
  <c r="AI39" i="1032"/>
  <c r="AH39" i="1032"/>
  <c r="AG39" i="1032"/>
  <c r="AF39" i="1032"/>
  <c r="AE39" i="1032"/>
  <c r="AD39" i="1032"/>
  <c r="AC39" i="1032"/>
  <c r="AB39" i="1032"/>
  <c r="AA39" i="1032"/>
  <c r="Z39" i="1032"/>
  <c r="Y39" i="1032"/>
  <c r="X39" i="1032"/>
  <c r="W39" i="1032"/>
  <c r="V39" i="1032"/>
  <c r="U39" i="1032"/>
  <c r="T39" i="1032"/>
  <c r="S39" i="1032"/>
  <c r="R39" i="1032"/>
  <c r="Q39" i="1032"/>
  <c r="P39" i="1032"/>
  <c r="O39" i="1032"/>
  <c r="N39" i="1032"/>
  <c r="M39" i="1032"/>
  <c r="L39" i="1032"/>
  <c r="K39" i="1032"/>
  <c r="F39" i="1032"/>
  <c r="AJ38" i="1032"/>
  <c r="AI38" i="1032"/>
  <c r="AH38" i="1032"/>
  <c r="AG38" i="1032"/>
  <c r="AF38" i="1032"/>
  <c r="AE38" i="1032"/>
  <c r="AD38" i="1032"/>
  <c r="AC38" i="1032"/>
  <c r="AB38" i="1032"/>
  <c r="AA38" i="1032"/>
  <c r="Z38" i="1032"/>
  <c r="Y38" i="1032"/>
  <c r="X38" i="1032"/>
  <c r="W38" i="1032"/>
  <c r="V38" i="1032"/>
  <c r="U38" i="1032"/>
  <c r="T38" i="1032"/>
  <c r="S38" i="1032"/>
  <c r="R38" i="1032"/>
  <c r="Q38" i="1032"/>
  <c r="P38" i="1032"/>
  <c r="O38" i="1032"/>
  <c r="N38" i="1032"/>
  <c r="M38" i="1032"/>
  <c r="L38" i="1032"/>
  <c r="K38" i="1032"/>
  <c r="F38" i="1032"/>
  <c r="AJ37" i="1032"/>
  <c r="AI37" i="1032"/>
  <c r="AH37" i="1032"/>
  <c r="AG37" i="1032"/>
  <c r="AF37" i="1032"/>
  <c r="AE37" i="1032"/>
  <c r="AD37" i="1032"/>
  <c r="AC37" i="1032"/>
  <c r="AB37" i="1032"/>
  <c r="AA37" i="1032"/>
  <c r="Z37" i="1032"/>
  <c r="Y37" i="1032"/>
  <c r="X37" i="1032"/>
  <c r="W37" i="1032"/>
  <c r="V37" i="1032"/>
  <c r="U37" i="1032"/>
  <c r="T37" i="1032"/>
  <c r="S37" i="1032"/>
  <c r="R37" i="1032"/>
  <c r="Q37" i="1032"/>
  <c r="P37" i="1032"/>
  <c r="O37" i="1032"/>
  <c r="N37" i="1032"/>
  <c r="M37" i="1032"/>
  <c r="L37" i="1032"/>
  <c r="K37" i="1032"/>
  <c r="F37" i="1032"/>
  <c r="AJ36" i="1032"/>
  <c r="AI36" i="1032"/>
  <c r="AH36" i="1032"/>
  <c r="AG36" i="1032"/>
  <c r="AF36" i="1032"/>
  <c r="AE36" i="1032"/>
  <c r="AD36" i="1032"/>
  <c r="AC36" i="1032"/>
  <c r="AB36" i="1032"/>
  <c r="AA36" i="1032"/>
  <c r="Z36" i="1032"/>
  <c r="Y36" i="1032"/>
  <c r="X36" i="1032"/>
  <c r="W36" i="1032"/>
  <c r="V36" i="1032"/>
  <c r="U36" i="1032"/>
  <c r="T36" i="1032"/>
  <c r="S36" i="1032"/>
  <c r="R36" i="1032"/>
  <c r="Q36" i="1032"/>
  <c r="P36" i="1032"/>
  <c r="O36" i="1032"/>
  <c r="N36" i="1032"/>
  <c r="M36" i="1032"/>
  <c r="L36" i="1032"/>
  <c r="K36" i="1032"/>
  <c r="F36" i="1032"/>
  <c r="AJ35" i="1032"/>
  <c r="AI35" i="1032"/>
  <c r="AH35" i="1032"/>
  <c r="AG35" i="1032"/>
  <c r="AF35" i="1032"/>
  <c r="AE35" i="1032"/>
  <c r="AD35" i="1032"/>
  <c r="AC35" i="1032"/>
  <c r="AB35" i="1032"/>
  <c r="AA35" i="1032"/>
  <c r="Z35" i="1032"/>
  <c r="Y35" i="1032"/>
  <c r="X35" i="1032"/>
  <c r="W35" i="1032"/>
  <c r="V35" i="1032"/>
  <c r="U35" i="1032"/>
  <c r="T35" i="1032"/>
  <c r="S35" i="1032"/>
  <c r="R35" i="1032"/>
  <c r="Q35" i="1032"/>
  <c r="P35" i="1032"/>
  <c r="O35" i="1032"/>
  <c r="N35" i="1032"/>
  <c r="M35" i="1032"/>
  <c r="L35" i="1032"/>
  <c r="K35" i="1032"/>
  <c r="F35" i="1032"/>
  <c r="AJ34" i="1032"/>
  <c r="AI34" i="1032"/>
  <c r="AH34" i="1032"/>
  <c r="AG34" i="1032"/>
  <c r="AF34" i="1032"/>
  <c r="AE34" i="1032"/>
  <c r="AD34" i="1032"/>
  <c r="AC34" i="1032"/>
  <c r="AB34" i="1032"/>
  <c r="AA34" i="1032"/>
  <c r="Z34" i="1032"/>
  <c r="Y34" i="1032"/>
  <c r="X34" i="1032"/>
  <c r="W34" i="1032"/>
  <c r="V34" i="1032"/>
  <c r="U34" i="1032"/>
  <c r="T34" i="1032"/>
  <c r="S34" i="1032"/>
  <c r="R34" i="1032"/>
  <c r="Q34" i="1032"/>
  <c r="P34" i="1032"/>
  <c r="O34" i="1032"/>
  <c r="N34" i="1032"/>
  <c r="M34" i="1032"/>
  <c r="L34" i="1032"/>
  <c r="K34" i="1032"/>
  <c r="F34" i="1032"/>
  <c r="AJ33" i="1032"/>
  <c r="AI33" i="1032"/>
  <c r="AH33" i="1032"/>
  <c r="AG33" i="1032"/>
  <c r="AF33" i="1032"/>
  <c r="AE33" i="1032"/>
  <c r="AD33" i="1032"/>
  <c r="AC33" i="1032"/>
  <c r="AB33" i="1032"/>
  <c r="AA33" i="1032"/>
  <c r="Z33" i="1032"/>
  <c r="Y33" i="1032"/>
  <c r="X33" i="1032"/>
  <c r="W33" i="1032"/>
  <c r="V33" i="1032"/>
  <c r="U33" i="1032"/>
  <c r="T33" i="1032"/>
  <c r="S33" i="1032"/>
  <c r="R33" i="1032"/>
  <c r="Q33" i="1032"/>
  <c r="P33" i="1032"/>
  <c r="O33" i="1032"/>
  <c r="N33" i="1032"/>
  <c r="M33" i="1032"/>
  <c r="L33" i="1032"/>
  <c r="K33" i="1032"/>
  <c r="F33" i="1032"/>
  <c r="AJ32" i="1032"/>
  <c r="AI32" i="1032"/>
  <c r="AH32" i="1032"/>
  <c r="AG32" i="1032"/>
  <c r="AF32" i="1032"/>
  <c r="AE32" i="1032"/>
  <c r="AD32" i="1032"/>
  <c r="AC32" i="1032"/>
  <c r="AB32" i="1032"/>
  <c r="AA32" i="1032"/>
  <c r="Z32" i="1032"/>
  <c r="Y32" i="1032"/>
  <c r="X32" i="1032"/>
  <c r="W32" i="1032"/>
  <c r="V32" i="1032"/>
  <c r="U32" i="1032"/>
  <c r="T32" i="1032"/>
  <c r="S32" i="1032"/>
  <c r="R32" i="1032"/>
  <c r="Q32" i="1032"/>
  <c r="P32" i="1032"/>
  <c r="O32" i="1032"/>
  <c r="N32" i="1032"/>
  <c r="M32" i="1032"/>
  <c r="L32" i="1032"/>
  <c r="K32" i="1032"/>
  <c r="F32" i="1032"/>
  <c r="AJ31" i="1032"/>
  <c r="AI31" i="1032"/>
  <c r="AH31" i="1032"/>
  <c r="AG31" i="1032"/>
  <c r="AF31" i="1032"/>
  <c r="AE31" i="1032"/>
  <c r="AD31" i="1032"/>
  <c r="AC31" i="1032"/>
  <c r="AB31" i="1032"/>
  <c r="AA31" i="1032"/>
  <c r="Z31" i="1032"/>
  <c r="Y31" i="1032"/>
  <c r="X31" i="1032"/>
  <c r="W31" i="1032"/>
  <c r="V31" i="1032"/>
  <c r="U31" i="1032"/>
  <c r="T31" i="1032"/>
  <c r="S31" i="1032"/>
  <c r="R31" i="1032"/>
  <c r="Q31" i="1032"/>
  <c r="P31" i="1032"/>
  <c r="O31" i="1032"/>
  <c r="N31" i="1032"/>
  <c r="M31" i="1032"/>
  <c r="L31" i="1032"/>
  <c r="K31" i="1032"/>
  <c r="F31" i="1032"/>
  <c r="AJ30" i="1032"/>
  <c r="AI30" i="1032"/>
  <c r="AH30" i="1032"/>
  <c r="AG30" i="1032"/>
  <c r="AF30" i="1032"/>
  <c r="AE30" i="1032"/>
  <c r="AD30" i="1032"/>
  <c r="AC30" i="1032"/>
  <c r="AB30" i="1032"/>
  <c r="AA30" i="1032"/>
  <c r="Z30" i="1032"/>
  <c r="Y30" i="1032"/>
  <c r="X30" i="1032"/>
  <c r="W30" i="1032"/>
  <c r="V30" i="1032"/>
  <c r="U30" i="1032"/>
  <c r="T30" i="1032"/>
  <c r="S30" i="1032"/>
  <c r="R30" i="1032"/>
  <c r="Q30" i="1032"/>
  <c r="P30" i="1032"/>
  <c r="O30" i="1032"/>
  <c r="N30" i="1032"/>
  <c r="M30" i="1032"/>
  <c r="L30" i="1032"/>
  <c r="K30" i="1032"/>
  <c r="F30" i="1032"/>
  <c r="AJ29" i="1032"/>
  <c r="AI29" i="1032"/>
  <c r="AH29" i="1032"/>
  <c r="AG29" i="1032"/>
  <c r="AF29" i="1032"/>
  <c r="AE29" i="1032"/>
  <c r="AD29" i="1032"/>
  <c r="AC29" i="1032"/>
  <c r="AB29" i="1032"/>
  <c r="AA29" i="1032"/>
  <c r="Z29" i="1032"/>
  <c r="Y29" i="1032"/>
  <c r="X29" i="1032"/>
  <c r="W29" i="1032"/>
  <c r="V29" i="1032"/>
  <c r="U29" i="1032"/>
  <c r="T29" i="1032"/>
  <c r="S29" i="1032"/>
  <c r="R29" i="1032"/>
  <c r="Q29" i="1032"/>
  <c r="P29" i="1032"/>
  <c r="O29" i="1032"/>
  <c r="N29" i="1032"/>
  <c r="M29" i="1032"/>
  <c r="L29" i="1032"/>
  <c r="K29" i="1032"/>
  <c r="F29" i="1032"/>
  <c r="AJ28" i="1032"/>
  <c r="AI28" i="1032"/>
  <c r="AH28" i="1032"/>
  <c r="AG28" i="1032"/>
  <c r="AF28" i="1032"/>
  <c r="AE28" i="1032"/>
  <c r="AD28" i="1032"/>
  <c r="AC28" i="1032"/>
  <c r="AB28" i="1032"/>
  <c r="AA28" i="1032"/>
  <c r="Z28" i="1032"/>
  <c r="Y28" i="1032"/>
  <c r="X28" i="1032"/>
  <c r="W28" i="1032"/>
  <c r="V28" i="1032"/>
  <c r="U28" i="1032"/>
  <c r="T28" i="1032"/>
  <c r="S28" i="1032"/>
  <c r="R28" i="1032"/>
  <c r="Q28" i="1032"/>
  <c r="P28" i="1032"/>
  <c r="O28" i="1032"/>
  <c r="N28" i="1032"/>
  <c r="M28" i="1032"/>
  <c r="L28" i="1032"/>
  <c r="K28" i="1032"/>
  <c r="F28" i="1032"/>
  <c r="AJ27" i="1032"/>
  <c r="AI27" i="1032"/>
  <c r="AH27" i="1032"/>
  <c r="AG27" i="1032"/>
  <c r="AF27" i="1032"/>
  <c r="AE27" i="1032"/>
  <c r="AD27" i="1032"/>
  <c r="AC27" i="1032"/>
  <c r="AB27" i="1032"/>
  <c r="AA27" i="1032"/>
  <c r="Z27" i="1032"/>
  <c r="Y27" i="1032"/>
  <c r="X27" i="1032"/>
  <c r="W27" i="1032"/>
  <c r="V27" i="1032"/>
  <c r="U27" i="1032"/>
  <c r="T27" i="1032"/>
  <c r="S27" i="1032"/>
  <c r="R27" i="1032"/>
  <c r="Q27" i="1032"/>
  <c r="P27" i="1032"/>
  <c r="O27" i="1032"/>
  <c r="N27" i="1032"/>
  <c r="M27" i="1032"/>
  <c r="L27" i="1032"/>
  <c r="K27" i="1032"/>
  <c r="F27" i="1032"/>
  <c r="AJ26" i="1032"/>
  <c r="AI26" i="1032"/>
  <c r="AH26" i="1032"/>
  <c r="AG26" i="1032"/>
  <c r="AF26" i="1032"/>
  <c r="AE26" i="1032"/>
  <c r="AD26" i="1032"/>
  <c r="AC26" i="1032"/>
  <c r="AB26" i="1032"/>
  <c r="AA26" i="1032"/>
  <c r="Z26" i="1032"/>
  <c r="Y26" i="1032"/>
  <c r="X26" i="1032"/>
  <c r="W26" i="1032"/>
  <c r="V26" i="1032"/>
  <c r="U26" i="1032"/>
  <c r="T26" i="1032"/>
  <c r="S26" i="1032"/>
  <c r="R26" i="1032"/>
  <c r="Q26" i="1032"/>
  <c r="P26" i="1032"/>
  <c r="O26" i="1032"/>
  <c r="N26" i="1032"/>
  <c r="M26" i="1032"/>
  <c r="L26" i="1032"/>
  <c r="K26" i="1032"/>
  <c r="F26" i="1032"/>
  <c r="AJ25" i="1032"/>
  <c r="AI25" i="1032"/>
  <c r="AH25" i="1032"/>
  <c r="AG25" i="1032"/>
  <c r="AF25" i="1032"/>
  <c r="AE25" i="1032"/>
  <c r="AD25" i="1032"/>
  <c r="AC25" i="1032"/>
  <c r="AB25" i="1032"/>
  <c r="AA25" i="1032"/>
  <c r="Z25" i="1032"/>
  <c r="Y25" i="1032"/>
  <c r="X25" i="1032"/>
  <c r="W25" i="1032"/>
  <c r="V25" i="1032"/>
  <c r="U25" i="1032"/>
  <c r="T25" i="1032"/>
  <c r="S25" i="1032"/>
  <c r="R25" i="1032"/>
  <c r="Q25" i="1032"/>
  <c r="P25" i="1032"/>
  <c r="O25" i="1032"/>
  <c r="N25" i="1032"/>
  <c r="M25" i="1032"/>
  <c r="L25" i="1032"/>
  <c r="K25" i="1032"/>
  <c r="F25" i="1032"/>
  <c r="AJ24" i="1032"/>
  <c r="AI24" i="1032"/>
  <c r="AH24" i="1032"/>
  <c r="AG24" i="1032"/>
  <c r="AF24" i="1032"/>
  <c r="AE24" i="1032"/>
  <c r="AD24" i="1032"/>
  <c r="AC24" i="1032"/>
  <c r="AB24" i="1032"/>
  <c r="AA24" i="1032"/>
  <c r="Z24" i="1032"/>
  <c r="Y24" i="1032"/>
  <c r="X24" i="1032"/>
  <c r="W24" i="1032"/>
  <c r="V24" i="1032"/>
  <c r="U24" i="1032"/>
  <c r="T24" i="1032"/>
  <c r="S24" i="1032"/>
  <c r="R24" i="1032"/>
  <c r="Q24" i="1032"/>
  <c r="P24" i="1032"/>
  <c r="O24" i="1032"/>
  <c r="N24" i="1032"/>
  <c r="M24" i="1032"/>
  <c r="L24" i="1032"/>
  <c r="K24" i="1032"/>
  <c r="F24" i="1032"/>
  <c r="AJ23" i="1032"/>
  <c r="AI23" i="1032"/>
  <c r="AH23" i="1032"/>
  <c r="AG23" i="1032"/>
  <c r="AF23" i="1032"/>
  <c r="AE23" i="1032"/>
  <c r="AD23" i="1032"/>
  <c r="AC23" i="1032"/>
  <c r="AB23" i="1032"/>
  <c r="AA23" i="1032"/>
  <c r="Z23" i="1032"/>
  <c r="Y23" i="1032"/>
  <c r="X23" i="1032"/>
  <c r="W23" i="1032"/>
  <c r="V23" i="1032"/>
  <c r="U23" i="1032"/>
  <c r="T23" i="1032"/>
  <c r="S23" i="1032"/>
  <c r="R23" i="1032"/>
  <c r="Q23" i="1032"/>
  <c r="P23" i="1032"/>
  <c r="O23" i="1032"/>
  <c r="N23" i="1032"/>
  <c r="M23" i="1032"/>
  <c r="L23" i="1032"/>
  <c r="K23" i="1032"/>
  <c r="F23" i="1032"/>
  <c r="AJ22" i="1032"/>
  <c r="AI22" i="1032"/>
  <c r="AH22" i="1032"/>
  <c r="AG22" i="1032"/>
  <c r="AF22" i="1032"/>
  <c r="AE22" i="1032"/>
  <c r="AD22" i="1032"/>
  <c r="AC22" i="1032"/>
  <c r="AB22" i="1032"/>
  <c r="AA22" i="1032"/>
  <c r="Z22" i="1032"/>
  <c r="Y22" i="1032"/>
  <c r="X22" i="1032"/>
  <c r="W22" i="1032"/>
  <c r="V22" i="1032"/>
  <c r="U22" i="1032"/>
  <c r="T22" i="1032"/>
  <c r="S22" i="1032"/>
  <c r="R22" i="1032"/>
  <c r="Q22" i="1032"/>
  <c r="P22" i="1032"/>
  <c r="O22" i="1032"/>
  <c r="N22" i="1032"/>
  <c r="M22" i="1032"/>
  <c r="L22" i="1032"/>
  <c r="K22" i="1032"/>
  <c r="F22" i="1032"/>
  <c r="AI21" i="1032"/>
  <c r="AH21" i="1032"/>
  <c r="AJ21" i="1032" s="1"/>
  <c r="AG21" i="1032"/>
  <c r="AE21" i="1032"/>
  <c r="AD21" i="1032"/>
  <c r="AC21" i="1032"/>
  <c r="AB21" i="1032"/>
  <c r="AF21" i="1032" s="1"/>
  <c r="AA21" i="1032"/>
  <c r="Y21" i="1032"/>
  <c r="X21" i="1032"/>
  <c r="W21" i="1032"/>
  <c r="Z21" i="1032" s="1"/>
  <c r="V21" i="1032"/>
  <c r="T21" i="1032"/>
  <c r="S21" i="1032"/>
  <c r="R21" i="1032"/>
  <c r="U21" i="1032" s="1"/>
  <c r="Q21" i="1032"/>
  <c r="O21" i="1032"/>
  <c r="N21" i="1032"/>
  <c r="M21" i="1032"/>
  <c r="L21" i="1032"/>
  <c r="P21" i="1032" s="1"/>
  <c r="F21" i="1032" s="1"/>
  <c r="K21" i="1032"/>
  <c r="AI20" i="1032"/>
  <c r="AH20" i="1032"/>
  <c r="AJ20" i="1032" s="1"/>
  <c r="AG20" i="1032"/>
  <c r="AE20" i="1032"/>
  <c r="AD20" i="1032"/>
  <c r="AC20" i="1032"/>
  <c r="AF20" i="1032" s="1"/>
  <c r="AB20" i="1032"/>
  <c r="AA20" i="1032"/>
  <c r="Y20" i="1032"/>
  <c r="X20" i="1032"/>
  <c r="Z20" i="1032" s="1"/>
  <c r="W20" i="1032"/>
  <c r="V20" i="1032"/>
  <c r="T20" i="1032"/>
  <c r="S20" i="1032"/>
  <c r="U20" i="1032" s="1"/>
  <c r="R20" i="1032"/>
  <c r="Q20" i="1032"/>
  <c r="O20" i="1032"/>
  <c r="N20" i="1032"/>
  <c r="M20" i="1032"/>
  <c r="P20" i="1032" s="1"/>
  <c r="F20" i="1032" s="1"/>
  <c r="L20" i="1032"/>
  <c r="K20" i="1032"/>
  <c r="AI19" i="1032"/>
  <c r="AH19" i="1032"/>
  <c r="AJ19" i="1032" s="1"/>
  <c r="AG19" i="1032"/>
  <c r="AF19" i="1032"/>
  <c r="AE19" i="1032"/>
  <c r="AD19" i="1032"/>
  <c r="AC19" i="1032"/>
  <c r="AB19" i="1032"/>
  <c r="AA19" i="1032"/>
  <c r="Y19" i="1032"/>
  <c r="X19" i="1032"/>
  <c r="Z19" i="1032" s="1"/>
  <c r="W19" i="1032"/>
  <c r="V19" i="1032"/>
  <c r="T19" i="1032"/>
  <c r="U19" i="1032" s="1"/>
  <c r="S19" i="1032"/>
  <c r="R19" i="1032"/>
  <c r="Q19" i="1032"/>
  <c r="O19" i="1032"/>
  <c r="N19" i="1032"/>
  <c r="P19" i="1032" s="1"/>
  <c r="F19" i="1032" s="1"/>
  <c r="M19" i="1032"/>
  <c r="L19" i="1032"/>
  <c r="K19" i="1032"/>
  <c r="AI18" i="1032"/>
  <c r="AH18" i="1032"/>
  <c r="AJ18" i="1032" s="1"/>
  <c r="AG18" i="1032"/>
  <c r="AE18" i="1032"/>
  <c r="AD18" i="1032"/>
  <c r="AC18" i="1032"/>
  <c r="AB18" i="1032"/>
  <c r="AF18" i="1032" s="1"/>
  <c r="AA18" i="1032"/>
  <c r="Y18" i="1032"/>
  <c r="X18" i="1032"/>
  <c r="W18" i="1032"/>
  <c r="Z18" i="1032" s="1"/>
  <c r="V18" i="1032"/>
  <c r="T18" i="1032"/>
  <c r="S18" i="1032"/>
  <c r="R18" i="1032"/>
  <c r="U18" i="1032" s="1"/>
  <c r="Q18" i="1032"/>
  <c r="O18" i="1032"/>
  <c r="N18" i="1032"/>
  <c r="M18" i="1032"/>
  <c r="L18" i="1032"/>
  <c r="P18" i="1032" s="1"/>
  <c r="F18" i="1032" s="1"/>
  <c r="K18" i="1032"/>
  <c r="AI17" i="1032"/>
  <c r="AH17" i="1032"/>
  <c r="AG17" i="1032"/>
  <c r="AJ17" i="1032" s="1"/>
  <c r="AF17" i="1032"/>
  <c r="AE17" i="1032"/>
  <c r="AD17" i="1032"/>
  <c r="AC17" i="1032"/>
  <c r="AB17" i="1032"/>
  <c r="AA17" i="1032"/>
  <c r="Y17" i="1032"/>
  <c r="X17" i="1032"/>
  <c r="W17" i="1032"/>
  <c r="V17" i="1032"/>
  <c r="Z17" i="1032" s="1"/>
  <c r="T17" i="1032"/>
  <c r="S17" i="1032"/>
  <c r="R17" i="1032"/>
  <c r="Q17" i="1032"/>
  <c r="U17" i="1032" s="1"/>
  <c r="O17" i="1032"/>
  <c r="N17" i="1032"/>
  <c r="M17" i="1032"/>
  <c r="L17" i="1032"/>
  <c r="K17" i="1032"/>
  <c r="P17" i="1032" s="1"/>
  <c r="F17" i="1032" s="1"/>
  <c r="AJ16" i="1032"/>
  <c r="AI16" i="1032"/>
  <c r="AH16" i="1032"/>
  <c r="AG16" i="1032"/>
  <c r="AE16" i="1032"/>
  <c r="AD16" i="1032"/>
  <c r="AC16" i="1032"/>
  <c r="AF16" i="1032" s="1"/>
  <c r="AB16" i="1032"/>
  <c r="AA16" i="1032"/>
  <c r="Y16" i="1032"/>
  <c r="X16" i="1032"/>
  <c r="Z16" i="1032" s="1"/>
  <c r="W16" i="1032"/>
  <c r="V16" i="1032"/>
  <c r="T16" i="1032"/>
  <c r="S16" i="1032"/>
  <c r="U16" i="1032" s="1"/>
  <c r="R16" i="1032"/>
  <c r="Q16" i="1032"/>
  <c r="O16" i="1032"/>
  <c r="N16" i="1032"/>
  <c r="M16" i="1032"/>
  <c r="P16" i="1032" s="1"/>
  <c r="F16" i="1032" s="1"/>
  <c r="L16" i="1032"/>
  <c r="K16" i="1032"/>
  <c r="AI15" i="1032"/>
  <c r="AH15" i="1032"/>
  <c r="AJ15" i="1032" s="1"/>
  <c r="AG15" i="1032"/>
  <c r="AE15" i="1032"/>
  <c r="AD15" i="1032"/>
  <c r="AC15" i="1032"/>
  <c r="AB15" i="1032"/>
  <c r="AF15" i="1032" s="1"/>
  <c r="AA15" i="1032"/>
  <c r="Y15" i="1032"/>
  <c r="X15" i="1032"/>
  <c r="W15" i="1032"/>
  <c r="Z15" i="1032" s="1"/>
  <c r="V15" i="1032"/>
  <c r="T15" i="1032"/>
  <c r="S15" i="1032"/>
  <c r="R15" i="1032"/>
  <c r="U15" i="1032" s="1"/>
  <c r="Q15" i="1032"/>
  <c r="P15" i="1032"/>
  <c r="F15" i="1032" s="1"/>
  <c r="O15" i="1032"/>
  <c r="N15" i="1032"/>
  <c r="M15" i="1032"/>
  <c r="L15" i="1032"/>
  <c r="K15" i="1032"/>
  <c r="AI14" i="1032"/>
  <c r="AH14" i="1032"/>
  <c r="AJ14" i="1032" s="1"/>
  <c r="AG14" i="1032"/>
  <c r="AE14" i="1032"/>
  <c r="AD14" i="1032"/>
  <c r="AC14" i="1032"/>
  <c r="AF14" i="1032" s="1"/>
  <c r="AB14" i="1032"/>
  <c r="AA14" i="1032"/>
  <c r="Y14" i="1032"/>
  <c r="X14" i="1032"/>
  <c r="Z14" i="1032" s="1"/>
  <c r="W14" i="1032"/>
  <c r="V14" i="1032"/>
  <c r="T14" i="1032"/>
  <c r="S14" i="1032"/>
  <c r="U14" i="1032" s="1"/>
  <c r="R14" i="1032"/>
  <c r="Q14" i="1032"/>
  <c r="O14" i="1032"/>
  <c r="N14" i="1032"/>
  <c r="M14" i="1032"/>
  <c r="P14" i="1032" s="1"/>
  <c r="F14" i="1032" s="1"/>
  <c r="L14" i="1032"/>
  <c r="K14" i="1032"/>
  <c r="AI13" i="1032"/>
  <c r="AH13" i="1032"/>
  <c r="AJ13" i="1032" s="1"/>
  <c r="AG13" i="1032"/>
  <c r="AE13" i="1032"/>
  <c r="AD13" i="1032"/>
  <c r="AF13" i="1032" s="1"/>
  <c r="AC13" i="1032"/>
  <c r="AB13" i="1032"/>
  <c r="AA13" i="1032"/>
  <c r="Y13" i="1032"/>
  <c r="X13" i="1032"/>
  <c r="Z13" i="1032" s="1"/>
  <c r="W13" i="1032"/>
  <c r="V13" i="1032"/>
  <c r="T13" i="1032"/>
  <c r="U13" i="1032" s="1"/>
  <c r="S13" i="1032"/>
  <c r="R13" i="1032"/>
  <c r="Q13" i="1032"/>
  <c r="O13" i="1032"/>
  <c r="N13" i="1032"/>
  <c r="P13" i="1032" s="1"/>
  <c r="F13" i="1032" s="1"/>
  <c r="M13" i="1032"/>
  <c r="L13" i="1032"/>
  <c r="K13" i="1032"/>
  <c r="AJ12" i="1032"/>
  <c r="AI12" i="1032"/>
  <c r="AH12" i="1032"/>
  <c r="AG12" i="1032"/>
  <c r="AE12" i="1032"/>
  <c r="AD12" i="1032"/>
  <c r="AC12" i="1032"/>
  <c r="AF12" i="1032" s="1"/>
  <c r="AB12" i="1032"/>
  <c r="AA12" i="1032"/>
  <c r="Y12" i="1032"/>
  <c r="X12" i="1032"/>
  <c r="Z12" i="1032" s="1"/>
  <c r="W12" i="1032"/>
  <c r="V12" i="1032"/>
  <c r="T12" i="1032"/>
  <c r="S12" i="1032"/>
  <c r="U12" i="1032" s="1"/>
  <c r="R12" i="1032"/>
  <c r="Q12" i="1032"/>
  <c r="O12" i="1032"/>
  <c r="N12" i="1032"/>
  <c r="M12" i="1032"/>
  <c r="P12" i="1032" s="1"/>
  <c r="F12" i="1032" s="1"/>
  <c r="L12" i="1032"/>
  <c r="K12" i="1032"/>
  <c r="AI11" i="1032"/>
  <c r="AH11" i="1032"/>
  <c r="AJ11" i="1032" s="1"/>
  <c r="AG11" i="1032"/>
  <c r="AE11" i="1032"/>
  <c r="AD11" i="1032"/>
  <c r="AC11" i="1032"/>
  <c r="AB11" i="1032"/>
  <c r="AF11" i="1032" s="1"/>
  <c r="AA11" i="1032"/>
  <c r="Y11" i="1032"/>
  <c r="X11" i="1032"/>
  <c r="W11" i="1032"/>
  <c r="Z11" i="1032" s="1"/>
  <c r="V11" i="1032"/>
  <c r="T11" i="1032"/>
  <c r="S11" i="1032"/>
  <c r="R11" i="1032"/>
  <c r="U11" i="1032" s="1"/>
  <c r="Q11" i="1032"/>
  <c r="O11" i="1032"/>
  <c r="N11" i="1032"/>
  <c r="M11" i="1032"/>
  <c r="L11" i="1032"/>
  <c r="P11" i="1032" s="1"/>
  <c r="F11" i="1032" s="1"/>
  <c r="K11" i="1032"/>
  <c r="AI10" i="1032"/>
  <c r="AH10" i="1032"/>
  <c r="AJ10" i="1032" s="1"/>
  <c r="AG10" i="1032"/>
  <c r="AE10" i="1032"/>
  <c r="AD10" i="1032"/>
  <c r="AC10" i="1032"/>
  <c r="AF10" i="1032" s="1"/>
  <c r="AB10" i="1032"/>
  <c r="AA10" i="1032"/>
  <c r="Y10" i="1032"/>
  <c r="X10" i="1032"/>
  <c r="Z10" i="1032" s="1"/>
  <c r="W10" i="1032"/>
  <c r="V10" i="1032"/>
  <c r="U10" i="1032"/>
  <c r="T10" i="1032"/>
  <c r="S10" i="1032"/>
  <c r="R10" i="1032"/>
  <c r="Q10" i="1032"/>
  <c r="O10" i="1032"/>
  <c r="N10" i="1032"/>
  <c r="M10" i="1032"/>
  <c r="P10" i="1032" s="1"/>
  <c r="F10" i="1032" s="1"/>
  <c r="C57" i="1032" s="1"/>
  <c r="L10" i="1032"/>
  <c r="K10" i="1032"/>
  <c r="AI9" i="1032"/>
  <c r="AJ9" i="1032" s="1"/>
  <c r="AH9" i="1032"/>
  <c r="AG9" i="1032"/>
  <c r="AE9" i="1032"/>
  <c r="AF9" i="1032" s="1"/>
  <c r="AD9" i="1032"/>
  <c r="AC9" i="1032"/>
  <c r="AB9" i="1032"/>
  <c r="AA9" i="1032"/>
  <c r="Y9" i="1032"/>
  <c r="Z9" i="1032" s="1"/>
  <c r="X9" i="1032"/>
  <c r="W9" i="1032"/>
  <c r="V9" i="1032"/>
  <c r="T9" i="1032"/>
  <c r="U9" i="1032" s="1"/>
  <c r="S9" i="1032"/>
  <c r="R9" i="1032"/>
  <c r="Q9" i="1032"/>
  <c r="O9" i="1032"/>
  <c r="P9" i="1032" s="1"/>
  <c r="F9" i="1032" s="1"/>
  <c r="N9" i="1032"/>
  <c r="M9" i="1032"/>
  <c r="L9" i="1032"/>
  <c r="K9" i="1032"/>
  <c r="AI8" i="1032"/>
  <c r="AH8" i="1032"/>
  <c r="AG8" i="1032"/>
  <c r="AJ8" i="1032" s="1"/>
  <c r="AE8" i="1032"/>
  <c r="AD8" i="1032"/>
  <c r="AC8" i="1032"/>
  <c r="AB8" i="1032"/>
  <c r="AA8" i="1032"/>
  <c r="AF8" i="1032" s="1"/>
  <c r="Y8" i="1032"/>
  <c r="X8" i="1032"/>
  <c r="W8" i="1032"/>
  <c r="V8" i="1032"/>
  <c r="Z8" i="1032" s="1"/>
  <c r="U8" i="1032"/>
  <c r="T8" i="1032"/>
  <c r="S8" i="1032"/>
  <c r="R8" i="1032"/>
  <c r="Q8" i="1032"/>
  <c r="O8" i="1032"/>
  <c r="N8" i="1032"/>
  <c r="M8" i="1032"/>
  <c r="L8" i="1032"/>
  <c r="K8" i="1032"/>
  <c r="P8" i="1032" s="1"/>
  <c r="F8" i="1032" s="1"/>
  <c r="D57" i="1032" s="1"/>
  <c r="AI7" i="1032"/>
  <c r="AH7" i="1032"/>
  <c r="AJ7" i="1032" s="1"/>
  <c r="AG7" i="1032"/>
  <c r="AE7" i="1032"/>
  <c r="AD7" i="1032"/>
  <c r="AF7" i="1032" s="1"/>
  <c r="AC7" i="1032"/>
  <c r="AB7" i="1032"/>
  <c r="AA7" i="1032"/>
  <c r="Y7" i="1032"/>
  <c r="X7" i="1032"/>
  <c r="Z7" i="1032" s="1"/>
  <c r="W7" i="1032"/>
  <c r="V7" i="1032"/>
  <c r="T7" i="1032"/>
  <c r="U7" i="1032" s="1"/>
  <c r="S7" i="1032"/>
  <c r="R7" i="1032"/>
  <c r="Q7" i="1032"/>
  <c r="O7" i="1032"/>
  <c r="N7" i="1032"/>
  <c r="P7" i="1032" s="1"/>
  <c r="F7" i="1032" s="1"/>
  <c r="M7" i="1032"/>
  <c r="L7" i="1032"/>
  <c r="K7" i="1032"/>
  <c r="AI6" i="1032"/>
  <c r="AH6" i="1032"/>
  <c r="AJ6" i="1032" s="1"/>
  <c r="AG6" i="1032"/>
  <c r="AE6" i="1032"/>
  <c r="AD6" i="1032"/>
  <c r="AC6" i="1032"/>
  <c r="AB6" i="1032"/>
  <c r="AF6" i="1032" s="1"/>
  <c r="AA6" i="1032"/>
  <c r="Y6" i="1032"/>
  <c r="X6" i="1032"/>
  <c r="W6" i="1032"/>
  <c r="Z6" i="1032" s="1"/>
  <c r="V6" i="1032"/>
  <c r="T6" i="1032"/>
  <c r="S6" i="1032"/>
  <c r="R6" i="1032"/>
  <c r="U6" i="1032" s="1"/>
  <c r="Q6" i="1032"/>
  <c r="O6" i="1032"/>
  <c r="N6" i="1032"/>
  <c r="M6" i="1032"/>
  <c r="L6" i="1032"/>
  <c r="P6" i="1032" s="1"/>
  <c r="F6" i="1032" s="1"/>
  <c r="K6" i="1032"/>
  <c r="AI5" i="1032"/>
  <c r="AH5" i="1032"/>
  <c r="AJ5" i="1032" s="1"/>
  <c r="AG5" i="1032"/>
  <c r="AE5" i="1032"/>
  <c r="AD5" i="1032"/>
  <c r="AF5" i="1032" s="1"/>
  <c r="AC5" i="1032"/>
  <c r="AB5" i="1032"/>
  <c r="AA5" i="1032"/>
  <c r="Y5" i="1032"/>
  <c r="X5" i="1032"/>
  <c r="Z5" i="1032" s="1"/>
  <c r="W5" i="1032"/>
  <c r="V5" i="1032"/>
  <c r="T5" i="1032"/>
  <c r="U5" i="1032" s="1"/>
  <c r="S5" i="1032"/>
  <c r="R5" i="1032"/>
  <c r="Q5" i="1032"/>
  <c r="P5" i="1032"/>
  <c r="F5" i="1032" s="1"/>
  <c r="O5" i="1032"/>
  <c r="N5" i="1032"/>
  <c r="M5" i="1032"/>
  <c r="L5" i="1032"/>
  <c r="K5" i="1032"/>
  <c r="AI4" i="1032"/>
  <c r="AH4" i="1032"/>
  <c r="AJ4" i="1032" s="1"/>
  <c r="AG4" i="1032"/>
  <c r="AE4" i="1032"/>
  <c r="AD4" i="1032"/>
  <c r="AC4" i="1032"/>
  <c r="AF4" i="1032" s="1"/>
  <c r="AB4" i="1032"/>
  <c r="AA4" i="1032"/>
  <c r="Y4" i="1032"/>
  <c r="X4" i="1032"/>
  <c r="Z4" i="1032" s="1"/>
  <c r="W4" i="1032"/>
  <c r="V4" i="1032"/>
  <c r="T4" i="1032"/>
  <c r="S4" i="1032"/>
  <c r="U4" i="1032" s="1"/>
  <c r="R4" i="1032"/>
  <c r="Q4" i="1032"/>
  <c r="O4" i="1032"/>
  <c r="N4" i="1032"/>
  <c r="M4" i="1032"/>
  <c r="P4" i="1032" s="1"/>
  <c r="F4" i="1032" s="1"/>
  <c r="L4" i="1032"/>
  <c r="K4" i="1032"/>
  <c r="C57" i="1031"/>
  <c r="G57" i="1031" s="1"/>
  <c r="E54" i="1031"/>
  <c r="E56" i="1031" s="1"/>
  <c r="D54" i="1031"/>
  <c r="D56" i="1031" s="1"/>
  <c r="C54" i="1031"/>
  <c r="C56" i="1031" s="1"/>
  <c r="G56" i="1031" s="1"/>
  <c r="E47" i="1031"/>
  <c r="E49" i="1031" s="1"/>
  <c r="D47" i="1031"/>
  <c r="AJ43" i="1031"/>
  <c r="AI43" i="1031"/>
  <c r="AH43" i="1031"/>
  <c r="AG43" i="1031"/>
  <c r="AF43" i="1031"/>
  <c r="AE43" i="1031"/>
  <c r="AD43" i="1031"/>
  <c r="AC43" i="1031"/>
  <c r="AB43" i="1031"/>
  <c r="AA43" i="1031"/>
  <c r="Z43" i="1031"/>
  <c r="Y43" i="1031"/>
  <c r="X43" i="1031"/>
  <c r="W43" i="1031"/>
  <c r="V43" i="1031"/>
  <c r="U43" i="1031"/>
  <c r="T43" i="1031"/>
  <c r="S43" i="1031"/>
  <c r="R43" i="1031"/>
  <c r="Q43" i="1031"/>
  <c r="P43" i="1031"/>
  <c r="O43" i="1031"/>
  <c r="N43" i="1031"/>
  <c r="M43" i="1031"/>
  <c r="L43" i="1031"/>
  <c r="K43" i="1031"/>
  <c r="F43" i="1031"/>
  <c r="AJ42" i="1031"/>
  <c r="AI42" i="1031"/>
  <c r="AH42" i="1031"/>
  <c r="AG42" i="1031"/>
  <c r="AF42" i="1031"/>
  <c r="AE42" i="1031"/>
  <c r="AD42" i="1031"/>
  <c r="AC42" i="1031"/>
  <c r="AB42" i="1031"/>
  <c r="AA42" i="1031"/>
  <c r="Z42" i="1031"/>
  <c r="Y42" i="1031"/>
  <c r="X42" i="1031"/>
  <c r="W42" i="1031"/>
  <c r="V42" i="1031"/>
  <c r="U42" i="1031"/>
  <c r="T42" i="1031"/>
  <c r="S42" i="1031"/>
  <c r="R42" i="1031"/>
  <c r="Q42" i="1031"/>
  <c r="P42" i="1031"/>
  <c r="O42" i="1031"/>
  <c r="N42" i="1031"/>
  <c r="M42" i="1031"/>
  <c r="L42" i="1031"/>
  <c r="K42" i="1031"/>
  <c r="F42" i="1031"/>
  <c r="AJ41" i="1031"/>
  <c r="AI41" i="1031"/>
  <c r="AH41" i="1031"/>
  <c r="AG41" i="1031"/>
  <c r="AF41" i="1031"/>
  <c r="AE41" i="1031"/>
  <c r="AD41" i="1031"/>
  <c r="AC41" i="1031"/>
  <c r="AB41" i="1031"/>
  <c r="AA41" i="1031"/>
  <c r="Z41" i="1031"/>
  <c r="Y41" i="1031"/>
  <c r="X41" i="1031"/>
  <c r="W41" i="1031"/>
  <c r="V41" i="1031"/>
  <c r="U41" i="1031"/>
  <c r="T41" i="1031"/>
  <c r="S41" i="1031"/>
  <c r="R41" i="1031"/>
  <c r="Q41" i="1031"/>
  <c r="P41" i="1031"/>
  <c r="O41" i="1031"/>
  <c r="N41" i="1031"/>
  <c r="M41" i="1031"/>
  <c r="L41" i="1031"/>
  <c r="K41" i="1031"/>
  <c r="F41" i="1031"/>
  <c r="AJ40" i="1031"/>
  <c r="AI40" i="1031"/>
  <c r="AH40" i="1031"/>
  <c r="AG40" i="1031"/>
  <c r="AF40" i="1031"/>
  <c r="AE40" i="1031"/>
  <c r="AD40" i="1031"/>
  <c r="AC40" i="1031"/>
  <c r="AB40" i="1031"/>
  <c r="AA40" i="1031"/>
  <c r="Z40" i="1031"/>
  <c r="Y40" i="1031"/>
  <c r="X40" i="1031"/>
  <c r="W40" i="1031"/>
  <c r="V40" i="1031"/>
  <c r="U40" i="1031"/>
  <c r="T40" i="1031"/>
  <c r="S40" i="1031"/>
  <c r="R40" i="1031"/>
  <c r="Q40" i="1031"/>
  <c r="P40" i="1031"/>
  <c r="O40" i="1031"/>
  <c r="N40" i="1031"/>
  <c r="M40" i="1031"/>
  <c r="L40" i="1031"/>
  <c r="K40" i="1031"/>
  <c r="F40" i="1031"/>
  <c r="AJ39" i="1031"/>
  <c r="AI39" i="1031"/>
  <c r="AH39" i="1031"/>
  <c r="AG39" i="1031"/>
  <c r="AF39" i="1031"/>
  <c r="AE39" i="1031"/>
  <c r="AD39" i="1031"/>
  <c r="AC39" i="1031"/>
  <c r="AB39" i="1031"/>
  <c r="AA39" i="1031"/>
  <c r="Z39" i="1031"/>
  <c r="Y39" i="1031"/>
  <c r="X39" i="1031"/>
  <c r="W39" i="1031"/>
  <c r="V39" i="1031"/>
  <c r="U39" i="1031"/>
  <c r="T39" i="1031"/>
  <c r="S39" i="1031"/>
  <c r="R39" i="1031"/>
  <c r="Q39" i="1031"/>
  <c r="P39" i="1031"/>
  <c r="O39" i="1031"/>
  <c r="N39" i="1031"/>
  <c r="M39" i="1031"/>
  <c r="L39" i="1031"/>
  <c r="K39" i="1031"/>
  <c r="F39" i="1031"/>
  <c r="AJ38" i="1031"/>
  <c r="AI38" i="1031"/>
  <c r="AH38" i="1031"/>
  <c r="AG38" i="1031"/>
  <c r="AF38" i="1031"/>
  <c r="AE38" i="1031"/>
  <c r="AD38" i="1031"/>
  <c r="AC38" i="1031"/>
  <c r="AB38" i="1031"/>
  <c r="AA38" i="1031"/>
  <c r="Z38" i="1031"/>
  <c r="Y38" i="1031"/>
  <c r="X38" i="1031"/>
  <c r="W38" i="1031"/>
  <c r="V38" i="1031"/>
  <c r="U38" i="1031"/>
  <c r="T38" i="1031"/>
  <c r="S38" i="1031"/>
  <c r="R38" i="1031"/>
  <c r="Q38" i="1031"/>
  <c r="P38" i="1031"/>
  <c r="O38" i="1031"/>
  <c r="N38" i="1031"/>
  <c r="M38" i="1031"/>
  <c r="L38" i="1031"/>
  <c r="K38" i="1031"/>
  <c r="F38" i="1031"/>
  <c r="AJ37" i="1031"/>
  <c r="AI37" i="1031"/>
  <c r="AH37" i="1031"/>
  <c r="AG37" i="1031"/>
  <c r="AF37" i="1031"/>
  <c r="AE37" i="1031"/>
  <c r="AD37" i="1031"/>
  <c r="AC37" i="1031"/>
  <c r="AB37" i="1031"/>
  <c r="AA37" i="1031"/>
  <c r="Z37" i="1031"/>
  <c r="Y37" i="1031"/>
  <c r="X37" i="1031"/>
  <c r="W37" i="1031"/>
  <c r="V37" i="1031"/>
  <c r="U37" i="1031"/>
  <c r="T37" i="1031"/>
  <c r="S37" i="1031"/>
  <c r="R37" i="1031"/>
  <c r="Q37" i="1031"/>
  <c r="P37" i="1031"/>
  <c r="O37" i="1031"/>
  <c r="N37" i="1031"/>
  <c r="M37" i="1031"/>
  <c r="L37" i="1031"/>
  <c r="K37" i="1031"/>
  <c r="F37" i="1031"/>
  <c r="AJ36" i="1031"/>
  <c r="AI36" i="1031"/>
  <c r="AH36" i="1031"/>
  <c r="AG36" i="1031"/>
  <c r="AF36" i="1031"/>
  <c r="AE36" i="1031"/>
  <c r="AD36" i="1031"/>
  <c r="AC36" i="1031"/>
  <c r="AB36" i="1031"/>
  <c r="AA36" i="1031"/>
  <c r="Z36" i="1031"/>
  <c r="Y36" i="1031"/>
  <c r="X36" i="1031"/>
  <c r="W36" i="1031"/>
  <c r="V36" i="1031"/>
  <c r="U36" i="1031"/>
  <c r="T36" i="1031"/>
  <c r="S36" i="1031"/>
  <c r="R36" i="1031"/>
  <c r="Q36" i="1031"/>
  <c r="P36" i="1031"/>
  <c r="O36" i="1031"/>
  <c r="N36" i="1031"/>
  <c r="M36" i="1031"/>
  <c r="L36" i="1031"/>
  <c r="K36" i="1031"/>
  <c r="F36" i="1031"/>
  <c r="AJ35" i="1031"/>
  <c r="AI35" i="1031"/>
  <c r="AH35" i="1031"/>
  <c r="AG35" i="1031"/>
  <c r="AF35" i="1031"/>
  <c r="AE35" i="1031"/>
  <c r="AD35" i="1031"/>
  <c r="AC35" i="1031"/>
  <c r="AB35" i="1031"/>
  <c r="AA35" i="1031"/>
  <c r="Z35" i="1031"/>
  <c r="Y35" i="1031"/>
  <c r="X35" i="1031"/>
  <c r="W35" i="1031"/>
  <c r="V35" i="1031"/>
  <c r="U35" i="1031"/>
  <c r="T35" i="1031"/>
  <c r="S35" i="1031"/>
  <c r="R35" i="1031"/>
  <c r="Q35" i="1031"/>
  <c r="P35" i="1031"/>
  <c r="O35" i="1031"/>
  <c r="N35" i="1031"/>
  <c r="M35" i="1031"/>
  <c r="L35" i="1031"/>
  <c r="K35" i="1031"/>
  <c r="F35" i="1031"/>
  <c r="AJ34" i="1031"/>
  <c r="AI34" i="1031"/>
  <c r="AH34" i="1031"/>
  <c r="AG34" i="1031"/>
  <c r="AF34" i="1031"/>
  <c r="AE34" i="1031"/>
  <c r="AD34" i="1031"/>
  <c r="AC34" i="1031"/>
  <c r="AB34" i="1031"/>
  <c r="AA34" i="1031"/>
  <c r="Z34" i="1031"/>
  <c r="Y34" i="1031"/>
  <c r="X34" i="1031"/>
  <c r="W34" i="1031"/>
  <c r="V34" i="1031"/>
  <c r="U34" i="1031"/>
  <c r="T34" i="1031"/>
  <c r="S34" i="1031"/>
  <c r="R34" i="1031"/>
  <c r="Q34" i="1031"/>
  <c r="P34" i="1031"/>
  <c r="O34" i="1031"/>
  <c r="N34" i="1031"/>
  <c r="M34" i="1031"/>
  <c r="L34" i="1031"/>
  <c r="K34" i="1031"/>
  <c r="F34" i="1031"/>
  <c r="AJ33" i="1031"/>
  <c r="AI33" i="1031"/>
  <c r="AH33" i="1031"/>
  <c r="AG33" i="1031"/>
  <c r="AF33" i="1031"/>
  <c r="AE33" i="1031"/>
  <c r="AD33" i="1031"/>
  <c r="AC33" i="1031"/>
  <c r="AB33" i="1031"/>
  <c r="AA33" i="1031"/>
  <c r="Z33" i="1031"/>
  <c r="Y33" i="1031"/>
  <c r="X33" i="1031"/>
  <c r="W33" i="1031"/>
  <c r="V33" i="1031"/>
  <c r="U33" i="1031"/>
  <c r="T33" i="1031"/>
  <c r="S33" i="1031"/>
  <c r="R33" i="1031"/>
  <c r="Q33" i="1031"/>
  <c r="P33" i="1031"/>
  <c r="O33" i="1031"/>
  <c r="N33" i="1031"/>
  <c r="M33" i="1031"/>
  <c r="L33" i="1031"/>
  <c r="K33" i="1031"/>
  <c r="F33" i="1031"/>
  <c r="AJ32" i="1031"/>
  <c r="AI32" i="1031"/>
  <c r="AH32" i="1031"/>
  <c r="AG32" i="1031"/>
  <c r="AF32" i="1031"/>
  <c r="AE32" i="1031"/>
  <c r="AD32" i="1031"/>
  <c r="AC32" i="1031"/>
  <c r="AB32" i="1031"/>
  <c r="AA32" i="1031"/>
  <c r="Z32" i="1031"/>
  <c r="Y32" i="1031"/>
  <c r="X32" i="1031"/>
  <c r="W32" i="1031"/>
  <c r="V32" i="1031"/>
  <c r="U32" i="1031"/>
  <c r="T32" i="1031"/>
  <c r="S32" i="1031"/>
  <c r="R32" i="1031"/>
  <c r="Q32" i="1031"/>
  <c r="P32" i="1031"/>
  <c r="O32" i="1031"/>
  <c r="N32" i="1031"/>
  <c r="M32" i="1031"/>
  <c r="L32" i="1031"/>
  <c r="K32" i="1031"/>
  <c r="F32" i="1031"/>
  <c r="AJ31" i="1031"/>
  <c r="AI31" i="1031"/>
  <c r="AH31" i="1031"/>
  <c r="AG31" i="1031"/>
  <c r="AF31" i="1031"/>
  <c r="AE31" i="1031"/>
  <c r="AD31" i="1031"/>
  <c r="AC31" i="1031"/>
  <c r="AB31" i="1031"/>
  <c r="AA31" i="1031"/>
  <c r="Z31" i="1031"/>
  <c r="Y31" i="1031"/>
  <c r="X31" i="1031"/>
  <c r="W31" i="1031"/>
  <c r="V31" i="1031"/>
  <c r="U31" i="1031"/>
  <c r="T31" i="1031"/>
  <c r="S31" i="1031"/>
  <c r="R31" i="1031"/>
  <c r="Q31" i="1031"/>
  <c r="P31" i="1031"/>
  <c r="O31" i="1031"/>
  <c r="N31" i="1031"/>
  <c r="M31" i="1031"/>
  <c r="L31" i="1031"/>
  <c r="K31" i="1031"/>
  <c r="F31" i="1031"/>
  <c r="AJ30" i="1031"/>
  <c r="AI30" i="1031"/>
  <c r="AH30" i="1031"/>
  <c r="AG30" i="1031"/>
  <c r="AF30" i="1031"/>
  <c r="AE30" i="1031"/>
  <c r="AD30" i="1031"/>
  <c r="AC30" i="1031"/>
  <c r="AB30" i="1031"/>
  <c r="AA30" i="1031"/>
  <c r="Z30" i="1031"/>
  <c r="Y30" i="1031"/>
  <c r="X30" i="1031"/>
  <c r="W30" i="1031"/>
  <c r="V30" i="1031"/>
  <c r="U30" i="1031"/>
  <c r="T30" i="1031"/>
  <c r="S30" i="1031"/>
  <c r="R30" i="1031"/>
  <c r="Q30" i="1031"/>
  <c r="P30" i="1031"/>
  <c r="O30" i="1031"/>
  <c r="N30" i="1031"/>
  <c r="M30" i="1031"/>
  <c r="L30" i="1031"/>
  <c r="K30" i="1031"/>
  <c r="F30" i="1031"/>
  <c r="AJ29" i="1031"/>
  <c r="AI29" i="1031"/>
  <c r="AH29" i="1031"/>
  <c r="AG29" i="1031"/>
  <c r="AF29" i="1031"/>
  <c r="AE29" i="1031"/>
  <c r="AD29" i="1031"/>
  <c r="AC29" i="1031"/>
  <c r="AB29" i="1031"/>
  <c r="AA29" i="1031"/>
  <c r="Z29" i="1031"/>
  <c r="Y29" i="1031"/>
  <c r="X29" i="1031"/>
  <c r="W29" i="1031"/>
  <c r="V29" i="1031"/>
  <c r="U29" i="1031"/>
  <c r="T29" i="1031"/>
  <c r="S29" i="1031"/>
  <c r="R29" i="1031"/>
  <c r="Q29" i="1031"/>
  <c r="P29" i="1031"/>
  <c r="O29" i="1031"/>
  <c r="N29" i="1031"/>
  <c r="M29" i="1031"/>
  <c r="L29" i="1031"/>
  <c r="K29" i="1031"/>
  <c r="F29" i="1031"/>
  <c r="AJ28" i="1031"/>
  <c r="AI28" i="1031"/>
  <c r="AH28" i="1031"/>
  <c r="AG28" i="1031"/>
  <c r="AF28" i="1031"/>
  <c r="AE28" i="1031"/>
  <c r="AD28" i="1031"/>
  <c r="AC28" i="1031"/>
  <c r="AB28" i="1031"/>
  <c r="AA28" i="1031"/>
  <c r="Z28" i="1031"/>
  <c r="Y28" i="1031"/>
  <c r="X28" i="1031"/>
  <c r="W28" i="1031"/>
  <c r="V28" i="1031"/>
  <c r="U28" i="1031"/>
  <c r="T28" i="1031"/>
  <c r="S28" i="1031"/>
  <c r="R28" i="1031"/>
  <c r="Q28" i="1031"/>
  <c r="P28" i="1031"/>
  <c r="O28" i="1031"/>
  <c r="N28" i="1031"/>
  <c r="M28" i="1031"/>
  <c r="L28" i="1031"/>
  <c r="K28" i="1031"/>
  <c r="F28" i="1031"/>
  <c r="AJ27" i="1031"/>
  <c r="AI27" i="1031"/>
  <c r="AH27" i="1031"/>
  <c r="AG27" i="1031"/>
  <c r="AF27" i="1031"/>
  <c r="AE27" i="1031"/>
  <c r="AD27" i="1031"/>
  <c r="AC27" i="1031"/>
  <c r="AB27" i="1031"/>
  <c r="AA27" i="1031"/>
  <c r="Z27" i="1031"/>
  <c r="Y27" i="1031"/>
  <c r="X27" i="1031"/>
  <c r="W27" i="1031"/>
  <c r="V27" i="1031"/>
  <c r="U27" i="1031"/>
  <c r="T27" i="1031"/>
  <c r="S27" i="1031"/>
  <c r="R27" i="1031"/>
  <c r="Q27" i="1031"/>
  <c r="P27" i="1031"/>
  <c r="O27" i="1031"/>
  <c r="N27" i="1031"/>
  <c r="M27" i="1031"/>
  <c r="L27" i="1031"/>
  <c r="K27" i="1031"/>
  <c r="F27" i="1031"/>
  <c r="AJ26" i="1031"/>
  <c r="AI26" i="1031"/>
  <c r="AH26" i="1031"/>
  <c r="AG26" i="1031"/>
  <c r="AF26" i="1031"/>
  <c r="AE26" i="1031"/>
  <c r="AD26" i="1031"/>
  <c r="AC26" i="1031"/>
  <c r="AB26" i="1031"/>
  <c r="AA26" i="1031"/>
  <c r="Z26" i="1031"/>
  <c r="Y26" i="1031"/>
  <c r="X26" i="1031"/>
  <c r="W26" i="1031"/>
  <c r="V26" i="1031"/>
  <c r="U26" i="1031"/>
  <c r="T26" i="1031"/>
  <c r="S26" i="1031"/>
  <c r="R26" i="1031"/>
  <c r="Q26" i="1031"/>
  <c r="P26" i="1031"/>
  <c r="O26" i="1031"/>
  <c r="N26" i="1031"/>
  <c r="M26" i="1031"/>
  <c r="L26" i="1031"/>
  <c r="K26" i="1031"/>
  <c r="F26" i="1031"/>
  <c r="AJ25" i="1031"/>
  <c r="AI25" i="1031"/>
  <c r="AH25" i="1031"/>
  <c r="AG25" i="1031"/>
  <c r="AF25" i="1031"/>
  <c r="AE25" i="1031"/>
  <c r="AD25" i="1031"/>
  <c r="AC25" i="1031"/>
  <c r="AB25" i="1031"/>
  <c r="AA25" i="1031"/>
  <c r="Z25" i="1031"/>
  <c r="Y25" i="1031"/>
  <c r="X25" i="1031"/>
  <c r="W25" i="1031"/>
  <c r="V25" i="1031"/>
  <c r="U25" i="1031"/>
  <c r="T25" i="1031"/>
  <c r="S25" i="1031"/>
  <c r="R25" i="1031"/>
  <c r="Q25" i="1031"/>
  <c r="P25" i="1031"/>
  <c r="O25" i="1031"/>
  <c r="N25" i="1031"/>
  <c r="M25" i="1031"/>
  <c r="L25" i="1031"/>
  <c r="K25" i="1031"/>
  <c r="F25" i="1031"/>
  <c r="AI24" i="1031"/>
  <c r="AH24" i="1031"/>
  <c r="AG24" i="1031"/>
  <c r="AJ24" i="1031" s="1"/>
  <c r="AE24" i="1031"/>
  <c r="AD24" i="1031"/>
  <c r="AC24" i="1031"/>
  <c r="AB24" i="1031"/>
  <c r="AA24" i="1031"/>
  <c r="AF24" i="1031" s="1"/>
  <c r="Y24" i="1031"/>
  <c r="X24" i="1031"/>
  <c r="W24" i="1031"/>
  <c r="V24" i="1031"/>
  <c r="Z24" i="1031" s="1"/>
  <c r="T24" i="1031"/>
  <c r="S24" i="1031"/>
  <c r="R24" i="1031"/>
  <c r="Q24" i="1031"/>
  <c r="U24" i="1031" s="1"/>
  <c r="O24" i="1031"/>
  <c r="N24" i="1031"/>
  <c r="M24" i="1031"/>
  <c r="L24" i="1031"/>
  <c r="K24" i="1031"/>
  <c r="P24" i="1031" s="1"/>
  <c r="F24" i="1031" s="1"/>
  <c r="AI23" i="1031"/>
  <c r="AH23" i="1031"/>
  <c r="AG23" i="1031"/>
  <c r="AJ23" i="1031" s="1"/>
  <c r="AE23" i="1031"/>
  <c r="AD23" i="1031"/>
  <c r="AC23" i="1031"/>
  <c r="AB23" i="1031"/>
  <c r="AA23" i="1031"/>
  <c r="AF23" i="1031" s="1"/>
  <c r="Z23" i="1031"/>
  <c r="Y23" i="1031"/>
  <c r="X23" i="1031"/>
  <c r="W23" i="1031"/>
  <c r="V23" i="1031"/>
  <c r="T23" i="1031"/>
  <c r="S23" i="1031"/>
  <c r="R23" i="1031"/>
  <c r="Q23" i="1031"/>
  <c r="U23" i="1031" s="1"/>
  <c r="O23" i="1031"/>
  <c r="N23" i="1031"/>
  <c r="M23" i="1031"/>
  <c r="L23" i="1031"/>
  <c r="K23" i="1031"/>
  <c r="P23" i="1031" s="1"/>
  <c r="F23" i="1031" s="1"/>
  <c r="AI22" i="1031"/>
  <c r="AH22" i="1031"/>
  <c r="AJ22" i="1031" s="1"/>
  <c r="AG22" i="1031"/>
  <c r="AF22" i="1031"/>
  <c r="AE22" i="1031"/>
  <c r="AD22" i="1031"/>
  <c r="AC22" i="1031"/>
  <c r="AB22" i="1031"/>
  <c r="AA22" i="1031"/>
  <c r="Y22" i="1031"/>
  <c r="X22" i="1031"/>
  <c r="Z22" i="1031" s="1"/>
  <c r="W22" i="1031"/>
  <c r="V22" i="1031"/>
  <c r="T22" i="1031"/>
  <c r="S22" i="1031"/>
  <c r="U22" i="1031" s="1"/>
  <c r="R22" i="1031"/>
  <c r="Q22" i="1031"/>
  <c r="O22" i="1031"/>
  <c r="N22" i="1031"/>
  <c r="M22" i="1031"/>
  <c r="P22" i="1031" s="1"/>
  <c r="F22" i="1031" s="1"/>
  <c r="L22" i="1031"/>
  <c r="K22" i="1031"/>
  <c r="AI21" i="1031"/>
  <c r="AH21" i="1031"/>
  <c r="AJ21" i="1031" s="1"/>
  <c r="AG21" i="1031"/>
  <c r="AE21" i="1031"/>
  <c r="AD21" i="1031"/>
  <c r="AC21" i="1031"/>
  <c r="AF21" i="1031" s="1"/>
  <c r="AB21" i="1031"/>
  <c r="AA21" i="1031"/>
  <c r="Y21" i="1031"/>
  <c r="X21" i="1031"/>
  <c r="Z21" i="1031" s="1"/>
  <c r="W21" i="1031"/>
  <c r="V21" i="1031"/>
  <c r="T21" i="1031"/>
  <c r="S21" i="1031"/>
  <c r="U21" i="1031" s="1"/>
  <c r="R21" i="1031"/>
  <c r="Q21" i="1031"/>
  <c r="O21" i="1031"/>
  <c r="N21" i="1031"/>
  <c r="M21" i="1031"/>
  <c r="P21" i="1031" s="1"/>
  <c r="F21" i="1031" s="1"/>
  <c r="L21" i="1031"/>
  <c r="K21" i="1031"/>
  <c r="AI20" i="1031"/>
  <c r="AH20" i="1031"/>
  <c r="AJ20" i="1031" s="1"/>
  <c r="AG20" i="1031"/>
  <c r="AE20" i="1031"/>
  <c r="AD20" i="1031"/>
  <c r="AC20" i="1031"/>
  <c r="AF20" i="1031" s="1"/>
  <c r="AB20" i="1031"/>
  <c r="AA20" i="1031"/>
  <c r="Y20" i="1031"/>
  <c r="X20" i="1031"/>
  <c r="Z20" i="1031" s="1"/>
  <c r="W20" i="1031"/>
  <c r="V20" i="1031"/>
  <c r="T20" i="1031"/>
  <c r="S20" i="1031"/>
  <c r="U20" i="1031" s="1"/>
  <c r="R20" i="1031"/>
  <c r="Q20" i="1031"/>
  <c r="O20" i="1031"/>
  <c r="N20" i="1031"/>
  <c r="M20" i="1031"/>
  <c r="P20" i="1031" s="1"/>
  <c r="F20" i="1031" s="1"/>
  <c r="L20" i="1031"/>
  <c r="K20" i="1031"/>
  <c r="AI19" i="1031"/>
  <c r="AH19" i="1031"/>
  <c r="AJ19" i="1031" s="1"/>
  <c r="AG19" i="1031"/>
  <c r="AE19" i="1031"/>
  <c r="AD19" i="1031"/>
  <c r="AF19" i="1031" s="1"/>
  <c r="AC19" i="1031"/>
  <c r="AB19" i="1031"/>
  <c r="AA19" i="1031"/>
  <c r="Y19" i="1031"/>
  <c r="X19" i="1031"/>
  <c r="Z19" i="1031" s="1"/>
  <c r="W19" i="1031"/>
  <c r="V19" i="1031"/>
  <c r="T19" i="1031"/>
  <c r="U19" i="1031" s="1"/>
  <c r="S19" i="1031"/>
  <c r="R19" i="1031"/>
  <c r="Q19" i="1031"/>
  <c r="O19" i="1031"/>
  <c r="N19" i="1031"/>
  <c r="P19" i="1031" s="1"/>
  <c r="F19" i="1031" s="1"/>
  <c r="M19" i="1031"/>
  <c r="L19" i="1031"/>
  <c r="K19" i="1031"/>
  <c r="AI18" i="1031"/>
  <c r="AH18" i="1031"/>
  <c r="AJ18" i="1031" s="1"/>
  <c r="AG18" i="1031"/>
  <c r="AE18" i="1031"/>
  <c r="AD18" i="1031"/>
  <c r="AC18" i="1031"/>
  <c r="AF18" i="1031" s="1"/>
  <c r="AB18" i="1031"/>
  <c r="AA18" i="1031"/>
  <c r="Y18" i="1031"/>
  <c r="X18" i="1031"/>
  <c r="Z18" i="1031" s="1"/>
  <c r="W18" i="1031"/>
  <c r="V18" i="1031"/>
  <c r="T18" i="1031"/>
  <c r="S18" i="1031"/>
  <c r="U18" i="1031" s="1"/>
  <c r="R18" i="1031"/>
  <c r="Q18" i="1031"/>
  <c r="O18" i="1031"/>
  <c r="N18" i="1031"/>
  <c r="M18" i="1031"/>
  <c r="P18" i="1031" s="1"/>
  <c r="F18" i="1031" s="1"/>
  <c r="L18" i="1031"/>
  <c r="K18" i="1031"/>
  <c r="AI17" i="1031"/>
  <c r="AH17" i="1031"/>
  <c r="AJ17" i="1031" s="1"/>
  <c r="AG17" i="1031"/>
  <c r="AE17" i="1031"/>
  <c r="AD17" i="1031"/>
  <c r="AC17" i="1031"/>
  <c r="AF17" i="1031" s="1"/>
  <c r="AB17" i="1031"/>
  <c r="AA17" i="1031"/>
  <c r="Y17" i="1031"/>
  <c r="X17" i="1031"/>
  <c r="Z17" i="1031" s="1"/>
  <c r="W17" i="1031"/>
  <c r="V17" i="1031"/>
  <c r="T17" i="1031"/>
  <c r="S17" i="1031"/>
  <c r="U17" i="1031" s="1"/>
  <c r="R17" i="1031"/>
  <c r="Q17" i="1031"/>
  <c r="O17" i="1031"/>
  <c r="N17" i="1031"/>
  <c r="M17" i="1031"/>
  <c r="P17" i="1031" s="1"/>
  <c r="F17" i="1031" s="1"/>
  <c r="L17" i="1031"/>
  <c r="K17" i="1031"/>
  <c r="AI16" i="1031"/>
  <c r="AH16" i="1031"/>
  <c r="AJ16" i="1031" s="1"/>
  <c r="AG16" i="1031"/>
  <c r="AE16" i="1031"/>
  <c r="AD16" i="1031"/>
  <c r="AC16" i="1031"/>
  <c r="AB16" i="1031"/>
  <c r="AF16" i="1031" s="1"/>
  <c r="AA16" i="1031"/>
  <c r="Y16" i="1031"/>
  <c r="X16" i="1031"/>
  <c r="W16" i="1031"/>
  <c r="Z16" i="1031" s="1"/>
  <c r="V16" i="1031"/>
  <c r="T16" i="1031"/>
  <c r="S16" i="1031"/>
  <c r="R16" i="1031"/>
  <c r="U16" i="1031" s="1"/>
  <c r="Q16" i="1031"/>
  <c r="O16" i="1031"/>
  <c r="N16" i="1031"/>
  <c r="M16" i="1031"/>
  <c r="L16" i="1031"/>
  <c r="P16" i="1031" s="1"/>
  <c r="F16" i="1031" s="1"/>
  <c r="K16" i="1031"/>
  <c r="AI15" i="1031"/>
  <c r="AH15" i="1031"/>
  <c r="AJ15" i="1031" s="1"/>
  <c r="AG15" i="1031"/>
  <c r="AE15" i="1031"/>
  <c r="AD15" i="1031"/>
  <c r="AF15" i="1031" s="1"/>
  <c r="AC15" i="1031"/>
  <c r="AB15" i="1031"/>
  <c r="AA15" i="1031"/>
  <c r="Y15" i="1031"/>
  <c r="X15" i="1031"/>
  <c r="Z15" i="1031" s="1"/>
  <c r="W15" i="1031"/>
  <c r="V15" i="1031"/>
  <c r="T15" i="1031"/>
  <c r="U15" i="1031" s="1"/>
  <c r="S15" i="1031"/>
  <c r="R15" i="1031"/>
  <c r="Q15" i="1031"/>
  <c r="O15" i="1031"/>
  <c r="N15" i="1031"/>
  <c r="P15" i="1031" s="1"/>
  <c r="F15" i="1031" s="1"/>
  <c r="M15" i="1031"/>
  <c r="L15" i="1031"/>
  <c r="K15" i="1031"/>
  <c r="AI14" i="1031"/>
  <c r="AH14" i="1031"/>
  <c r="AJ14" i="1031" s="1"/>
  <c r="AG14" i="1031"/>
  <c r="AE14" i="1031"/>
  <c r="AD14" i="1031"/>
  <c r="AC14" i="1031"/>
  <c r="AB14" i="1031"/>
  <c r="AF14" i="1031" s="1"/>
  <c r="AA14" i="1031"/>
  <c r="Y14" i="1031"/>
  <c r="X14" i="1031"/>
  <c r="W14" i="1031"/>
  <c r="Z14" i="1031" s="1"/>
  <c r="V14" i="1031"/>
  <c r="T14" i="1031"/>
  <c r="S14" i="1031"/>
  <c r="R14" i="1031"/>
  <c r="U14" i="1031" s="1"/>
  <c r="Q14" i="1031"/>
  <c r="O14" i="1031"/>
  <c r="N14" i="1031"/>
  <c r="M14" i="1031"/>
  <c r="L14" i="1031"/>
  <c r="P14" i="1031" s="1"/>
  <c r="F14" i="1031" s="1"/>
  <c r="K14" i="1031"/>
  <c r="AI13" i="1031"/>
  <c r="AH13" i="1031"/>
  <c r="AJ13" i="1031" s="1"/>
  <c r="AG13" i="1031"/>
  <c r="AE13" i="1031"/>
  <c r="AD13" i="1031"/>
  <c r="AC13" i="1031"/>
  <c r="AF13" i="1031" s="1"/>
  <c r="AB13" i="1031"/>
  <c r="AA13" i="1031"/>
  <c r="Y13" i="1031"/>
  <c r="X13" i="1031"/>
  <c r="Z13" i="1031" s="1"/>
  <c r="W13" i="1031"/>
  <c r="V13" i="1031"/>
  <c r="T13" i="1031"/>
  <c r="S13" i="1031"/>
  <c r="U13" i="1031" s="1"/>
  <c r="R13" i="1031"/>
  <c r="Q13" i="1031"/>
  <c r="O13" i="1031"/>
  <c r="N13" i="1031"/>
  <c r="M13" i="1031"/>
  <c r="P13" i="1031" s="1"/>
  <c r="F13" i="1031" s="1"/>
  <c r="L13" i="1031"/>
  <c r="K13" i="1031"/>
  <c r="AI12" i="1031"/>
  <c r="AH12" i="1031"/>
  <c r="AJ12" i="1031" s="1"/>
  <c r="AG12" i="1031"/>
  <c r="AE12" i="1031"/>
  <c r="AD12" i="1031"/>
  <c r="AF12" i="1031" s="1"/>
  <c r="AC12" i="1031"/>
  <c r="AB12" i="1031"/>
  <c r="AA12" i="1031"/>
  <c r="Y12" i="1031"/>
  <c r="X12" i="1031"/>
  <c r="Z12" i="1031" s="1"/>
  <c r="W12" i="1031"/>
  <c r="V12" i="1031"/>
  <c r="T12" i="1031"/>
  <c r="U12" i="1031" s="1"/>
  <c r="S12" i="1031"/>
  <c r="R12" i="1031"/>
  <c r="Q12" i="1031"/>
  <c r="O12" i="1031"/>
  <c r="N12" i="1031"/>
  <c r="P12" i="1031" s="1"/>
  <c r="F12" i="1031" s="1"/>
  <c r="M12" i="1031"/>
  <c r="L12" i="1031"/>
  <c r="K12" i="1031"/>
  <c r="AI11" i="1031"/>
  <c r="AH11" i="1031"/>
  <c r="AJ11" i="1031" s="1"/>
  <c r="AG11" i="1031"/>
  <c r="AE11" i="1031"/>
  <c r="AD11" i="1031"/>
  <c r="AC11" i="1031"/>
  <c r="AF11" i="1031" s="1"/>
  <c r="AB11" i="1031"/>
  <c r="AA11" i="1031"/>
  <c r="Y11" i="1031"/>
  <c r="X11" i="1031"/>
  <c r="Z11" i="1031" s="1"/>
  <c r="W11" i="1031"/>
  <c r="V11" i="1031"/>
  <c r="T11" i="1031"/>
  <c r="S11" i="1031"/>
  <c r="U11" i="1031" s="1"/>
  <c r="R11" i="1031"/>
  <c r="Q11" i="1031"/>
  <c r="O11" i="1031"/>
  <c r="N11" i="1031"/>
  <c r="M11" i="1031"/>
  <c r="P11" i="1031" s="1"/>
  <c r="F11" i="1031" s="1"/>
  <c r="L11" i="1031"/>
  <c r="K11" i="1031"/>
  <c r="AI10" i="1031"/>
  <c r="AH10" i="1031"/>
  <c r="AJ10" i="1031" s="1"/>
  <c r="AG10" i="1031"/>
  <c r="AE10" i="1031"/>
  <c r="AD10" i="1031"/>
  <c r="AC10" i="1031"/>
  <c r="AB10" i="1031"/>
  <c r="AF10" i="1031" s="1"/>
  <c r="AA10" i="1031"/>
  <c r="Y10" i="1031"/>
  <c r="X10" i="1031"/>
  <c r="W10" i="1031"/>
  <c r="Z10" i="1031" s="1"/>
  <c r="V10" i="1031"/>
  <c r="T10" i="1031"/>
  <c r="S10" i="1031"/>
  <c r="R10" i="1031"/>
  <c r="U10" i="1031" s="1"/>
  <c r="Q10" i="1031"/>
  <c r="P10" i="1031"/>
  <c r="F10" i="1031" s="1"/>
  <c r="O10" i="1031"/>
  <c r="N10" i="1031"/>
  <c r="M10" i="1031"/>
  <c r="L10" i="1031"/>
  <c r="K10" i="1031"/>
  <c r="AI9" i="1031"/>
  <c r="AH9" i="1031"/>
  <c r="AG9" i="1031"/>
  <c r="AJ9" i="1031" s="1"/>
  <c r="AE9" i="1031"/>
  <c r="AD9" i="1031"/>
  <c r="AC9" i="1031"/>
  <c r="AB9" i="1031"/>
  <c r="AA9" i="1031"/>
  <c r="AF9" i="1031" s="1"/>
  <c r="Y9" i="1031"/>
  <c r="X9" i="1031"/>
  <c r="W9" i="1031"/>
  <c r="V9" i="1031"/>
  <c r="Z9" i="1031" s="1"/>
  <c r="T9" i="1031"/>
  <c r="S9" i="1031"/>
  <c r="R9" i="1031"/>
  <c r="Q9" i="1031"/>
  <c r="U9" i="1031" s="1"/>
  <c r="O9" i="1031"/>
  <c r="N9" i="1031"/>
  <c r="M9" i="1031"/>
  <c r="L9" i="1031"/>
  <c r="K9" i="1031"/>
  <c r="P9" i="1031" s="1"/>
  <c r="F9" i="1031" s="1"/>
  <c r="AI8" i="1031"/>
  <c r="AH8" i="1031"/>
  <c r="AJ8" i="1031" s="1"/>
  <c r="AG8" i="1031"/>
  <c r="AE8" i="1031"/>
  <c r="AD8" i="1031"/>
  <c r="AC8" i="1031"/>
  <c r="AF8" i="1031" s="1"/>
  <c r="AB8" i="1031"/>
  <c r="AA8" i="1031"/>
  <c r="Y8" i="1031"/>
  <c r="X8" i="1031"/>
  <c r="Z8" i="1031" s="1"/>
  <c r="W8" i="1031"/>
  <c r="V8" i="1031"/>
  <c r="T8" i="1031"/>
  <c r="S8" i="1031"/>
  <c r="U8" i="1031" s="1"/>
  <c r="R8" i="1031"/>
  <c r="Q8" i="1031"/>
  <c r="O8" i="1031"/>
  <c r="N8" i="1031"/>
  <c r="M8" i="1031"/>
  <c r="P8" i="1031" s="1"/>
  <c r="F8" i="1031" s="1"/>
  <c r="L8" i="1031"/>
  <c r="K8" i="1031"/>
  <c r="AI7" i="1031"/>
  <c r="AH7" i="1031"/>
  <c r="AJ7" i="1031" s="1"/>
  <c r="AG7" i="1031"/>
  <c r="AE7" i="1031"/>
  <c r="AD7" i="1031"/>
  <c r="AC7" i="1031"/>
  <c r="AF7" i="1031" s="1"/>
  <c r="AB7" i="1031"/>
  <c r="AA7" i="1031"/>
  <c r="Y7" i="1031"/>
  <c r="X7" i="1031"/>
  <c r="Z7" i="1031" s="1"/>
  <c r="W7" i="1031"/>
  <c r="V7" i="1031"/>
  <c r="T7" i="1031"/>
  <c r="S7" i="1031"/>
  <c r="U7" i="1031" s="1"/>
  <c r="R7" i="1031"/>
  <c r="Q7" i="1031"/>
  <c r="O7" i="1031"/>
  <c r="N7" i="1031"/>
  <c r="M7" i="1031"/>
  <c r="P7" i="1031" s="1"/>
  <c r="F7" i="1031" s="1"/>
  <c r="L7" i="1031"/>
  <c r="K7" i="1031"/>
  <c r="AI6" i="1031"/>
  <c r="AH6" i="1031"/>
  <c r="AJ6" i="1031" s="1"/>
  <c r="AG6" i="1031"/>
  <c r="AE6" i="1031"/>
  <c r="AD6" i="1031"/>
  <c r="AC6" i="1031"/>
  <c r="AF6" i="1031" s="1"/>
  <c r="AB6" i="1031"/>
  <c r="AA6" i="1031"/>
  <c r="Y6" i="1031"/>
  <c r="X6" i="1031"/>
  <c r="Z6" i="1031" s="1"/>
  <c r="W6" i="1031"/>
  <c r="V6" i="1031"/>
  <c r="T6" i="1031"/>
  <c r="S6" i="1031"/>
  <c r="U6" i="1031" s="1"/>
  <c r="R6" i="1031"/>
  <c r="Q6" i="1031"/>
  <c r="O6" i="1031"/>
  <c r="N6" i="1031"/>
  <c r="M6" i="1031"/>
  <c r="P6" i="1031" s="1"/>
  <c r="F6" i="1031" s="1"/>
  <c r="L6" i="1031"/>
  <c r="K6" i="1031"/>
  <c r="AI5" i="1031"/>
  <c r="AH5" i="1031"/>
  <c r="AJ5" i="1031" s="1"/>
  <c r="AG5" i="1031"/>
  <c r="AE5" i="1031"/>
  <c r="AD5" i="1031"/>
  <c r="AC5" i="1031"/>
  <c r="AB5" i="1031"/>
  <c r="AF5" i="1031" s="1"/>
  <c r="AA5" i="1031"/>
  <c r="Y5" i="1031"/>
  <c r="X5" i="1031"/>
  <c r="W5" i="1031"/>
  <c r="Z5" i="1031" s="1"/>
  <c r="V5" i="1031"/>
  <c r="T5" i="1031"/>
  <c r="S5" i="1031"/>
  <c r="R5" i="1031"/>
  <c r="U5" i="1031" s="1"/>
  <c r="Q5" i="1031"/>
  <c r="P5" i="1031"/>
  <c r="F5" i="1031" s="1"/>
  <c r="D57" i="1031" s="1"/>
  <c r="O5" i="1031"/>
  <c r="N5" i="1031"/>
  <c r="M5" i="1031"/>
  <c r="L5" i="1031"/>
  <c r="K5" i="1031"/>
  <c r="AI4" i="1031"/>
  <c r="AH4" i="1031"/>
  <c r="AJ4" i="1031" s="1"/>
  <c r="AG4" i="1031"/>
  <c r="AE4" i="1031"/>
  <c r="AD4" i="1031"/>
  <c r="AF4" i="1031" s="1"/>
  <c r="AC4" i="1031"/>
  <c r="AB4" i="1031"/>
  <c r="AA4" i="1031"/>
  <c r="Y4" i="1031"/>
  <c r="X4" i="1031"/>
  <c r="Z4" i="1031" s="1"/>
  <c r="W4" i="1031"/>
  <c r="V4" i="1031"/>
  <c r="T4" i="1031"/>
  <c r="U4" i="1031" s="1"/>
  <c r="S4" i="1031"/>
  <c r="R4" i="1031"/>
  <c r="Q4" i="1031"/>
  <c r="O4" i="1031"/>
  <c r="N4" i="1031"/>
  <c r="P4" i="1031" s="1"/>
  <c r="F4" i="1031" s="1"/>
  <c r="M4" i="1031"/>
  <c r="L4" i="1031"/>
  <c r="K4" i="1031"/>
  <c r="E54" i="1030"/>
  <c r="E56" i="1030" s="1"/>
  <c r="D54" i="1030"/>
  <c r="D56" i="1030" s="1"/>
  <c r="C54" i="1030"/>
  <c r="C56" i="1030" s="1"/>
  <c r="G56" i="1030" s="1"/>
  <c r="E47" i="1030"/>
  <c r="E49" i="1030" s="1"/>
  <c r="D47" i="1030"/>
  <c r="AJ43" i="1030"/>
  <c r="AI43" i="1030"/>
  <c r="AH43" i="1030"/>
  <c r="AG43" i="1030"/>
  <c r="AF43" i="1030"/>
  <c r="AE43" i="1030"/>
  <c r="AD43" i="1030"/>
  <c r="AC43" i="1030"/>
  <c r="AB43" i="1030"/>
  <c r="AA43" i="1030"/>
  <c r="Z43" i="1030"/>
  <c r="Y43" i="1030"/>
  <c r="X43" i="1030"/>
  <c r="W43" i="1030"/>
  <c r="V43" i="1030"/>
  <c r="U43" i="1030"/>
  <c r="T43" i="1030"/>
  <c r="S43" i="1030"/>
  <c r="R43" i="1030"/>
  <c r="Q43" i="1030"/>
  <c r="P43" i="1030"/>
  <c r="O43" i="1030"/>
  <c r="N43" i="1030"/>
  <c r="M43" i="1030"/>
  <c r="L43" i="1030"/>
  <c r="K43" i="1030"/>
  <c r="F43" i="1030"/>
  <c r="AJ42" i="1030"/>
  <c r="AI42" i="1030"/>
  <c r="AH42" i="1030"/>
  <c r="AG42" i="1030"/>
  <c r="AF42" i="1030"/>
  <c r="AE42" i="1030"/>
  <c r="AD42" i="1030"/>
  <c r="AC42" i="1030"/>
  <c r="AB42" i="1030"/>
  <c r="AA42" i="1030"/>
  <c r="Z42" i="1030"/>
  <c r="Y42" i="1030"/>
  <c r="X42" i="1030"/>
  <c r="W42" i="1030"/>
  <c r="V42" i="1030"/>
  <c r="U42" i="1030"/>
  <c r="T42" i="1030"/>
  <c r="S42" i="1030"/>
  <c r="R42" i="1030"/>
  <c r="Q42" i="1030"/>
  <c r="P42" i="1030"/>
  <c r="O42" i="1030"/>
  <c r="N42" i="1030"/>
  <c r="M42" i="1030"/>
  <c r="L42" i="1030"/>
  <c r="K42" i="1030"/>
  <c r="F42" i="1030"/>
  <c r="AJ41" i="1030"/>
  <c r="AI41" i="1030"/>
  <c r="AH41" i="1030"/>
  <c r="AG41" i="1030"/>
  <c r="AF41" i="1030"/>
  <c r="AE41" i="1030"/>
  <c r="AD41" i="1030"/>
  <c r="AC41" i="1030"/>
  <c r="AB41" i="1030"/>
  <c r="AA41" i="1030"/>
  <c r="Z41" i="1030"/>
  <c r="Y41" i="1030"/>
  <c r="X41" i="1030"/>
  <c r="W41" i="1030"/>
  <c r="V41" i="1030"/>
  <c r="U41" i="1030"/>
  <c r="T41" i="1030"/>
  <c r="S41" i="1030"/>
  <c r="R41" i="1030"/>
  <c r="Q41" i="1030"/>
  <c r="P41" i="1030"/>
  <c r="O41" i="1030"/>
  <c r="N41" i="1030"/>
  <c r="M41" i="1030"/>
  <c r="L41" i="1030"/>
  <c r="K41" i="1030"/>
  <c r="F41" i="1030"/>
  <c r="AJ40" i="1030"/>
  <c r="AI40" i="1030"/>
  <c r="AH40" i="1030"/>
  <c r="AG40" i="1030"/>
  <c r="AF40" i="1030"/>
  <c r="AE40" i="1030"/>
  <c r="AD40" i="1030"/>
  <c r="AC40" i="1030"/>
  <c r="AB40" i="1030"/>
  <c r="AA40" i="1030"/>
  <c r="Z40" i="1030"/>
  <c r="Y40" i="1030"/>
  <c r="X40" i="1030"/>
  <c r="W40" i="1030"/>
  <c r="V40" i="1030"/>
  <c r="U40" i="1030"/>
  <c r="T40" i="1030"/>
  <c r="S40" i="1030"/>
  <c r="R40" i="1030"/>
  <c r="Q40" i="1030"/>
  <c r="P40" i="1030"/>
  <c r="O40" i="1030"/>
  <c r="N40" i="1030"/>
  <c r="M40" i="1030"/>
  <c r="L40" i="1030"/>
  <c r="K40" i="1030"/>
  <c r="F40" i="1030"/>
  <c r="AJ39" i="1030"/>
  <c r="AI39" i="1030"/>
  <c r="AH39" i="1030"/>
  <c r="AG39" i="1030"/>
  <c r="AF39" i="1030"/>
  <c r="AE39" i="1030"/>
  <c r="AD39" i="1030"/>
  <c r="AC39" i="1030"/>
  <c r="AB39" i="1030"/>
  <c r="AA39" i="1030"/>
  <c r="Z39" i="1030"/>
  <c r="Y39" i="1030"/>
  <c r="X39" i="1030"/>
  <c r="W39" i="1030"/>
  <c r="V39" i="1030"/>
  <c r="U39" i="1030"/>
  <c r="T39" i="1030"/>
  <c r="S39" i="1030"/>
  <c r="R39" i="1030"/>
  <c r="Q39" i="1030"/>
  <c r="P39" i="1030"/>
  <c r="O39" i="1030"/>
  <c r="N39" i="1030"/>
  <c r="M39" i="1030"/>
  <c r="L39" i="1030"/>
  <c r="K39" i="1030"/>
  <c r="F39" i="1030"/>
  <c r="AJ38" i="1030"/>
  <c r="AI38" i="1030"/>
  <c r="AH38" i="1030"/>
  <c r="AG38" i="1030"/>
  <c r="AF38" i="1030"/>
  <c r="AE38" i="1030"/>
  <c r="AD38" i="1030"/>
  <c r="AC38" i="1030"/>
  <c r="AB38" i="1030"/>
  <c r="AA38" i="1030"/>
  <c r="Z38" i="1030"/>
  <c r="Y38" i="1030"/>
  <c r="X38" i="1030"/>
  <c r="W38" i="1030"/>
  <c r="V38" i="1030"/>
  <c r="U38" i="1030"/>
  <c r="T38" i="1030"/>
  <c r="S38" i="1030"/>
  <c r="R38" i="1030"/>
  <c r="Q38" i="1030"/>
  <c r="P38" i="1030"/>
  <c r="O38" i="1030"/>
  <c r="N38" i="1030"/>
  <c r="M38" i="1030"/>
  <c r="L38" i="1030"/>
  <c r="K38" i="1030"/>
  <c r="F38" i="1030"/>
  <c r="AJ37" i="1030"/>
  <c r="AI37" i="1030"/>
  <c r="AH37" i="1030"/>
  <c r="AG37" i="1030"/>
  <c r="AF37" i="1030"/>
  <c r="AE37" i="1030"/>
  <c r="AD37" i="1030"/>
  <c r="AC37" i="1030"/>
  <c r="AB37" i="1030"/>
  <c r="AA37" i="1030"/>
  <c r="Z37" i="1030"/>
  <c r="Y37" i="1030"/>
  <c r="X37" i="1030"/>
  <c r="W37" i="1030"/>
  <c r="V37" i="1030"/>
  <c r="U37" i="1030"/>
  <c r="T37" i="1030"/>
  <c r="S37" i="1030"/>
  <c r="R37" i="1030"/>
  <c r="Q37" i="1030"/>
  <c r="P37" i="1030"/>
  <c r="O37" i="1030"/>
  <c r="N37" i="1030"/>
  <c r="M37" i="1030"/>
  <c r="L37" i="1030"/>
  <c r="K37" i="1030"/>
  <c r="F37" i="1030"/>
  <c r="AJ36" i="1030"/>
  <c r="AI36" i="1030"/>
  <c r="AH36" i="1030"/>
  <c r="AG36" i="1030"/>
  <c r="AF36" i="1030"/>
  <c r="AE36" i="1030"/>
  <c r="AD36" i="1030"/>
  <c r="AC36" i="1030"/>
  <c r="AB36" i="1030"/>
  <c r="AA36" i="1030"/>
  <c r="Z36" i="1030"/>
  <c r="Y36" i="1030"/>
  <c r="X36" i="1030"/>
  <c r="W36" i="1030"/>
  <c r="V36" i="1030"/>
  <c r="U36" i="1030"/>
  <c r="T36" i="1030"/>
  <c r="S36" i="1030"/>
  <c r="R36" i="1030"/>
  <c r="Q36" i="1030"/>
  <c r="P36" i="1030"/>
  <c r="O36" i="1030"/>
  <c r="N36" i="1030"/>
  <c r="M36" i="1030"/>
  <c r="L36" i="1030"/>
  <c r="K36" i="1030"/>
  <c r="F36" i="1030"/>
  <c r="AJ35" i="1030"/>
  <c r="AI35" i="1030"/>
  <c r="AH35" i="1030"/>
  <c r="AG35" i="1030"/>
  <c r="AF35" i="1030"/>
  <c r="AE35" i="1030"/>
  <c r="AD35" i="1030"/>
  <c r="AC35" i="1030"/>
  <c r="AB35" i="1030"/>
  <c r="AA35" i="1030"/>
  <c r="Z35" i="1030"/>
  <c r="Y35" i="1030"/>
  <c r="X35" i="1030"/>
  <c r="W35" i="1030"/>
  <c r="V35" i="1030"/>
  <c r="U35" i="1030"/>
  <c r="T35" i="1030"/>
  <c r="S35" i="1030"/>
  <c r="R35" i="1030"/>
  <c r="Q35" i="1030"/>
  <c r="P35" i="1030"/>
  <c r="O35" i="1030"/>
  <c r="N35" i="1030"/>
  <c r="M35" i="1030"/>
  <c r="L35" i="1030"/>
  <c r="K35" i="1030"/>
  <c r="F35" i="1030"/>
  <c r="AJ34" i="1030"/>
  <c r="AI34" i="1030"/>
  <c r="AH34" i="1030"/>
  <c r="AG34" i="1030"/>
  <c r="AF34" i="1030"/>
  <c r="AE34" i="1030"/>
  <c r="AD34" i="1030"/>
  <c r="AC34" i="1030"/>
  <c r="AB34" i="1030"/>
  <c r="AA34" i="1030"/>
  <c r="Z34" i="1030"/>
  <c r="Y34" i="1030"/>
  <c r="X34" i="1030"/>
  <c r="W34" i="1030"/>
  <c r="V34" i="1030"/>
  <c r="U34" i="1030"/>
  <c r="T34" i="1030"/>
  <c r="S34" i="1030"/>
  <c r="R34" i="1030"/>
  <c r="Q34" i="1030"/>
  <c r="P34" i="1030"/>
  <c r="O34" i="1030"/>
  <c r="N34" i="1030"/>
  <c r="M34" i="1030"/>
  <c r="L34" i="1030"/>
  <c r="K34" i="1030"/>
  <c r="F34" i="1030"/>
  <c r="AJ33" i="1030"/>
  <c r="AI33" i="1030"/>
  <c r="AH33" i="1030"/>
  <c r="AG33" i="1030"/>
  <c r="AF33" i="1030"/>
  <c r="AE33" i="1030"/>
  <c r="AD33" i="1030"/>
  <c r="AC33" i="1030"/>
  <c r="AB33" i="1030"/>
  <c r="AA33" i="1030"/>
  <c r="Z33" i="1030"/>
  <c r="Y33" i="1030"/>
  <c r="X33" i="1030"/>
  <c r="W33" i="1030"/>
  <c r="V33" i="1030"/>
  <c r="U33" i="1030"/>
  <c r="T33" i="1030"/>
  <c r="S33" i="1030"/>
  <c r="R33" i="1030"/>
  <c r="Q33" i="1030"/>
  <c r="P33" i="1030"/>
  <c r="O33" i="1030"/>
  <c r="N33" i="1030"/>
  <c r="M33" i="1030"/>
  <c r="L33" i="1030"/>
  <c r="K33" i="1030"/>
  <c r="F33" i="1030"/>
  <c r="AJ32" i="1030"/>
  <c r="AI32" i="1030"/>
  <c r="AH32" i="1030"/>
  <c r="AG32" i="1030"/>
  <c r="AF32" i="1030"/>
  <c r="AE32" i="1030"/>
  <c r="AD32" i="1030"/>
  <c r="AC32" i="1030"/>
  <c r="AB32" i="1030"/>
  <c r="AA32" i="1030"/>
  <c r="Z32" i="1030"/>
  <c r="Y32" i="1030"/>
  <c r="X32" i="1030"/>
  <c r="W32" i="1030"/>
  <c r="V32" i="1030"/>
  <c r="U32" i="1030"/>
  <c r="T32" i="1030"/>
  <c r="S32" i="1030"/>
  <c r="R32" i="1030"/>
  <c r="Q32" i="1030"/>
  <c r="P32" i="1030"/>
  <c r="O32" i="1030"/>
  <c r="N32" i="1030"/>
  <c r="M32" i="1030"/>
  <c r="L32" i="1030"/>
  <c r="K32" i="1030"/>
  <c r="F32" i="1030"/>
  <c r="AJ31" i="1030"/>
  <c r="AI31" i="1030"/>
  <c r="AH31" i="1030"/>
  <c r="AG31" i="1030"/>
  <c r="AF31" i="1030"/>
  <c r="AE31" i="1030"/>
  <c r="AD31" i="1030"/>
  <c r="AC31" i="1030"/>
  <c r="AB31" i="1030"/>
  <c r="AA31" i="1030"/>
  <c r="Z31" i="1030"/>
  <c r="Y31" i="1030"/>
  <c r="X31" i="1030"/>
  <c r="W31" i="1030"/>
  <c r="V31" i="1030"/>
  <c r="U31" i="1030"/>
  <c r="T31" i="1030"/>
  <c r="S31" i="1030"/>
  <c r="R31" i="1030"/>
  <c r="Q31" i="1030"/>
  <c r="P31" i="1030"/>
  <c r="O31" i="1030"/>
  <c r="N31" i="1030"/>
  <c r="M31" i="1030"/>
  <c r="L31" i="1030"/>
  <c r="K31" i="1030"/>
  <c r="F31" i="1030"/>
  <c r="AJ30" i="1030"/>
  <c r="AI30" i="1030"/>
  <c r="AH30" i="1030"/>
  <c r="AG30" i="1030"/>
  <c r="AF30" i="1030"/>
  <c r="AE30" i="1030"/>
  <c r="AD30" i="1030"/>
  <c r="AC30" i="1030"/>
  <c r="AB30" i="1030"/>
  <c r="AA30" i="1030"/>
  <c r="Z30" i="1030"/>
  <c r="Y30" i="1030"/>
  <c r="X30" i="1030"/>
  <c r="W30" i="1030"/>
  <c r="V30" i="1030"/>
  <c r="U30" i="1030"/>
  <c r="T30" i="1030"/>
  <c r="S30" i="1030"/>
  <c r="R30" i="1030"/>
  <c r="Q30" i="1030"/>
  <c r="P30" i="1030"/>
  <c r="O30" i="1030"/>
  <c r="N30" i="1030"/>
  <c r="M30" i="1030"/>
  <c r="L30" i="1030"/>
  <c r="K30" i="1030"/>
  <c r="F30" i="1030"/>
  <c r="AJ29" i="1030"/>
  <c r="AI29" i="1030"/>
  <c r="AH29" i="1030"/>
  <c r="AG29" i="1030"/>
  <c r="AF29" i="1030"/>
  <c r="AE29" i="1030"/>
  <c r="AD29" i="1030"/>
  <c r="AC29" i="1030"/>
  <c r="AB29" i="1030"/>
  <c r="AA29" i="1030"/>
  <c r="Z29" i="1030"/>
  <c r="Y29" i="1030"/>
  <c r="X29" i="1030"/>
  <c r="W29" i="1030"/>
  <c r="V29" i="1030"/>
  <c r="U29" i="1030"/>
  <c r="T29" i="1030"/>
  <c r="S29" i="1030"/>
  <c r="R29" i="1030"/>
  <c r="Q29" i="1030"/>
  <c r="P29" i="1030"/>
  <c r="O29" i="1030"/>
  <c r="N29" i="1030"/>
  <c r="M29" i="1030"/>
  <c r="L29" i="1030"/>
  <c r="K29" i="1030"/>
  <c r="F29" i="1030"/>
  <c r="AJ28" i="1030"/>
  <c r="AI28" i="1030"/>
  <c r="AH28" i="1030"/>
  <c r="AG28" i="1030"/>
  <c r="AF28" i="1030"/>
  <c r="AE28" i="1030"/>
  <c r="AD28" i="1030"/>
  <c r="AC28" i="1030"/>
  <c r="AB28" i="1030"/>
  <c r="AA28" i="1030"/>
  <c r="Z28" i="1030"/>
  <c r="Y28" i="1030"/>
  <c r="X28" i="1030"/>
  <c r="W28" i="1030"/>
  <c r="V28" i="1030"/>
  <c r="U28" i="1030"/>
  <c r="T28" i="1030"/>
  <c r="S28" i="1030"/>
  <c r="R28" i="1030"/>
  <c r="Q28" i="1030"/>
  <c r="P28" i="1030"/>
  <c r="O28" i="1030"/>
  <c r="N28" i="1030"/>
  <c r="M28" i="1030"/>
  <c r="L28" i="1030"/>
  <c r="K28" i="1030"/>
  <c r="F28" i="1030"/>
  <c r="AJ27" i="1030"/>
  <c r="AI27" i="1030"/>
  <c r="AH27" i="1030"/>
  <c r="AG27" i="1030"/>
  <c r="AF27" i="1030"/>
  <c r="AE27" i="1030"/>
  <c r="AD27" i="1030"/>
  <c r="AC27" i="1030"/>
  <c r="AB27" i="1030"/>
  <c r="AA27" i="1030"/>
  <c r="Z27" i="1030"/>
  <c r="Y27" i="1030"/>
  <c r="X27" i="1030"/>
  <c r="W27" i="1030"/>
  <c r="V27" i="1030"/>
  <c r="U27" i="1030"/>
  <c r="T27" i="1030"/>
  <c r="S27" i="1030"/>
  <c r="R27" i="1030"/>
  <c r="Q27" i="1030"/>
  <c r="P27" i="1030"/>
  <c r="O27" i="1030"/>
  <c r="N27" i="1030"/>
  <c r="M27" i="1030"/>
  <c r="L27" i="1030"/>
  <c r="K27" i="1030"/>
  <c r="F27" i="1030"/>
  <c r="AI26" i="1030"/>
  <c r="AH26" i="1030"/>
  <c r="AG26" i="1030"/>
  <c r="AJ26" i="1030" s="1"/>
  <c r="F26" i="1030" s="1"/>
  <c r="AE26" i="1030"/>
  <c r="AD26" i="1030"/>
  <c r="AC26" i="1030"/>
  <c r="AB26" i="1030"/>
  <c r="AA26" i="1030"/>
  <c r="AF26" i="1030" s="1"/>
  <c r="Y26" i="1030"/>
  <c r="X26" i="1030"/>
  <c r="W26" i="1030"/>
  <c r="V26" i="1030"/>
  <c r="Z26" i="1030" s="1"/>
  <c r="T26" i="1030"/>
  <c r="S26" i="1030"/>
  <c r="R26" i="1030"/>
  <c r="Q26" i="1030"/>
  <c r="U26" i="1030" s="1"/>
  <c r="O26" i="1030"/>
  <c r="N26" i="1030"/>
  <c r="M26" i="1030"/>
  <c r="L26" i="1030"/>
  <c r="K26" i="1030"/>
  <c r="P26" i="1030" s="1"/>
  <c r="AI25" i="1030"/>
  <c r="AH25" i="1030"/>
  <c r="AG25" i="1030"/>
  <c r="AJ25" i="1030" s="1"/>
  <c r="AE25" i="1030"/>
  <c r="AD25" i="1030"/>
  <c r="AC25" i="1030"/>
  <c r="AB25" i="1030"/>
  <c r="AA25" i="1030"/>
  <c r="AF25" i="1030" s="1"/>
  <c r="Y25" i="1030"/>
  <c r="X25" i="1030"/>
  <c r="W25" i="1030"/>
  <c r="V25" i="1030"/>
  <c r="Z25" i="1030" s="1"/>
  <c r="T25" i="1030"/>
  <c r="S25" i="1030"/>
  <c r="R25" i="1030"/>
  <c r="Q25" i="1030"/>
  <c r="U25" i="1030" s="1"/>
  <c r="P25" i="1030"/>
  <c r="F25" i="1030" s="1"/>
  <c r="D57" i="1030" s="1"/>
  <c r="O25" i="1030"/>
  <c r="N25" i="1030"/>
  <c r="M25" i="1030"/>
  <c r="L25" i="1030"/>
  <c r="K25" i="1030"/>
  <c r="AI24" i="1030"/>
  <c r="AH24" i="1030"/>
  <c r="AJ24" i="1030" s="1"/>
  <c r="AG24" i="1030"/>
  <c r="AE24" i="1030"/>
  <c r="AD24" i="1030"/>
  <c r="AC24" i="1030"/>
  <c r="AF24" i="1030" s="1"/>
  <c r="AB24" i="1030"/>
  <c r="AA24" i="1030"/>
  <c r="Y24" i="1030"/>
  <c r="X24" i="1030"/>
  <c r="Z24" i="1030" s="1"/>
  <c r="W24" i="1030"/>
  <c r="V24" i="1030"/>
  <c r="T24" i="1030"/>
  <c r="S24" i="1030"/>
  <c r="U24" i="1030" s="1"/>
  <c r="R24" i="1030"/>
  <c r="Q24" i="1030"/>
  <c r="O24" i="1030"/>
  <c r="N24" i="1030"/>
  <c r="M24" i="1030"/>
  <c r="P24" i="1030" s="1"/>
  <c r="F24" i="1030" s="1"/>
  <c r="L24" i="1030"/>
  <c r="K24" i="1030"/>
  <c r="AI23" i="1030"/>
  <c r="AH23" i="1030"/>
  <c r="AJ23" i="1030" s="1"/>
  <c r="AG23" i="1030"/>
  <c r="AE23" i="1030"/>
  <c r="AD23" i="1030"/>
  <c r="AC23" i="1030"/>
  <c r="AF23" i="1030" s="1"/>
  <c r="AB23" i="1030"/>
  <c r="AA23" i="1030"/>
  <c r="Y23" i="1030"/>
  <c r="X23" i="1030"/>
  <c r="Z23" i="1030" s="1"/>
  <c r="W23" i="1030"/>
  <c r="V23" i="1030"/>
  <c r="T23" i="1030"/>
  <c r="S23" i="1030"/>
  <c r="U23" i="1030" s="1"/>
  <c r="R23" i="1030"/>
  <c r="Q23" i="1030"/>
  <c r="O23" i="1030"/>
  <c r="N23" i="1030"/>
  <c r="M23" i="1030"/>
  <c r="P23" i="1030" s="1"/>
  <c r="F23" i="1030" s="1"/>
  <c r="L23" i="1030"/>
  <c r="K23" i="1030"/>
  <c r="AI22" i="1030"/>
  <c r="AH22" i="1030"/>
  <c r="AJ22" i="1030" s="1"/>
  <c r="AG22" i="1030"/>
  <c r="AE22" i="1030"/>
  <c r="AD22" i="1030"/>
  <c r="AC22" i="1030"/>
  <c r="AF22" i="1030" s="1"/>
  <c r="AB22" i="1030"/>
  <c r="AA22" i="1030"/>
  <c r="Z22" i="1030"/>
  <c r="Y22" i="1030"/>
  <c r="X22" i="1030"/>
  <c r="W22" i="1030"/>
  <c r="V22" i="1030"/>
  <c r="T22" i="1030"/>
  <c r="S22" i="1030"/>
  <c r="U22" i="1030" s="1"/>
  <c r="R22" i="1030"/>
  <c r="Q22" i="1030"/>
  <c r="O22" i="1030"/>
  <c r="N22" i="1030"/>
  <c r="M22" i="1030"/>
  <c r="P22" i="1030" s="1"/>
  <c r="F22" i="1030" s="1"/>
  <c r="C57" i="1030" s="1"/>
  <c r="L22" i="1030"/>
  <c r="K22" i="1030"/>
  <c r="AJ21" i="1030"/>
  <c r="AI21" i="1030"/>
  <c r="AH21" i="1030"/>
  <c r="AG21" i="1030"/>
  <c r="AE21" i="1030"/>
  <c r="AD21" i="1030"/>
  <c r="AC21" i="1030"/>
  <c r="AF21" i="1030" s="1"/>
  <c r="AB21" i="1030"/>
  <c r="AA21" i="1030"/>
  <c r="Y21" i="1030"/>
  <c r="X21" i="1030"/>
  <c r="Z21" i="1030" s="1"/>
  <c r="W21" i="1030"/>
  <c r="V21" i="1030"/>
  <c r="T21" i="1030"/>
  <c r="S21" i="1030"/>
  <c r="U21" i="1030" s="1"/>
  <c r="R21" i="1030"/>
  <c r="Q21" i="1030"/>
  <c r="O21" i="1030"/>
  <c r="N21" i="1030"/>
  <c r="M21" i="1030"/>
  <c r="P21" i="1030" s="1"/>
  <c r="F21" i="1030" s="1"/>
  <c r="L21" i="1030"/>
  <c r="K21" i="1030"/>
  <c r="AI20" i="1030"/>
  <c r="AH20" i="1030"/>
  <c r="AJ20" i="1030" s="1"/>
  <c r="AG20" i="1030"/>
  <c r="AE20" i="1030"/>
  <c r="AD20" i="1030"/>
  <c r="AC20" i="1030"/>
  <c r="AF20" i="1030" s="1"/>
  <c r="AB20" i="1030"/>
  <c r="AA20" i="1030"/>
  <c r="Y20" i="1030"/>
  <c r="X20" i="1030"/>
  <c r="Z20" i="1030" s="1"/>
  <c r="W20" i="1030"/>
  <c r="V20" i="1030"/>
  <c r="T20" i="1030"/>
  <c r="S20" i="1030"/>
  <c r="U20" i="1030" s="1"/>
  <c r="R20" i="1030"/>
  <c r="Q20" i="1030"/>
  <c r="O20" i="1030"/>
  <c r="N20" i="1030"/>
  <c r="M20" i="1030"/>
  <c r="P20" i="1030" s="1"/>
  <c r="F20" i="1030" s="1"/>
  <c r="L20" i="1030"/>
  <c r="K20" i="1030"/>
  <c r="AI19" i="1030"/>
  <c r="AH19" i="1030"/>
  <c r="AJ19" i="1030" s="1"/>
  <c r="AG19" i="1030"/>
  <c r="AE19" i="1030"/>
  <c r="AD19" i="1030"/>
  <c r="AC19" i="1030"/>
  <c r="AB19" i="1030"/>
  <c r="AF19" i="1030" s="1"/>
  <c r="AA19" i="1030"/>
  <c r="Y19" i="1030"/>
  <c r="X19" i="1030"/>
  <c r="W19" i="1030"/>
  <c r="Z19" i="1030" s="1"/>
  <c r="V19" i="1030"/>
  <c r="T19" i="1030"/>
  <c r="S19" i="1030"/>
  <c r="R19" i="1030"/>
  <c r="U19" i="1030" s="1"/>
  <c r="Q19" i="1030"/>
  <c r="O19" i="1030"/>
  <c r="N19" i="1030"/>
  <c r="M19" i="1030"/>
  <c r="L19" i="1030"/>
  <c r="P19" i="1030" s="1"/>
  <c r="F19" i="1030" s="1"/>
  <c r="K19" i="1030"/>
  <c r="AI18" i="1030"/>
  <c r="AH18" i="1030"/>
  <c r="AG18" i="1030"/>
  <c r="AJ18" i="1030" s="1"/>
  <c r="AE18" i="1030"/>
  <c r="AD18" i="1030"/>
  <c r="AC18" i="1030"/>
  <c r="AB18" i="1030"/>
  <c r="AA18" i="1030"/>
  <c r="AF18" i="1030" s="1"/>
  <c r="Y18" i="1030"/>
  <c r="X18" i="1030"/>
  <c r="W18" i="1030"/>
  <c r="V18" i="1030"/>
  <c r="Z18" i="1030" s="1"/>
  <c r="T18" i="1030"/>
  <c r="S18" i="1030"/>
  <c r="R18" i="1030"/>
  <c r="Q18" i="1030"/>
  <c r="U18" i="1030" s="1"/>
  <c r="O18" i="1030"/>
  <c r="N18" i="1030"/>
  <c r="M18" i="1030"/>
  <c r="L18" i="1030"/>
  <c r="K18" i="1030"/>
  <c r="P18" i="1030" s="1"/>
  <c r="F18" i="1030" s="1"/>
  <c r="AI17" i="1030"/>
  <c r="AH17" i="1030"/>
  <c r="AJ17" i="1030" s="1"/>
  <c r="AG17" i="1030"/>
  <c r="AE17" i="1030"/>
  <c r="AD17" i="1030"/>
  <c r="AF17" i="1030" s="1"/>
  <c r="AC17" i="1030"/>
  <c r="AB17" i="1030"/>
  <c r="AA17" i="1030"/>
  <c r="Y17" i="1030"/>
  <c r="X17" i="1030"/>
  <c r="Z17" i="1030" s="1"/>
  <c r="W17" i="1030"/>
  <c r="V17" i="1030"/>
  <c r="T17" i="1030"/>
  <c r="U17" i="1030" s="1"/>
  <c r="S17" i="1030"/>
  <c r="R17" i="1030"/>
  <c r="Q17" i="1030"/>
  <c r="O17" i="1030"/>
  <c r="N17" i="1030"/>
  <c r="P17" i="1030" s="1"/>
  <c r="F17" i="1030" s="1"/>
  <c r="M17" i="1030"/>
  <c r="L17" i="1030"/>
  <c r="K17" i="1030"/>
  <c r="AI16" i="1030"/>
  <c r="AH16" i="1030"/>
  <c r="AJ16" i="1030" s="1"/>
  <c r="AG16" i="1030"/>
  <c r="AE16" i="1030"/>
  <c r="AD16" i="1030"/>
  <c r="AC16" i="1030"/>
  <c r="AB16" i="1030"/>
  <c r="AF16" i="1030" s="1"/>
  <c r="AA16" i="1030"/>
  <c r="Y16" i="1030"/>
  <c r="X16" i="1030"/>
  <c r="W16" i="1030"/>
  <c r="Z16" i="1030" s="1"/>
  <c r="V16" i="1030"/>
  <c r="T16" i="1030"/>
  <c r="S16" i="1030"/>
  <c r="R16" i="1030"/>
  <c r="U16" i="1030" s="1"/>
  <c r="Q16" i="1030"/>
  <c r="O16" i="1030"/>
  <c r="N16" i="1030"/>
  <c r="M16" i="1030"/>
  <c r="L16" i="1030"/>
  <c r="P16" i="1030" s="1"/>
  <c r="F16" i="1030" s="1"/>
  <c r="K16" i="1030"/>
  <c r="AI15" i="1030"/>
  <c r="AH15" i="1030"/>
  <c r="AJ15" i="1030" s="1"/>
  <c r="AG15" i="1030"/>
  <c r="AE15" i="1030"/>
  <c r="AD15" i="1030"/>
  <c r="AC15" i="1030"/>
  <c r="AB15" i="1030"/>
  <c r="AF15" i="1030" s="1"/>
  <c r="AA15" i="1030"/>
  <c r="Y15" i="1030"/>
  <c r="X15" i="1030"/>
  <c r="W15" i="1030"/>
  <c r="Z15" i="1030" s="1"/>
  <c r="V15" i="1030"/>
  <c r="T15" i="1030"/>
  <c r="S15" i="1030"/>
  <c r="R15" i="1030"/>
  <c r="U15" i="1030" s="1"/>
  <c r="Q15" i="1030"/>
  <c r="O15" i="1030"/>
  <c r="N15" i="1030"/>
  <c r="M15" i="1030"/>
  <c r="L15" i="1030"/>
  <c r="P15" i="1030" s="1"/>
  <c r="F15" i="1030" s="1"/>
  <c r="K15" i="1030"/>
  <c r="AI14" i="1030"/>
  <c r="AH14" i="1030"/>
  <c r="AJ14" i="1030" s="1"/>
  <c r="AG14" i="1030"/>
  <c r="AE14" i="1030"/>
  <c r="AD14" i="1030"/>
  <c r="AC14" i="1030"/>
  <c r="AB14" i="1030"/>
  <c r="AF14" i="1030" s="1"/>
  <c r="AA14" i="1030"/>
  <c r="Y14" i="1030"/>
  <c r="X14" i="1030"/>
  <c r="W14" i="1030"/>
  <c r="Z14" i="1030" s="1"/>
  <c r="V14" i="1030"/>
  <c r="T14" i="1030"/>
  <c r="S14" i="1030"/>
  <c r="R14" i="1030"/>
  <c r="U14" i="1030" s="1"/>
  <c r="Q14" i="1030"/>
  <c r="O14" i="1030"/>
  <c r="N14" i="1030"/>
  <c r="M14" i="1030"/>
  <c r="L14" i="1030"/>
  <c r="P14" i="1030" s="1"/>
  <c r="F14" i="1030" s="1"/>
  <c r="K14" i="1030"/>
  <c r="AI13" i="1030"/>
  <c r="AH13" i="1030"/>
  <c r="AJ13" i="1030" s="1"/>
  <c r="AG13" i="1030"/>
  <c r="AE13" i="1030"/>
  <c r="AD13" i="1030"/>
  <c r="AC13" i="1030"/>
  <c r="AB13" i="1030"/>
  <c r="AF13" i="1030" s="1"/>
  <c r="AA13" i="1030"/>
  <c r="Y13" i="1030"/>
  <c r="X13" i="1030"/>
  <c r="W13" i="1030"/>
  <c r="Z13" i="1030" s="1"/>
  <c r="V13" i="1030"/>
  <c r="T13" i="1030"/>
  <c r="S13" i="1030"/>
  <c r="R13" i="1030"/>
  <c r="U13" i="1030" s="1"/>
  <c r="Q13" i="1030"/>
  <c r="O13" i="1030"/>
  <c r="N13" i="1030"/>
  <c r="M13" i="1030"/>
  <c r="L13" i="1030"/>
  <c r="P13" i="1030" s="1"/>
  <c r="F13" i="1030" s="1"/>
  <c r="K13" i="1030"/>
  <c r="AI12" i="1030"/>
  <c r="AH12" i="1030"/>
  <c r="AJ12" i="1030" s="1"/>
  <c r="AG12" i="1030"/>
  <c r="AE12" i="1030"/>
  <c r="AD12" i="1030"/>
  <c r="AC12" i="1030"/>
  <c r="AB12" i="1030"/>
  <c r="AF12" i="1030" s="1"/>
  <c r="AA12" i="1030"/>
  <c r="Y12" i="1030"/>
  <c r="X12" i="1030"/>
  <c r="W12" i="1030"/>
  <c r="Z12" i="1030" s="1"/>
  <c r="V12" i="1030"/>
  <c r="T12" i="1030"/>
  <c r="S12" i="1030"/>
  <c r="R12" i="1030"/>
  <c r="U12" i="1030" s="1"/>
  <c r="Q12" i="1030"/>
  <c r="O12" i="1030"/>
  <c r="N12" i="1030"/>
  <c r="M12" i="1030"/>
  <c r="L12" i="1030"/>
  <c r="P12" i="1030" s="1"/>
  <c r="F12" i="1030" s="1"/>
  <c r="K12" i="1030"/>
  <c r="AI11" i="1030"/>
  <c r="AH11" i="1030"/>
  <c r="AJ11" i="1030" s="1"/>
  <c r="AG11" i="1030"/>
  <c r="AE11" i="1030"/>
  <c r="AD11" i="1030"/>
  <c r="AF11" i="1030" s="1"/>
  <c r="AC11" i="1030"/>
  <c r="AB11" i="1030"/>
  <c r="AA11" i="1030"/>
  <c r="Y11" i="1030"/>
  <c r="X11" i="1030"/>
  <c r="Z11" i="1030" s="1"/>
  <c r="W11" i="1030"/>
  <c r="V11" i="1030"/>
  <c r="T11" i="1030"/>
  <c r="U11" i="1030" s="1"/>
  <c r="S11" i="1030"/>
  <c r="R11" i="1030"/>
  <c r="Q11" i="1030"/>
  <c r="O11" i="1030"/>
  <c r="N11" i="1030"/>
  <c r="P11" i="1030" s="1"/>
  <c r="F11" i="1030" s="1"/>
  <c r="M11" i="1030"/>
  <c r="L11" i="1030"/>
  <c r="K11" i="1030"/>
  <c r="AI10" i="1030"/>
  <c r="AH10" i="1030"/>
  <c r="AJ10" i="1030" s="1"/>
  <c r="AG10" i="1030"/>
  <c r="AE10" i="1030"/>
  <c r="AD10" i="1030"/>
  <c r="AC10" i="1030"/>
  <c r="AF10" i="1030" s="1"/>
  <c r="AB10" i="1030"/>
  <c r="AA10" i="1030"/>
  <c r="Y10" i="1030"/>
  <c r="X10" i="1030"/>
  <c r="Z10" i="1030" s="1"/>
  <c r="W10" i="1030"/>
  <c r="V10" i="1030"/>
  <c r="T10" i="1030"/>
  <c r="S10" i="1030"/>
  <c r="U10" i="1030" s="1"/>
  <c r="R10" i="1030"/>
  <c r="Q10" i="1030"/>
  <c r="O10" i="1030"/>
  <c r="N10" i="1030"/>
  <c r="M10" i="1030"/>
  <c r="P10" i="1030" s="1"/>
  <c r="F10" i="1030" s="1"/>
  <c r="L10" i="1030"/>
  <c r="K10" i="1030"/>
  <c r="AI9" i="1030"/>
  <c r="AH9" i="1030"/>
  <c r="AJ9" i="1030" s="1"/>
  <c r="AG9" i="1030"/>
  <c r="AE9" i="1030"/>
  <c r="AD9" i="1030"/>
  <c r="AC9" i="1030"/>
  <c r="AF9" i="1030" s="1"/>
  <c r="AB9" i="1030"/>
  <c r="AA9" i="1030"/>
  <c r="Y9" i="1030"/>
  <c r="X9" i="1030"/>
  <c r="Z9" i="1030" s="1"/>
  <c r="W9" i="1030"/>
  <c r="V9" i="1030"/>
  <c r="T9" i="1030"/>
  <c r="S9" i="1030"/>
  <c r="U9" i="1030" s="1"/>
  <c r="R9" i="1030"/>
  <c r="Q9" i="1030"/>
  <c r="O9" i="1030"/>
  <c r="N9" i="1030"/>
  <c r="M9" i="1030"/>
  <c r="P9" i="1030" s="1"/>
  <c r="F9" i="1030" s="1"/>
  <c r="L9" i="1030"/>
  <c r="K9" i="1030"/>
  <c r="AI8" i="1030"/>
  <c r="AH8" i="1030"/>
  <c r="AJ8" i="1030" s="1"/>
  <c r="AG8" i="1030"/>
  <c r="AE8" i="1030"/>
  <c r="AD8" i="1030"/>
  <c r="AC8" i="1030"/>
  <c r="AB8" i="1030"/>
  <c r="AF8" i="1030" s="1"/>
  <c r="AA8" i="1030"/>
  <c r="Y8" i="1030"/>
  <c r="X8" i="1030"/>
  <c r="W8" i="1030"/>
  <c r="Z8" i="1030" s="1"/>
  <c r="V8" i="1030"/>
  <c r="T8" i="1030"/>
  <c r="S8" i="1030"/>
  <c r="R8" i="1030"/>
  <c r="U8" i="1030" s="1"/>
  <c r="Q8" i="1030"/>
  <c r="O8" i="1030"/>
  <c r="N8" i="1030"/>
  <c r="M8" i="1030"/>
  <c r="L8" i="1030"/>
  <c r="P8" i="1030" s="1"/>
  <c r="F8" i="1030" s="1"/>
  <c r="K8" i="1030"/>
  <c r="AI7" i="1030"/>
  <c r="AH7" i="1030"/>
  <c r="AJ7" i="1030" s="1"/>
  <c r="AG7" i="1030"/>
  <c r="AE7" i="1030"/>
  <c r="AD7" i="1030"/>
  <c r="AC7" i="1030"/>
  <c r="AB7" i="1030"/>
  <c r="AF7" i="1030" s="1"/>
  <c r="AA7" i="1030"/>
  <c r="Y7" i="1030"/>
  <c r="X7" i="1030"/>
  <c r="W7" i="1030"/>
  <c r="Z7" i="1030" s="1"/>
  <c r="V7" i="1030"/>
  <c r="T7" i="1030"/>
  <c r="S7" i="1030"/>
  <c r="R7" i="1030"/>
  <c r="U7" i="1030" s="1"/>
  <c r="Q7" i="1030"/>
  <c r="O7" i="1030"/>
  <c r="N7" i="1030"/>
  <c r="M7" i="1030"/>
  <c r="L7" i="1030"/>
  <c r="P7" i="1030" s="1"/>
  <c r="F7" i="1030" s="1"/>
  <c r="K7" i="1030"/>
  <c r="AI6" i="1030"/>
  <c r="AH6" i="1030"/>
  <c r="AJ6" i="1030" s="1"/>
  <c r="AG6" i="1030"/>
  <c r="AE6" i="1030"/>
  <c r="AD6" i="1030"/>
  <c r="AC6" i="1030"/>
  <c r="AF6" i="1030" s="1"/>
  <c r="AB6" i="1030"/>
  <c r="AA6" i="1030"/>
  <c r="Y6" i="1030"/>
  <c r="X6" i="1030"/>
  <c r="Z6" i="1030" s="1"/>
  <c r="W6" i="1030"/>
  <c r="V6" i="1030"/>
  <c r="T6" i="1030"/>
  <c r="S6" i="1030"/>
  <c r="U6" i="1030" s="1"/>
  <c r="R6" i="1030"/>
  <c r="Q6" i="1030"/>
  <c r="O6" i="1030"/>
  <c r="N6" i="1030"/>
  <c r="M6" i="1030"/>
  <c r="P6" i="1030" s="1"/>
  <c r="F6" i="1030" s="1"/>
  <c r="L6" i="1030"/>
  <c r="K6" i="1030"/>
  <c r="AI5" i="1030"/>
  <c r="AH5" i="1030"/>
  <c r="AJ5" i="1030" s="1"/>
  <c r="AG5" i="1030"/>
  <c r="AE5" i="1030"/>
  <c r="AD5" i="1030"/>
  <c r="AC5" i="1030"/>
  <c r="AF5" i="1030" s="1"/>
  <c r="AB5" i="1030"/>
  <c r="AA5" i="1030"/>
  <c r="Y5" i="1030"/>
  <c r="X5" i="1030"/>
  <c r="Z5" i="1030" s="1"/>
  <c r="W5" i="1030"/>
  <c r="V5" i="1030"/>
  <c r="T5" i="1030"/>
  <c r="S5" i="1030"/>
  <c r="U5" i="1030" s="1"/>
  <c r="R5" i="1030"/>
  <c r="Q5" i="1030"/>
  <c r="O5" i="1030"/>
  <c r="N5" i="1030"/>
  <c r="M5" i="1030"/>
  <c r="P5" i="1030" s="1"/>
  <c r="F5" i="1030" s="1"/>
  <c r="L5" i="1030"/>
  <c r="K5" i="1030"/>
  <c r="AI4" i="1030"/>
  <c r="AH4" i="1030"/>
  <c r="AJ4" i="1030" s="1"/>
  <c r="AG4" i="1030"/>
  <c r="AE4" i="1030"/>
  <c r="AD4" i="1030"/>
  <c r="AF4" i="1030" s="1"/>
  <c r="AC4" i="1030"/>
  <c r="AB4" i="1030"/>
  <c r="AA4" i="1030"/>
  <c r="Y4" i="1030"/>
  <c r="X4" i="1030"/>
  <c r="Z4" i="1030" s="1"/>
  <c r="W4" i="1030"/>
  <c r="V4" i="1030"/>
  <c r="T4" i="1030"/>
  <c r="U4" i="1030" s="1"/>
  <c r="S4" i="1030"/>
  <c r="R4" i="1030"/>
  <c r="Q4" i="1030"/>
  <c r="O4" i="1030"/>
  <c r="N4" i="1030"/>
  <c r="P4" i="1030" s="1"/>
  <c r="F4" i="1030" s="1"/>
  <c r="M4" i="1030"/>
  <c r="L4" i="1030"/>
  <c r="K4" i="1030"/>
  <c r="E54" i="1029"/>
  <c r="E56" i="1029" s="1"/>
  <c r="D54" i="1029"/>
  <c r="D56" i="1029" s="1"/>
  <c r="C54" i="1029"/>
  <c r="G54" i="1029" s="1"/>
  <c r="E47" i="1029"/>
  <c r="E49" i="1029" s="1"/>
  <c r="D47" i="1029"/>
  <c r="AJ43" i="1029"/>
  <c r="AI43" i="1029"/>
  <c r="AH43" i="1029"/>
  <c r="AG43" i="1029"/>
  <c r="AF43" i="1029"/>
  <c r="AE43" i="1029"/>
  <c r="AD43" i="1029"/>
  <c r="AC43" i="1029"/>
  <c r="AB43" i="1029"/>
  <c r="AA43" i="1029"/>
  <c r="Z43" i="1029"/>
  <c r="Y43" i="1029"/>
  <c r="X43" i="1029"/>
  <c r="W43" i="1029"/>
  <c r="V43" i="1029"/>
  <c r="U43" i="1029"/>
  <c r="T43" i="1029"/>
  <c r="S43" i="1029"/>
  <c r="R43" i="1029"/>
  <c r="Q43" i="1029"/>
  <c r="P43" i="1029"/>
  <c r="O43" i="1029"/>
  <c r="N43" i="1029"/>
  <c r="M43" i="1029"/>
  <c r="L43" i="1029"/>
  <c r="K43" i="1029"/>
  <c r="F43" i="1029"/>
  <c r="AJ42" i="1029"/>
  <c r="AI42" i="1029"/>
  <c r="AH42" i="1029"/>
  <c r="AG42" i="1029"/>
  <c r="AF42" i="1029"/>
  <c r="AE42" i="1029"/>
  <c r="AD42" i="1029"/>
  <c r="AC42" i="1029"/>
  <c r="AB42" i="1029"/>
  <c r="AA42" i="1029"/>
  <c r="Z42" i="1029"/>
  <c r="Y42" i="1029"/>
  <c r="X42" i="1029"/>
  <c r="W42" i="1029"/>
  <c r="V42" i="1029"/>
  <c r="U42" i="1029"/>
  <c r="T42" i="1029"/>
  <c r="S42" i="1029"/>
  <c r="R42" i="1029"/>
  <c r="Q42" i="1029"/>
  <c r="P42" i="1029"/>
  <c r="O42" i="1029"/>
  <c r="N42" i="1029"/>
  <c r="M42" i="1029"/>
  <c r="L42" i="1029"/>
  <c r="K42" i="1029"/>
  <c r="F42" i="1029"/>
  <c r="AJ41" i="1029"/>
  <c r="AI41" i="1029"/>
  <c r="AH41" i="1029"/>
  <c r="AG41" i="1029"/>
  <c r="AF41" i="1029"/>
  <c r="AE41" i="1029"/>
  <c r="AD41" i="1029"/>
  <c r="AC41" i="1029"/>
  <c r="AB41" i="1029"/>
  <c r="AA41" i="1029"/>
  <c r="Z41" i="1029"/>
  <c r="Y41" i="1029"/>
  <c r="X41" i="1029"/>
  <c r="W41" i="1029"/>
  <c r="V41" i="1029"/>
  <c r="U41" i="1029"/>
  <c r="T41" i="1029"/>
  <c r="S41" i="1029"/>
  <c r="R41" i="1029"/>
  <c r="Q41" i="1029"/>
  <c r="P41" i="1029"/>
  <c r="O41" i="1029"/>
  <c r="N41" i="1029"/>
  <c r="M41" i="1029"/>
  <c r="L41" i="1029"/>
  <c r="K41" i="1029"/>
  <c r="F41" i="1029"/>
  <c r="AJ40" i="1029"/>
  <c r="AI40" i="1029"/>
  <c r="AH40" i="1029"/>
  <c r="AG40" i="1029"/>
  <c r="AF40" i="1029"/>
  <c r="AE40" i="1029"/>
  <c r="AD40" i="1029"/>
  <c r="AC40" i="1029"/>
  <c r="AB40" i="1029"/>
  <c r="AA40" i="1029"/>
  <c r="Z40" i="1029"/>
  <c r="Y40" i="1029"/>
  <c r="X40" i="1029"/>
  <c r="W40" i="1029"/>
  <c r="V40" i="1029"/>
  <c r="U40" i="1029"/>
  <c r="T40" i="1029"/>
  <c r="S40" i="1029"/>
  <c r="R40" i="1029"/>
  <c r="Q40" i="1029"/>
  <c r="P40" i="1029"/>
  <c r="O40" i="1029"/>
  <c r="N40" i="1029"/>
  <c r="M40" i="1029"/>
  <c r="L40" i="1029"/>
  <c r="K40" i="1029"/>
  <c r="F40" i="1029"/>
  <c r="AJ39" i="1029"/>
  <c r="AI39" i="1029"/>
  <c r="AH39" i="1029"/>
  <c r="AG39" i="1029"/>
  <c r="AF39" i="1029"/>
  <c r="AE39" i="1029"/>
  <c r="AD39" i="1029"/>
  <c r="AC39" i="1029"/>
  <c r="AB39" i="1029"/>
  <c r="AA39" i="1029"/>
  <c r="Z39" i="1029"/>
  <c r="Y39" i="1029"/>
  <c r="X39" i="1029"/>
  <c r="W39" i="1029"/>
  <c r="V39" i="1029"/>
  <c r="U39" i="1029"/>
  <c r="T39" i="1029"/>
  <c r="S39" i="1029"/>
  <c r="R39" i="1029"/>
  <c r="Q39" i="1029"/>
  <c r="P39" i="1029"/>
  <c r="O39" i="1029"/>
  <c r="N39" i="1029"/>
  <c r="M39" i="1029"/>
  <c r="L39" i="1029"/>
  <c r="K39" i="1029"/>
  <c r="F39" i="1029"/>
  <c r="AJ38" i="1029"/>
  <c r="AI38" i="1029"/>
  <c r="AH38" i="1029"/>
  <c r="AG38" i="1029"/>
  <c r="AF38" i="1029"/>
  <c r="AE38" i="1029"/>
  <c r="AD38" i="1029"/>
  <c r="AC38" i="1029"/>
  <c r="AB38" i="1029"/>
  <c r="AA38" i="1029"/>
  <c r="Z38" i="1029"/>
  <c r="Y38" i="1029"/>
  <c r="X38" i="1029"/>
  <c r="W38" i="1029"/>
  <c r="V38" i="1029"/>
  <c r="U38" i="1029"/>
  <c r="T38" i="1029"/>
  <c r="S38" i="1029"/>
  <c r="R38" i="1029"/>
  <c r="Q38" i="1029"/>
  <c r="P38" i="1029"/>
  <c r="O38" i="1029"/>
  <c r="N38" i="1029"/>
  <c r="M38" i="1029"/>
  <c r="L38" i="1029"/>
  <c r="K38" i="1029"/>
  <c r="F38" i="1029"/>
  <c r="AJ37" i="1029"/>
  <c r="AI37" i="1029"/>
  <c r="AH37" i="1029"/>
  <c r="AG37" i="1029"/>
  <c r="AF37" i="1029"/>
  <c r="AE37" i="1029"/>
  <c r="AD37" i="1029"/>
  <c r="AC37" i="1029"/>
  <c r="AB37" i="1029"/>
  <c r="AA37" i="1029"/>
  <c r="Z37" i="1029"/>
  <c r="Y37" i="1029"/>
  <c r="X37" i="1029"/>
  <c r="W37" i="1029"/>
  <c r="V37" i="1029"/>
  <c r="U37" i="1029"/>
  <c r="T37" i="1029"/>
  <c r="S37" i="1029"/>
  <c r="R37" i="1029"/>
  <c r="Q37" i="1029"/>
  <c r="P37" i="1029"/>
  <c r="O37" i="1029"/>
  <c r="N37" i="1029"/>
  <c r="M37" i="1029"/>
  <c r="L37" i="1029"/>
  <c r="K37" i="1029"/>
  <c r="F37" i="1029"/>
  <c r="AJ36" i="1029"/>
  <c r="AI36" i="1029"/>
  <c r="AH36" i="1029"/>
  <c r="AG36" i="1029"/>
  <c r="AF36" i="1029"/>
  <c r="AE36" i="1029"/>
  <c r="AD36" i="1029"/>
  <c r="AC36" i="1029"/>
  <c r="AB36" i="1029"/>
  <c r="AA36" i="1029"/>
  <c r="Z36" i="1029"/>
  <c r="Y36" i="1029"/>
  <c r="X36" i="1029"/>
  <c r="W36" i="1029"/>
  <c r="V36" i="1029"/>
  <c r="U36" i="1029"/>
  <c r="T36" i="1029"/>
  <c r="S36" i="1029"/>
  <c r="R36" i="1029"/>
  <c r="Q36" i="1029"/>
  <c r="P36" i="1029"/>
  <c r="O36" i="1029"/>
  <c r="N36" i="1029"/>
  <c r="M36" i="1029"/>
  <c r="L36" i="1029"/>
  <c r="K36" i="1029"/>
  <c r="F36" i="1029"/>
  <c r="AJ35" i="1029"/>
  <c r="AI35" i="1029"/>
  <c r="AH35" i="1029"/>
  <c r="AG35" i="1029"/>
  <c r="AF35" i="1029"/>
  <c r="AE35" i="1029"/>
  <c r="AD35" i="1029"/>
  <c r="AC35" i="1029"/>
  <c r="AB35" i="1029"/>
  <c r="AA35" i="1029"/>
  <c r="Z35" i="1029"/>
  <c r="Y35" i="1029"/>
  <c r="X35" i="1029"/>
  <c r="W35" i="1029"/>
  <c r="V35" i="1029"/>
  <c r="U35" i="1029"/>
  <c r="T35" i="1029"/>
  <c r="S35" i="1029"/>
  <c r="R35" i="1029"/>
  <c r="Q35" i="1029"/>
  <c r="P35" i="1029"/>
  <c r="O35" i="1029"/>
  <c r="N35" i="1029"/>
  <c r="M35" i="1029"/>
  <c r="L35" i="1029"/>
  <c r="K35" i="1029"/>
  <c r="F35" i="1029"/>
  <c r="AJ34" i="1029"/>
  <c r="AI34" i="1029"/>
  <c r="AH34" i="1029"/>
  <c r="AG34" i="1029"/>
  <c r="AF34" i="1029"/>
  <c r="AE34" i="1029"/>
  <c r="AD34" i="1029"/>
  <c r="AC34" i="1029"/>
  <c r="AB34" i="1029"/>
  <c r="AA34" i="1029"/>
  <c r="Z34" i="1029"/>
  <c r="Y34" i="1029"/>
  <c r="X34" i="1029"/>
  <c r="W34" i="1029"/>
  <c r="V34" i="1029"/>
  <c r="U34" i="1029"/>
  <c r="T34" i="1029"/>
  <c r="S34" i="1029"/>
  <c r="R34" i="1029"/>
  <c r="Q34" i="1029"/>
  <c r="P34" i="1029"/>
  <c r="O34" i="1029"/>
  <c r="N34" i="1029"/>
  <c r="M34" i="1029"/>
  <c r="L34" i="1029"/>
  <c r="K34" i="1029"/>
  <c r="F34" i="1029"/>
  <c r="AI33" i="1029"/>
  <c r="AH33" i="1029"/>
  <c r="AJ33" i="1029" s="1"/>
  <c r="F33" i="1029" s="1"/>
  <c r="AG33" i="1029"/>
  <c r="AE33" i="1029"/>
  <c r="AD33" i="1029"/>
  <c r="AC33" i="1029"/>
  <c r="AB33" i="1029"/>
  <c r="AF33" i="1029" s="1"/>
  <c r="AA33" i="1029"/>
  <c r="Y33" i="1029"/>
  <c r="X33" i="1029"/>
  <c r="W33" i="1029"/>
  <c r="Z33" i="1029" s="1"/>
  <c r="V33" i="1029"/>
  <c r="T33" i="1029"/>
  <c r="S33" i="1029"/>
  <c r="R33" i="1029"/>
  <c r="U33" i="1029" s="1"/>
  <c r="Q33" i="1029"/>
  <c r="O33" i="1029"/>
  <c r="N33" i="1029"/>
  <c r="M33" i="1029"/>
  <c r="L33" i="1029"/>
  <c r="P33" i="1029" s="1"/>
  <c r="K33" i="1029"/>
  <c r="AI32" i="1029"/>
  <c r="AH32" i="1029"/>
  <c r="AJ32" i="1029" s="1"/>
  <c r="F32" i="1029" s="1"/>
  <c r="AG32" i="1029"/>
  <c r="AE32" i="1029"/>
  <c r="AD32" i="1029"/>
  <c r="AC32" i="1029"/>
  <c r="AB32" i="1029"/>
  <c r="AF32" i="1029" s="1"/>
  <c r="AA32" i="1029"/>
  <c r="Y32" i="1029"/>
  <c r="X32" i="1029"/>
  <c r="W32" i="1029"/>
  <c r="Z32" i="1029" s="1"/>
  <c r="V32" i="1029"/>
  <c r="T32" i="1029"/>
  <c r="S32" i="1029"/>
  <c r="R32" i="1029"/>
  <c r="U32" i="1029" s="1"/>
  <c r="Q32" i="1029"/>
  <c r="O32" i="1029"/>
  <c r="N32" i="1029"/>
  <c r="M32" i="1029"/>
  <c r="L32" i="1029"/>
  <c r="P32" i="1029" s="1"/>
  <c r="K32" i="1029"/>
  <c r="AI31" i="1029"/>
  <c r="AH31" i="1029"/>
  <c r="AJ31" i="1029" s="1"/>
  <c r="F31" i="1029" s="1"/>
  <c r="AG31" i="1029"/>
  <c r="AE31" i="1029"/>
  <c r="AD31" i="1029"/>
  <c r="AC31" i="1029"/>
  <c r="AB31" i="1029"/>
  <c r="AF31" i="1029" s="1"/>
  <c r="AA31" i="1029"/>
  <c r="Y31" i="1029"/>
  <c r="X31" i="1029"/>
  <c r="W31" i="1029"/>
  <c r="Z31" i="1029" s="1"/>
  <c r="V31" i="1029"/>
  <c r="T31" i="1029"/>
  <c r="S31" i="1029"/>
  <c r="R31" i="1029"/>
  <c r="U31" i="1029" s="1"/>
  <c r="Q31" i="1029"/>
  <c r="O31" i="1029"/>
  <c r="N31" i="1029"/>
  <c r="M31" i="1029"/>
  <c r="L31" i="1029"/>
  <c r="P31" i="1029" s="1"/>
  <c r="K31" i="1029"/>
  <c r="AI30" i="1029"/>
  <c r="AH30" i="1029"/>
  <c r="AJ30" i="1029" s="1"/>
  <c r="F30" i="1029" s="1"/>
  <c r="AG30" i="1029"/>
  <c r="AE30" i="1029"/>
  <c r="AD30" i="1029"/>
  <c r="AC30" i="1029"/>
  <c r="AB30" i="1029"/>
  <c r="AF30" i="1029" s="1"/>
  <c r="AA30" i="1029"/>
  <c r="Y30" i="1029"/>
  <c r="X30" i="1029"/>
  <c r="W30" i="1029"/>
  <c r="Z30" i="1029" s="1"/>
  <c r="V30" i="1029"/>
  <c r="T30" i="1029"/>
  <c r="S30" i="1029"/>
  <c r="R30" i="1029"/>
  <c r="U30" i="1029" s="1"/>
  <c r="Q30" i="1029"/>
  <c r="O30" i="1029"/>
  <c r="N30" i="1029"/>
  <c r="M30" i="1029"/>
  <c r="L30" i="1029"/>
  <c r="P30" i="1029" s="1"/>
  <c r="K30" i="1029"/>
  <c r="AI29" i="1029"/>
  <c r="AH29" i="1029"/>
  <c r="AJ29" i="1029" s="1"/>
  <c r="AG29" i="1029"/>
  <c r="AE29" i="1029"/>
  <c r="AD29" i="1029"/>
  <c r="AC29" i="1029"/>
  <c r="AB29" i="1029"/>
  <c r="AF29" i="1029" s="1"/>
  <c r="AA29" i="1029"/>
  <c r="Y29" i="1029"/>
  <c r="X29" i="1029"/>
  <c r="W29" i="1029"/>
  <c r="Z29" i="1029" s="1"/>
  <c r="V29" i="1029"/>
  <c r="T29" i="1029"/>
  <c r="S29" i="1029"/>
  <c r="R29" i="1029"/>
  <c r="U29" i="1029" s="1"/>
  <c r="Q29" i="1029"/>
  <c r="O29" i="1029"/>
  <c r="N29" i="1029"/>
  <c r="M29" i="1029"/>
  <c r="L29" i="1029"/>
  <c r="P29" i="1029" s="1"/>
  <c r="F29" i="1029" s="1"/>
  <c r="K29" i="1029"/>
  <c r="AI28" i="1029"/>
  <c r="AH28" i="1029"/>
  <c r="AJ28" i="1029" s="1"/>
  <c r="AG28" i="1029"/>
  <c r="AE28" i="1029"/>
  <c r="AD28" i="1029"/>
  <c r="AC28" i="1029"/>
  <c r="AB28" i="1029"/>
  <c r="AF28" i="1029" s="1"/>
  <c r="AA28" i="1029"/>
  <c r="Y28" i="1029"/>
  <c r="X28" i="1029"/>
  <c r="W28" i="1029"/>
  <c r="Z28" i="1029" s="1"/>
  <c r="V28" i="1029"/>
  <c r="T28" i="1029"/>
  <c r="S28" i="1029"/>
  <c r="R28" i="1029"/>
  <c r="U28" i="1029" s="1"/>
  <c r="Q28" i="1029"/>
  <c r="O28" i="1029"/>
  <c r="N28" i="1029"/>
  <c r="M28" i="1029"/>
  <c r="L28" i="1029"/>
  <c r="P28" i="1029" s="1"/>
  <c r="F28" i="1029" s="1"/>
  <c r="K28" i="1029"/>
  <c r="AI27" i="1029"/>
  <c r="AH27" i="1029"/>
  <c r="AJ27" i="1029" s="1"/>
  <c r="AG27" i="1029"/>
  <c r="AE27" i="1029"/>
  <c r="AD27" i="1029"/>
  <c r="AF27" i="1029" s="1"/>
  <c r="AC27" i="1029"/>
  <c r="AB27" i="1029"/>
  <c r="AA27" i="1029"/>
  <c r="Y27" i="1029"/>
  <c r="X27" i="1029"/>
  <c r="Z27" i="1029" s="1"/>
  <c r="W27" i="1029"/>
  <c r="V27" i="1029"/>
  <c r="T27" i="1029"/>
  <c r="U27" i="1029" s="1"/>
  <c r="S27" i="1029"/>
  <c r="R27" i="1029"/>
  <c r="Q27" i="1029"/>
  <c r="O27" i="1029"/>
  <c r="N27" i="1029"/>
  <c r="P27" i="1029" s="1"/>
  <c r="F27" i="1029" s="1"/>
  <c r="M27" i="1029"/>
  <c r="L27" i="1029"/>
  <c r="K27" i="1029"/>
  <c r="AI26" i="1029"/>
  <c r="AH26" i="1029"/>
  <c r="AJ26" i="1029" s="1"/>
  <c r="AG26" i="1029"/>
  <c r="AE26" i="1029"/>
  <c r="AD26" i="1029"/>
  <c r="AC26" i="1029"/>
  <c r="AB26" i="1029"/>
  <c r="AF26" i="1029" s="1"/>
  <c r="AA26" i="1029"/>
  <c r="Y26" i="1029"/>
  <c r="X26" i="1029"/>
  <c r="W26" i="1029"/>
  <c r="Z26" i="1029" s="1"/>
  <c r="V26" i="1029"/>
  <c r="T26" i="1029"/>
  <c r="S26" i="1029"/>
  <c r="R26" i="1029"/>
  <c r="U26" i="1029" s="1"/>
  <c r="Q26" i="1029"/>
  <c r="O26" i="1029"/>
  <c r="N26" i="1029"/>
  <c r="M26" i="1029"/>
  <c r="L26" i="1029"/>
  <c r="P26" i="1029" s="1"/>
  <c r="F26" i="1029" s="1"/>
  <c r="C57" i="1029" s="1"/>
  <c r="K26" i="1029"/>
  <c r="AI25" i="1029"/>
  <c r="AH25" i="1029"/>
  <c r="AJ25" i="1029" s="1"/>
  <c r="AG25" i="1029"/>
  <c r="AE25" i="1029"/>
  <c r="AD25" i="1029"/>
  <c r="AC25" i="1029"/>
  <c r="AF25" i="1029" s="1"/>
  <c r="AB25" i="1029"/>
  <c r="AA25" i="1029"/>
  <c r="Y25" i="1029"/>
  <c r="X25" i="1029"/>
  <c r="Z25" i="1029" s="1"/>
  <c r="W25" i="1029"/>
  <c r="V25" i="1029"/>
  <c r="T25" i="1029"/>
  <c r="S25" i="1029"/>
  <c r="U25" i="1029" s="1"/>
  <c r="R25" i="1029"/>
  <c r="Q25" i="1029"/>
  <c r="O25" i="1029"/>
  <c r="N25" i="1029"/>
  <c r="M25" i="1029"/>
  <c r="P25" i="1029" s="1"/>
  <c r="F25" i="1029" s="1"/>
  <c r="L25" i="1029"/>
  <c r="K25" i="1029"/>
  <c r="AI24" i="1029"/>
  <c r="AH24" i="1029"/>
  <c r="AG24" i="1029"/>
  <c r="AJ24" i="1029" s="1"/>
  <c r="AE24" i="1029"/>
  <c r="AD24" i="1029"/>
  <c r="AC24" i="1029"/>
  <c r="AB24" i="1029"/>
  <c r="AA24" i="1029"/>
  <c r="AF24" i="1029" s="1"/>
  <c r="Z24" i="1029"/>
  <c r="Y24" i="1029"/>
  <c r="X24" i="1029"/>
  <c r="W24" i="1029"/>
  <c r="V24" i="1029"/>
  <c r="T24" i="1029"/>
  <c r="S24" i="1029"/>
  <c r="R24" i="1029"/>
  <c r="Q24" i="1029"/>
  <c r="U24" i="1029" s="1"/>
  <c r="O24" i="1029"/>
  <c r="N24" i="1029"/>
  <c r="M24" i="1029"/>
  <c r="L24" i="1029"/>
  <c r="K24" i="1029"/>
  <c r="P24" i="1029" s="1"/>
  <c r="F24" i="1029" s="1"/>
  <c r="AI23" i="1029"/>
  <c r="AH23" i="1029"/>
  <c r="AJ23" i="1029" s="1"/>
  <c r="AG23" i="1029"/>
  <c r="AE23" i="1029"/>
  <c r="AD23" i="1029"/>
  <c r="AC23" i="1029"/>
  <c r="AF23" i="1029" s="1"/>
  <c r="AB23" i="1029"/>
  <c r="AA23" i="1029"/>
  <c r="Y23" i="1029"/>
  <c r="X23" i="1029"/>
  <c r="Z23" i="1029" s="1"/>
  <c r="W23" i="1029"/>
  <c r="V23" i="1029"/>
  <c r="T23" i="1029"/>
  <c r="S23" i="1029"/>
  <c r="U23" i="1029" s="1"/>
  <c r="R23" i="1029"/>
  <c r="Q23" i="1029"/>
  <c r="O23" i="1029"/>
  <c r="N23" i="1029"/>
  <c r="M23" i="1029"/>
  <c r="P23" i="1029" s="1"/>
  <c r="F23" i="1029" s="1"/>
  <c r="L23" i="1029"/>
  <c r="K23" i="1029"/>
  <c r="AI22" i="1029"/>
  <c r="AH22" i="1029"/>
  <c r="AJ22" i="1029" s="1"/>
  <c r="AG22" i="1029"/>
  <c r="AE22" i="1029"/>
  <c r="AD22" i="1029"/>
  <c r="AC22" i="1029"/>
  <c r="AF22" i="1029" s="1"/>
  <c r="AB22" i="1029"/>
  <c r="AA22" i="1029"/>
  <c r="Y22" i="1029"/>
  <c r="X22" i="1029"/>
  <c r="Z22" i="1029" s="1"/>
  <c r="W22" i="1029"/>
  <c r="V22" i="1029"/>
  <c r="T22" i="1029"/>
  <c r="S22" i="1029"/>
  <c r="U22" i="1029" s="1"/>
  <c r="R22" i="1029"/>
  <c r="Q22" i="1029"/>
  <c r="O22" i="1029"/>
  <c r="N22" i="1029"/>
  <c r="M22" i="1029"/>
  <c r="P22" i="1029" s="1"/>
  <c r="F22" i="1029" s="1"/>
  <c r="L22" i="1029"/>
  <c r="K22" i="1029"/>
  <c r="AI21" i="1029"/>
  <c r="AH21" i="1029"/>
  <c r="AJ21" i="1029" s="1"/>
  <c r="AG21" i="1029"/>
  <c r="AE21" i="1029"/>
  <c r="AD21" i="1029"/>
  <c r="AC21" i="1029"/>
  <c r="AF21" i="1029" s="1"/>
  <c r="AB21" i="1029"/>
  <c r="AA21" i="1029"/>
  <c r="Y21" i="1029"/>
  <c r="X21" i="1029"/>
  <c r="Z21" i="1029" s="1"/>
  <c r="W21" i="1029"/>
  <c r="V21" i="1029"/>
  <c r="T21" i="1029"/>
  <c r="S21" i="1029"/>
  <c r="U21" i="1029" s="1"/>
  <c r="R21" i="1029"/>
  <c r="Q21" i="1029"/>
  <c r="O21" i="1029"/>
  <c r="N21" i="1029"/>
  <c r="M21" i="1029"/>
  <c r="P21" i="1029" s="1"/>
  <c r="F21" i="1029" s="1"/>
  <c r="L21" i="1029"/>
  <c r="K21" i="1029"/>
  <c r="AI20" i="1029"/>
  <c r="AH20" i="1029"/>
  <c r="AJ20" i="1029" s="1"/>
  <c r="AG20" i="1029"/>
  <c r="AE20" i="1029"/>
  <c r="AD20" i="1029"/>
  <c r="AC20" i="1029"/>
  <c r="AB20" i="1029"/>
  <c r="AF20" i="1029" s="1"/>
  <c r="AA20" i="1029"/>
  <c r="Y20" i="1029"/>
  <c r="X20" i="1029"/>
  <c r="W20" i="1029"/>
  <c r="Z20" i="1029" s="1"/>
  <c r="V20" i="1029"/>
  <c r="T20" i="1029"/>
  <c r="S20" i="1029"/>
  <c r="R20" i="1029"/>
  <c r="U20" i="1029" s="1"/>
  <c r="Q20" i="1029"/>
  <c r="O20" i="1029"/>
  <c r="N20" i="1029"/>
  <c r="M20" i="1029"/>
  <c r="L20" i="1029"/>
  <c r="P20" i="1029" s="1"/>
  <c r="F20" i="1029" s="1"/>
  <c r="K20" i="1029"/>
  <c r="AI19" i="1029"/>
  <c r="AH19" i="1029"/>
  <c r="AJ19" i="1029" s="1"/>
  <c r="AG19" i="1029"/>
  <c r="AE19" i="1029"/>
  <c r="AD19" i="1029"/>
  <c r="AF19" i="1029" s="1"/>
  <c r="AC19" i="1029"/>
  <c r="AB19" i="1029"/>
  <c r="AA19" i="1029"/>
  <c r="Y19" i="1029"/>
  <c r="X19" i="1029"/>
  <c r="Z19" i="1029" s="1"/>
  <c r="W19" i="1029"/>
  <c r="V19" i="1029"/>
  <c r="T19" i="1029"/>
  <c r="U19" i="1029" s="1"/>
  <c r="S19" i="1029"/>
  <c r="R19" i="1029"/>
  <c r="Q19" i="1029"/>
  <c r="O19" i="1029"/>
  <c r="N19" i="1029"/>
  <c r="P19" i="1029" s="1"/>
  <c r="F19" i="1029" s="1"/>
  <c r="M19" i="1029"/>
  <c r="L19" i="1029"/>
  <c r="K19" i="1029"/>
  <c r="AI18" i="1029"/>
  <c r="AH18" i="1029"/>
  <c r="AJ18" i="1029" s="1"/>
  <c r="AG18" i="1029"/>
  <c r="AE18" i="1029"/>
  <c r="AD18" i="1029"/>
  <c r="AC18" i="1029"/>
  <c r="AF18" i="1029" s="1"/>
  <c r="AB18" i="1029"/>
  <c r="AA18" i="1029"/>
  <c r="Y18" i="1029"/>
  <c r="X18" i="1029"/>
  <c r="Z18" i="1029" s="1"/>
  <c r="W18" i="1029"/>
  <c r="V18" i="1029"/>
  <c r="T18" i="1029"/>
  <c r="S18" i="1029"/>
  <c r="U18" i="1029" s="1"/>
  <c r="R18" i="1029"/>
  <c r="Q18" i="1029"/>
  <c r="O18" i="1029"/>
  <c r="N18" i="1029"/>
  <c r="M18" i="1029"/>
  <c r="P18" i="1029" s="1"/>
  <c r="F18" i="1029" s="1"/>
  <c r="L18" i="1029"/>
  <c r="K18" i="1029"/>
  <c r="AI17" i="1029"/>
  <c r="AH17" i="1029"/>
  <c r="AJ17" i="1029" s="1"/>
  <c r="AG17" i="1029"/>
  <c r="AE17" i="1029"/>
  <c r="AD17" i="1029"/>
  <c r="AC17" i="1029"/>
  <c r="AB17" i="1029"/>
  <c r="AF17" i="1029" s="1"/>
  <c r="AA17" i="1029"/>
  <c r="Y17" i="1029"/>
  <c r="X17" i="1029"/>
  <c r="W17" i="1029"/>
  <c r="Z17" i="1029" s="1"/>
  <c r="V17" i="1029"/>
  <c r="T17" i="1029"/>
  <c r="S17" i="1029"/>
  <c r="R17" i="1029"/>
  <c r="U17" i="1029" s="1"/>
  <c r="Q17" i="1029"/>
  <c r="O17" i="1029"/>
  <c r="N17" i="1029"/>
  <c r="M17" i="1029"/>
  <c r="L17" i="1029"/>
  <c r="P17" i="1029" s="1"/>
  <c r="F17" i="1029" s="1"/>
  <c r="K17" i="1029"/>
  <c r="AI16" i="1029"/>
  <c r="AH16" i="1029"/>
  <c r="AJ16" i="1029" s="1"/>
  <c r="AG16" i="1029"/>
  <c r="AE16" i="1029"/>
  <c r="AD16" i="1029"/>
  <c r="AF16" i="1029" s="1"/>
  <c r="AC16" i="1029"/>
  <c r="AB16" i="1029"/>
  <c r="AA16" i="1029"/>
  <c r="Y16" i="1029"/>
  <c r="X16" i="1029"/>
  <c r="Z16" i="1029" s="1"/>
  <c r="W16" i="1029"/>
  <c r="V16" i="1029"/>
  <c r="T16" i="1029"/>
  <c r="U16" i="1029" s="1"/>
  <c r="S16" i="1029"/>
  <c r="R16" i="1029"/>
  <c r="Q16" i="1029"/>
  <c r="O16" i="1029"/>
  <c r="N16" i="1029"/>
  <c r="P16" i="1029" s="1"/>
  <c r="F16" i="1029" s="1"/>
  <c r="M16" i="1029"/>
  <c r="L16" i="1029"/>
  <c r="K16" i="1029"/>
  <c r="AI15" i="1029"/>
  <c r="AH15" i="1029"/>
  <c r="AJ15" i="1029" s="1"/>
  <c r="AG15" i="1029"/>
  <c r="AE15" i="1029"/>
  <c r="AD15" i="1029"/>
  <c r="AF15" i="1029" s="1"/>
  <c r="AC15" i="1029"/>
  <c r="AB15" i="1029"/>
  <c r="AA15" i="1029"/>
  <c r="Z15" i="1029"/>
  <c r="Y15" i="1029"/>
  <c r="X15" i="1029"/>
  <c r="W15" i="1029"/>
  <c r="V15" i="1029"/>
  <c r="T15" i="1029"/>
  <c r="U15" i="1029" s="1"/>
  <c r="S15" i="1029"/>
  <c r="R15" i="1029"/>
  <c r="Q15" i="1029"/>
  <c r="O15" i="1029"/>
  <c r="N15" i="1029"/>
  <c r="P15" i="1029" s="1"/>
  <c r="F15" i="1029" s="1"/>
  <c r="M15" i="1029"/>
  <c r="L15" i="1029"/>
  <c r="K15" i="1029"/>
  <c r="AI14" i="1029"/>
  <c r="AH14" i="1029"/>
  <c r="AG14" i="1029"/>
  <c r="AJ14" i="1029" s="1"/>
  <c r="AE14" i="1029"/>
  <c r="AD14" i="1029"/>
  <c r="AC14" i="1029"/>
  <c r="AB14" i="1029"/>
  <c r="AA14" i="1029"/>
  <c r="AF14" i="1029" s="1"/>
  <c r="Z14" i="1029"/>
  <c r="Y14" i="1029"/>
  <c r="X14" i="1029"/>
  <c r="W14" i="1029"/>
  <c r="V14" i="1029"/>
  <c r="T14" i="1029"/>
  <c r="S14" i="1029"/>
  <c r="R14" i="1029"/>
  <c r="Q14" i="1029"/>
  <c r="U14" i="1029" s="1"/>
  <c r="O14" i="1029"/>
  <c r="N14" i="1029"/>
  <c r="M14" i="1029"/>
  <c r="L14" i="1029"/>
  <c r="K14" i="1029"/>
  <c r="P14" i="1029" s="1"/>
  <c r="F14" i="1029" s="1"/>
  <c r="AI13" i="1029"/>
  <c r="AH13" i="1029"/>
  <c r="AJ13" i="1029" s="1"/>
  <c r="AG13" i="1029"/>
  <c r="AE13" i="1029"/>
  <c r="AD13" i="1029"/>
  <c r="AF13" i="1029" s="1"/>
  <c r="AC13" i="1029"/>
  <c r="AB13" i="1029"/>
  <c r="AA13" i="1029"/>
  <c r="Y13" i="1029"/>
  <c r="X13" i="1029"/>
  <c r="Z13" i="1029" s="1"/>
  <c r="W13" i="1029"/>
  <c r="V13" i="1029"/>
  <c r="T13" i="1029"/>
  <c r="U13" i="1029" s="1"/>
  <c r="S13" i="1029"/>
  <c r="R13" i="1029"/>
  <c r="Q13" i="1029"/>
  <c r="O13" i="1029"/>
  <c r="N13" i="1029"/>
  <c r="P13" i="1029" s="1"/>
  <c r="F13" i="1029" s="1"/>
  <c r="M13" i="1029"/>
  <c r="L13" i="1029"/>
  <c r="K13" i="1029"/>
  <c r="AI12" i="1029"/>
  <c r="AH12" i="1029"/>
  <c r="AJ12" i="1029" s="1"/>
  <c r="AG12" i="1029"/>
  <c r="AE12" i="1029"/>
  <c r="AD12" i="1029"/>
  <c r="AC12" i="1029"/>
  <c r="AF12" i="1029" s="1"/>
  <c r="AB12" i="1029"/>
  <c r="AA12" i="1029"/>
  <c r="Y12" i="1029"/>
  <c r="X12" i="1029"/>
  <c r="Z12" i="1029" s="1"/>
  <c r="W12" i="1029"/>
  <c r="V12" i="1029"/>
  <c r="T12" i="1029"/>
  <c r="S12" i="1029"/>
  <c r="U12" i="1029" s="1"/>
  <c r="R12" i="1029"/>
  <c r="Q12" i="1029"/>
  <c r="O12" i="1029"/>
  <c r="N12" i="1029"/>
  <c r="M12" i="1029"/>
  <c r="P12" i="1029" s="1"/>
  <c r="F12" i="1029" s="1"/>
  <c r="L12" i="1029"/>
  <c r="K12" i="1029"/>
  <c r="AI11" i="1029"/>
  <c r="AH11" i="1029"/>
  <c r="AJ11" i="1029" s="1"/>
  <c r="AG11" i="1029"/>
  <c r="AE11" i="1029"/>
  <c r="AD11" i="1029"/>
  <c r="AC11" i="1029"/>
  <c r="AB11" i="1029"/>
  <c r="AF11" i="1029" s="1"/>
  <c r="AA11" i="1029"/>
  <c r="Y11" i="1029"/>
  <c r="X11" i="1029"/>
  <c r="W11" i="1029"/>
  <c r="Z11" i="1029" s="1"/>
  <c r="V11" i="1029"/>
  <c r="T11" i="1029"/>
  <c r="S11" i="1029"/>
  <c r="R11" i="1029"/>
  <c r="U11" i="1029" s="1"/>
  <c r="Q11" i="1029"/>
  <c r="O11" i="1029"/>
  <c r="N11" i="1029"/>
  <c r="M11" i="1029"/>
  <c r="L11" i="1029"/>
  <c r="P11" i="1029" s="1"/>
  <c r="F11" i="1029" s="1"/>
  <c r="K11" i="1029"/>
  <c r="AI10" i="1029"/>
  <c r="AH10" i="1029"/>
  <c r="AJ10" i="1029" s="1"/>
  <c r="AG10" i="1029"/>
  <c r="AE10" i="1029"/>
  <c r="AD10" i="1029"/>
  <c r="AC10" i="1029"/>
  <c r="AB10" i="1029"/>
  <c r="AF10" i="1029" s="1"/>
  <c r="AA10" i="1029"/>
  <c r="Y10" i="1029"/>
  <c r="X10" i="1029"/>
  <c r="W10" i="1029"/>
  <c r="Z10" i="1029" s="1"/>
  <c r="V10" i="1029"/>
  <c r="T10" i="1029"/>
  <c r="S10" i="1029"/>
  <c r="R10" i="1029"/>
  <c r="U10" i="1029" s="1"/>
  <c r="Q10" i="1029"/>
  <c r="P10" i="1029"/>
  <c r="F10" i="1029" s="1"/>
  <c r="O10" i="1029"/>
  <c r="N10" i="1029"/>
  <c r="M10" i="1029"/>
  <c r="L10" i="1029"/>
  <c r="K10" i="1029"/>
  <c r="AI9" i="1029"/>
  <c r="AH9" i="1029"/>
  <c r="AJ9" i="1029" s="1"/>
  <c r="AG9" i="1029"/>
  <c r="AE9" i="1029"/>
  <c r="AD9" i="1029"/>
  <c r="AC9" i="1029"/>
  <c r="AB9" i="1029"/>
  <c r="AF9" i="1029" s="1"/>
  <c r="AA9" i="1029"/>
  <c r="Y9" i="1029"/>
  <c r="X9" i="1029"/>
  <c r="W9" i="1029"/>
  <c r="Z9" i="1029" s="1"/>
  <c r="V9" i="1029"/>
  <c r="T9" i="1029"/>
  <c r="S9" i="1029"/>
  <c r="R9" i="1029"/>
  <c r="U9" i="1029" s="1"/>
  <c r="Q9" i="1029"/>
  <c r="O9" i="1029"/>
  <c r="N9" i="1029"/>
  <c r="M9" i="1029"/>
  <c r="L9" i="1029"/>
  <c r="P9" i="1029" s="1"/>
  <c r="F9" i="1029" s="1"/>
  <c r="K9" i="1029"/>
  <c r="AI8" i="1029"/>
  <c r="AH8" i="1029"/>
  <c r="AJ8" i="1029" s="1"/>
  <c r="AG8" i="1029"/>
  <c r="AE8" i="1029"/>
  <c r="AD8" i="1029"/>
  <c r="AC8" i="1029"/>
  <c r="AF8" i="1029" s="1"/>
  <c r="AB8" i="1029"/>
  <c r="AA8" i="1029"/>
  <c r="Y8" i="1029"/>
  <c r="X8" i="1029"/>
  <c r="Z8" i="1029" s="1"/>
  <c r="W8" i="1029"/>
  <c r="V8" i="1029"/>
  <c r="T8" i="1029"/>
  <c r="S8" i="1029"/>
  <c r="U8" i="1029" s="1"/>
  <c r="R8" i="1029"/>
  <c r="Q8" i="1029"/>
  <c r="O8" i="1029"/>
  <c r="N8" i="1029"/>
  <c r="M8" i="1029"/>
  <c r="P8" i="1029" s="1"/>
  <c r="F8" i="1029" s="1"/>
  <c r="L8" i="1029"/>
  <c r="K8" i="1029"/>
  <c r="AI7" i="1029"/>
  <c r="AH7" i="1029"/>
  <c r="AJ7" i="1029" s="1"/>
  <c r="AG7" i="1029"/>
  <c r="AE7" i="1029"/>
  <c r="AD7" i="1029"/>
  <c r="AC7" i="1029"/>
  <c r="AB7" i="1029"/>
  <c r="AF7" i="1029" s="1"/>
  <c r="AA7" i="1029"/>
  <c r="Y7" i="1029"/>
  <c r="X7" i="1029"/>
  <c r="W7" i="1029"/>
  <c r="Z7" i="1029" s="1"/>
  <c r="V7" i="1029"/>
  <c r="T7" i="1029"/>
  <c r="S7" i="1029"/>
  <c r="R7" i="1029"/>
  <c r="U7" i="1029" s="1"/>
  <c r="Q7" i="1029"/>
  <c r="O7" i="1029"/>
  <c r="N7" i="1029"/>
  <c r="M7" i="1029"/>
  <c r="L7" i="1029"/>
  <c r="P7" i="1029" s="1"/>
  <c r="F7" i="1029" s="1"/>
  <c r="K7" i="1029"/>
  <c r="AI6" i="1029"/>
  <c r="AH6" i="1029"/>
  <c r="AJ6" i="1029" s="1"/>
  <c r="AG6" i="1029"/>
  <c r="AE6" i="1029"/>
  <c r="AD6" i="1029"/>
  <c r="AF6" i="1029" s="1"/>
  <c r="AC6" i="1029"/>
  <c r="AB6" i="1029"/>
  <c r="AA6" i="1029"/>
  <c r="Y6" i="1029"/>
  <c r="X6" i="1029"/>
  <c r="Z6" i="1029" s="1"/>
  <c r="W6" i="1029"/>
  <c r="V6" i="1029"/>
  <c r="T6" i="1029"/>
  <c r="U6" i="1029" s="1"/>
  <c r="S6" i="1029"/>
  <c r="R6" i="1029"/>
  <c r="Q6" i="1029"/>
  <c r="O6" i="1029"/>
  <c r="N6" i="1029"/>
  <c r="P6" i="1029" s="1"/>
  <c r="F6" i="1029" s="1"/>
  <c r="M6" i="1029"/>
  <c r="L6" i="1029"/>
  <c r="K6" i="1029"/>
  <c r="AI5" i="1029"/>
  <c r="AJ5" i="1029" s="1"/>
  <c r="AH5" i="1029"/>
  <c r="AG5" i="1029"/>
  <c r="AE5" i="1029"/>
  <c r="AF5" i="1029" s="1"/>
  <c r="AD5" i="1029"/>
  <c r="AC5" i="1029"/>
  <c r="AB5" i="1029"/>
  <c r="AA5" i="1029"/>
  <c r="Y5" i="1029"/>
  <c r="Z5" i="1029" s="1"/>
  <c r="X5" i="1029"/>
  <c r="W5" i="1029"/>
  <c r="V5" i="1029"/>
  <c r="T5" i="1029"/>
  <c r="U5" i="1029" s="1"/>
  <c r="S5" i="1029"/>
  <c r="R5" i="1029"/>
  <c r="Q5" i="1029"/>
  <c r="O5" i="1029"/>
  <c r="P5" i="1029" s="1"/>
  <c r="F5" i="1029" s="1"/>
  <c r="N5" i="1029"/>
  <c r="M5" i="1029"/>
  <c r="L5" i="1029"/>
  <c r="K5" i="1029"/>
  <c r="AI4" i="1029"/>
  <c r="AH4" i="1029"/>
  <c r="AJ4" i="1029" s="1"/>
  <c r="AG4" i="1029"/>
  <c r="AE4" i="1029"/>
  <c r="AD4" i="1029"/>
  <c r="AF4" i="1029" s="1"/>
  <c r="AC4" i="1029"/>
  <c r="AB4" i="1029"/>
  <c r="AA4" i="1029"/>
  <c r="Y4" i="1029"/>
  <c r="X4" i="1029"/>
  <c r="Z4" i="1029" s="1"/>
  <c r="W4" i="1029"/>
  <c r="V4" i="1029"/>
  <c r="T4" i="1029"/>
  <c r="U4" i="1029" s="1"/>
  <c r="S4" i="1029"/>
  <c r="R4" i="1029"/>
  <c r="Q4" i="1029"/>
  <c r="O4" i="1029"/>
  <c r="N4" i="1029"/>
  <c r="P4" i="1029" s="1"/>
  <c r="F4" i="1029" s="1"/>
  <c r="M4" i="1029"/>
  <c r="L4" i="1029"/>
  <c r="K4" i="1029"/>
  <c r="C57" i="1028"/>
  <c r="E54" i="1028"/>
  <c r="E56" i="1028" s="1"/>
  <c r="D54" i="1028"/>
  <c r="D55" i="1028" s="1"/>
  <c r="C54" i="1028"/>
  <c r="G54" i="1028" s="1"/>
  <c r="E47" i="1028"/>
  <c r="E49" i="1028" s="1"/>
  <c r="D47" i="1028"/>
  <c r="AJ43" i="1028"/>
  <c r="AI43" i="1028"/>
  <c r="AH43" i="1028"/>
  <c r="AG43" i="1028"/>
  <c r="AF43" i="1028"/>
  <c r="AE43" i="1028"/>
  <c r="AD43" i="1028"/>
  <c r="AC43" i="1028"/>
  <c r="AB43" i="1028"/>
  <c r="AA43" i="1028"/>
  <c r="Z43" i="1028"/>
  <c r="Y43" i="1028"/>
  <c r="X43" i="1028"/>
  <c r="W43" i="1028"/>
  <c r="V43" i="1028"/>
  <c r="U43" i="1028"/>
  <c r="T43" i="1028"/>
  <c r="S43" i="1028"/>
  <c r="R43" i="1028"/>
  <c r="Q43" i="1028"/>
  <c r="P43" i="1028"/>
  <c r="O43" i="1028"/>
  <c r="N43" i="1028"/>
  <c r="M43" i="1028"/>
  <c r="L43" i="1028"/>
  <c r="K43" i="1028"/>
  <c r="F43" i="1028"/>
  <c r="AJ42" i="1028"/>
  <c r="AI42" i="1028"/>
  <c r="AH42" i="1028"/>
  <c r="AG42" i="1028"/>
  <c r="AF42" i="1028"/>
  <c r="AE42" i="1028"/>
  <c r="AD42" i="1028"/>
  <c r="AC42" i="1028"/>
  <c r="AB42" i="1028"/>
  <c r="AA42" i="1028"/>
  <c r="Z42" i="1028"/>
  <c r="Y42" i="1028"/>
  <c r="X42" i="1028"/>
  <c r="W42" i="1028"/>
  <c r="V42" i="1028"/>
  <c r="U42" i="1028"/>
  <c r="T42" i="1028"/>
  <c r="S42" i="1028"/>
  <c r="R42" i="1028"/>
  <c r="Q42" i="1028"/>
  <c r="P42" i="1028"/>
  <c r="O42" i="1028"/>
  <c r="N42" i="1028"/>
  <c r="M42" i="1028"/>
  <c r="L42" i="1028"/>
  <c r="K42" i="1028"/>
  <c r="F42" i="1028"/>
  <c r="AJ41" i="1028"/>
  <c r="AI41" i="1028"/>
  <c r="AH41" i="1028"/>
  <c r="AG41" i="1028"/>
  <c r="AF41" i="1028"/>
  <c r="AE41" i="1028"/>
  <c r="AD41" i="1028"/>
  <c r="AC41" i="1028"/>
  <c r="AB41" i="1028"/>
  <c r="AA41" i="1028"/>
  <c r="Z41" i="1028"/>
  <c r="Y41" i="1028"/>
  <c r="X41" i="1028"/>
  <c r="W41" i="1028"/>
  <c r="V41" i="1028"/>
  <c r="U41" i="1028"/>
  <c r="T41" i="1028"/>
  <c r="S41" i="1028"/>
  <c r="R41" i="1028"/>
  <c r="Q41" i="1028"/>
  <c r="P41" i="1028"/>
  <c r="O41" i="1028"/>
  <c r="N41" i="1028"/>
  <c r="M41" i="1028"/>
  <c r="L41" i="1028"/>
  <c r="K41" i="1028"/>
  <c r="F41" i="1028"/>
  <c r="AJ40" i="1028"/>
  <c r="AI40" i="1028"/>
  <c r="AH40" i="1028"/>
  <c r="AG40" i="1028"/>
  <c r="AF40" i="1028"/>
  <c r="AE40" i="1028"/>
  <c r="AD40" i="1028"/>
  <c r="AC40" i="1028"/>
  <c r="AB40" i="1028"/>
  <c r="AA40" i="1028"/>
  <c r="Z40" i="1028"/>
  <c r="Y40" i="1028"/>
  <c r="X40" i="1028"/>
  <c r="W40" i="1028"/>
  <c r="V40" i="1028"/>
  <c r="U40" i="1028"/>
  <c r="T40" i="1028"/>
  <c r="S40" i="1028"/>
  <c r="R40" i="1028"/>
  <c r="Q40" i="1028"/>
  <c r="P40" i="1028"/>
  <c r="O40" i="1028"/>
  <c r="N40" i="1028"/>
  <c r="M40" i="1028"/>
  <c r="L40" i="1028"/>
  <c r="K40" i="1028"/>
  <c r="F40" i="1028"/>
  <c r="AJ39" i="1028"/>
  <c r="AI39" i="1028"/>
  <c r="AH39" i="1028"/>
  <c r="AG39" i="1028"/>
  <c r="AF39" i="1028"/>
  <c r="AE39" i="1028"/>
  <c r="AD39" i="1028"/>
  <c r="AC39" i="1028"/>
  <c r="AB39" i="1028"/>
  <c r="AA39" i="1028"/>
  <c r="Z39" i="1028"/>
  <c r="Y39" i="1028"/>
  <c r="X39" i="1028"/>
  <c r="W39" i="1028"/>
  <c r="V39" i="1028"/>
  <c r="U39" i="1028"/>
  <c r="T39" i="1028"/>
  <c r="S39" i="1028"/>
  <c r="R39" i="1028"/>
  <c r="Q39" i="1028"/>
  <c r="P39" i="1028"/>
  <c r="O39" i="1028"/>
  <c r="N39" i="1028"/>
  <c r="M39" i="1028"/>
  <c r="L39" i="1028"/>
  <c r="K39" i="1028"/>
  <c r="F39" i="1028"/>
  <c r="AJ38" i="1028"/>
  <c r="AI38" i="1028"/>
  <c r="AH38" i="1028"/>
  <c r="AG38" i="1028"/>
  <c r="AF38" i="1028"/>
  <c r="AE38" i="1028"/>
  <c r="AD38" i="1028"/>
  <c r="AC38" i="1028"/>
  <c r="AB38" i="1028"/>
  <c r="AA38" i="1028"/>
  <c r="Z38" i="1028"/>
  <c r="Y38" i="1028"/>
  <c r="X38" i="1028"/>
  <c r="W38" i="1028"/>
  <c r="V38" i="1028"/>
  <c r="U38" i="1028"/>
  <c r="T38" i="1028"/>
  <c r="S38" i="1028"/>
  <c r="R38" i="1028"/>
  <c r="Q38" i="1028"/>
  <c r="P38" i="1028"/>
  <c r="O38" i="1028"/>
  <c r="N38" i="1028"/>
  <c r="M38" i="1028"/>
  <c r="L38" i="1028"/>
  <c r="K38" i="1028"/>
  <c r="F38" i="1028"/>
  <c r="AJ37" i="1028"/>
  <c r="AI37" i="1028"/>
  <c r="AH37" i="1028"/>
  <c r="AG37" i="1028"/>
  <c r="AF37" i="1028"/>
  <c r="AE37" i="1028"/>
  <c r="AD37" i="1028"/>
  <c r="AC37" i="1028"/>
  <c r="AB37" i="1028"/>
  <c r="AA37" i="1028"/>
  <c r="Z37" i="1028"/>
  <c r="Y37" i="1028"/>
  <c r="X37" i="1028"/>
  <c r="W37" i="1028"/>
  <c r="V37" i="1028"/>
  <c r="U37" i="1028"/>
  <c r="T37" i="1028"/>
  <c r="S37" i="1028"/>
  <c r="R37" i="1028"/>
  <c r="Q37" i="1028"/>
  <c r="P37" i="1028"/>
  <c r="O37" i="1028"/>
  <c r="N37" i="1028"/>
  <c r="M37" i="1028"/>
  <c r="L37" i="1028"/>
  <c r="K37" i="1028"/>
  <c r="F37" i="1028"/>
  <c r="AJ36" i="1028"/>
  <c r="AI36" i="1028"/>
  <c r="AH36" i="1028"/>
  <c r="AG36" i="1028"/>
  <c r="AF36" i="1028"/>
  <c r="AE36" i="1028"/>
  <c r="AD36" i="1028"/>
  <c r="AC36" i="1028"/>
  <c r="AB36" i="1028"/>
  <c r="AA36" i="1028"/>
  <c r="Z36" i="1028"/>
  <c r="Y36" i="1028"/>
  <c r="X36" i="1028"/>
  <c r="W36" i="1028"/>
  <c r="V36" i="1028"/>
  <c r="U36" i="1028"/>
  <c r="T36" i="1028"/>
  <c r="S36" i="1028"/>
  <c r="R36" i="1028"/>
  <c r="Q36" i="1028"/>
  <c r="P36" i="1028"/>
  <c r="O36" i="1028"/>
  <c r="N36" i="1028"/>
  <c r="M36" i="1028"/>
  <c r="L36" i="1028"/>
  <c r="K36" i="1028"/>
  <c r="F36" i="1028"/>
  <c r="AJ35" i="1028"/>
  <c r="AI35" i="1028"/>
  <c r="AH35" i="1028"/>
  <c r="AG35" i="1028"/>
  <c r="AF35" i="1028"/>
  <c r="AE35" i="1028"/>
  <c r="AD35" i="1028"/>
  <c r="AC35" i="1028"/>
  <c r="AB35" i="1028"/>
  <c r="AA35" i="1028"/>
  <c r="Z35" i="1028"/>
  <c r="Y35" i="1028"/>
  <c r="X35" i="1028"/>
  <c r="W35" i="1028"/>
  <c r="V35" i="1028"/>
  <c r="U35" i="1028"/>
  <c r="T35" i="1028"/>
  <c r="S35" i="1028"/>
  <c r="R35" i="1028"/>
  <c r="Q35" i="1028"/>
  <c r="P35" i="1028"/>
  <c r="O35" i="1028"/>
  <c r="N35" i="1028"/>
  <c r="M35" i="1028"/>
  <c r="L35" i="1028"/>
  <c r="K35" i="1028"/>
  <c r="F35" i="1028"/>
  <c r="AJ34" i="1028"/>
  <c r="AI34" i="1028"/>
  <c r="AH34" i="1028"/>
  <c r="AG34" i="1028"/>
  <c r="AF34" i="1028"/>
  <c r="AE34" i="1028"/>
  <c r="AD34" i="1028"/>
  <c r="AC34" i="1028"/>
  <c r="AB34" i="1028"/>
  <c r="AA34" i="1028"/>
  <c r="Z34" i="1028"/>
  <c r="Y34" i="1028"/>
  <c r="X34" i="1028"/>
  <c r="W34" i="1028"/>
  <c r="V34" i="1028"/>
  <c r="U34" i="1028"/>
  <c r="T34" i="1028"/>
  <c r="S34" i="1028"/>
  <c r="R34" i="1028"/>
  <c r="Q34" i="1028"/>
  <c r="P34" i="1028"/>
  <c r="O34" i="1028"/>
  <c r="N34" i="1028"/>
  <c r="M34" i="1028"/>
  <c r="L34" i="1028"/>
  <c r="K34" i="1028"/>
  <c r="F34" i="1028"/>
  <c r="AJ33" i="1028"/>
  <c r="AI33" i="1028"/>
  <c r="AH33" i="1028"/>
  <c r="AG33" i="1028"/>
  <c r="AF33" i="1028"/>
  <c r="AE33" i="1028"/>
  <c r="AD33" i="1028"/>
  <c r="AC33" i="1028"/>
  <c r="AB33" i="1028"/>
  <c r="AA33" i="1028"/>
  <c r="Z33" i="1028"/>
  <c r="Y33" i="1028"/>
  <c r="X33" i="1028"/>
  <c r="W33" i="1028"/>
  <c r="V33" i="1028"/>
  <c r="U33" i="1028"/>
  <c r="T33" i="1028"/>
  <c r="S33" i="1028"/>
  <c r="R33" i="1028"/>
  <c r="Q33" i="1028"/>
  <c r="P33" i="1028"/>
  <c r="O33" i="1028"/>
  <c r="N33" i="1028"/>
  <c r="M33" i="1028"/>
  <c r="L33" i="1028"/>
  <c r="K33" i="1028"/>
  <c r="F33" i="1028"/>
  <c r="AJ32" i="1028"/>
  <c r="AI32" i="1028"/>
  <c r="AH32" i="1028"/>
  <c r="AG32" i="1028"/>
  <c r="AF32" i="1028"/>
  <c r="AE32" i="1028"/>
  <c r="AD32" i="1028"/>
  <c r="AC32" i="1028"/>
  <c r="AB32" i="1028"/>
  <c r="AA32" i="1028"/>
  <c r="Z32" i="1028"/>
  <c r="Y32" i="1028"/>
  <c r="X32" i="1028"/>
  <c r="W32" i="1028"/>
  <c r="V32" i="1028"/>
  <c r="U32" i="1028"/>
  <c r="T32" i="1028"/>
  <c r="S32" i="1028"/>
  <c r="R32" i="1028"/>
  <c r="Q32" i="1028"/>
  <c r="P32" i="1028"/>
  <c r="O32" i="1028"/>
  <c r="N32" i="1028"/>
  <c r="M32" i="1028"/>
  <c r="L32" i="1028"/>
  <c r="K32" i="1028"/>
  <c r="F32" i="1028"/>
  <c r="AJ31" i="1028"/>
  <c r="AI31" i="1028"/>
  <c r="AH31" i="1028"/>
  <c r="AG31" i="1028"/>
  <c r="AF31" i="1028"/>
  <c r="AE31" i="1028"/>
  <c r="AD31" i="1028"/>
  <c r="AC31" i="1028"/>
  <c r="AB31" i="1028"/>
  <c r="AA31" i="1028"/>
  <c r="Z31" i="1028"/>
  <c r="Y31" i="1028"/>
  <c r="X31" i="1028"/>
  <c r="W31" i="1028"/>
  <c r="V31" i="1028"/>
  <c r="U31" i="1028"/>
  <c r="T31" i="1028"/>
  <c r="S31" i="1028"/>
  <c r="R31" i="1028"/>
  <c r="Q31" i="1028"/>
  <c r="P31" i="1028"/>
  <c r="O31" i="1028"/>
  <c r="N31" i="1028"/>
  <c r="M31" i="1028"/>
  <c r="L31" i="1028"/>
  <c r="K31" i="1028"/>
  <c r="F31" i="1028"/>
  <c r="AJ30" i="1028"/>
  <c r="AI30" i="1028"/>
  <c r="AH30" i="1028"/>
  <c r="AG30" i="1028"/>
  <c r="AF30" i="1028"/>
  <c r="AE30" i="1028"/>
  <c r="AD30" i="1028"/>
  <c r="AC30" i="1028"/>
  <c r="AB30" i="1028"/>
  <c r="AA30" i="1028"/>
  <c r="Z30" i="1028"/>
  <c r="Y30" i="1028"/>
  <c r="X30" i="1028"/>
  <c r="W30" i="1028"/>
  <c r="V30" i="1028"/>
  <c r="U30" i="1028"/>
  <c r="T30" i="1028"/>
  <c r="S30" i="1028"/>
  <c r="R30" i="1028"/>
  <c r="Q30" i="1028"/>
  <c r="P30" i="1028"/>
  <c r="O30" i="1028"/>
  <c r="N30" i="1028"/>
  <c r="M30" i="1028"/>
  <c r="L30" i="1028"/>
  <c r="K30" i="1028"/>
  <c r="F30" i="1028"/>
  <c r="AJ29" i="1028"/>
  <c r="AI29" i="1028"/>
  <c r="AH29" i="1028"/>
  <c r="AG29" i="1028"/>
  <c r="AF29" i="1028"/>
  <c r="AE29" i="1028"/>
  <c r="AD29" i="1028"/>
  <c r="AC29" i="1028"/>
  <c r="AB29" i="1028"/>
  <c r="AA29" i="1028"/>
  <c r="Z29" i="1028"/>
  <c r="Y29" i="1028"/>
  <c r="X29" i="1028"/>
  <c r="W29" i="1028"/>
  <c r="V29" i="1028"/>
  <c r="U29" i="1028"/>
  <c r="T29" i="1028"/>
  <c r="S29" i="1028"/>
  <c r="R29" i="1028"/>
  <c r="Q29" i="1028"/>
  <c r="P29" i="1028"/>
  <c r="O29" i="1028"/>
  <c r="N29" i="1028"/>
  <c r="M29" i="1028"/>
  <c r="L29" i="1028"/>
  <c r="K29" i="1028"/>
  <c r="F29" i="1028"/>
  <c r="AJ28" i="1028"/>
  <c r="AI28" i="1028"/>
  <c r="AH28" i="1028"/>
  <c r="AG28" i="1028"/>
  <c r="AF28" i="1028"/>
  <c r="AE28" i="1028"/>
  <c r="AD28" i="1028"/>
  <c r="AC28" i="1028"/>
  <c r="AB28" i="1028"/>
  <c r="AA28" i="1028"/>
  <c r="Z28" i="1028"/>
  <c r="Y28" i="1028"/>
  <c r="X28" i="1028"/>
  <c r="W28" i="1028"/>
  <c r="V28" i="1028"/>
  <c r="U28" i="1028"/>
  <c r="T28" i="1028"/>
  <c r="S28" i="1028"/>
  <c r="R28" i="1028"/>
  <c r="Q28" i="1028"/>
  <c r="P28" i="1028"/>
  <c r="O28" i="1028"/>
  <c r="N28" i="1028"/>
  <c r="M28" i="1028"/>
  <c r="L28" i="1028"/>
  <c r="K28" i="1028"/>
  <c r="F28" i="1028"/>
  <c r="AJ27" i="1028"/>
  <c r="AI27" i="1028"/>
  <c r="AH27" i="1028"/>
  <c r="AG27" i="1028"/>
  <c r="AF27" i="1028"/>
  <c r="AE27" i="1028"/>
  <c r="AD27" i="1028"/>
  <c r="AC27" i="1028"/>
  <c r="AB27" i="1028"/>
  <c r="AA27" i="1028"/>
  <c r="Z27" i="1028"/>
  <c r="Y27" i="1028"/>
  <c r="X27" i="1028"/>
  <c r="W27" i="1028"/>
  <c r="V27" i="1028"/>
  <c r="U27" i="1028"/>
  <c r="T27" i="1028"/>
  <c r="S27" i="1028"/>
  <c r="R27" i="1028"/>
  <c r="Q27" i="1028"/>
  <c r="P27" i="1028"/>
  <c r="O27" i="1028"/>
  <c r="N27" i="1028"/>
  <c r="M27" i="1028"/>
  <c r="L27" i="1028"/>
  <c r="K27" i="1028"/>
  <c r="F27" i="1028"/>
  <c r="AJ26" i="1028"/>
  <c r="AI26" i="1028"/>
  <c r="AH26" i="1028"/>
  <c r="AG26" i="1028"/>
  <c r="AF26" i="1028"/>
  <c r="AE26" i="1028"/>
  <c r="AD26" i="1028"/>
  <c r="AC26" i="1028"/>
  <c r="AB26" i="1028"/>
  <c r="AA26" i="1028"/>
  <c r="Z26" i="1028"/>
  <c r="Y26" i="1028"/>
  <c r="X26" i="1028"/>
  <c r="W26" i="1028"/>
  <c r="V26" i="1028"/>
  <c r="U26" i="1028"/>
  <c r="T26" i="1028"/>
  <c r="S26" i="1028"/>
  <c r="R26" i="1028"/>
  <c r="Q26" i="1028"/>
  <c r="P26" i="1028"/>
  <c r="O26" i="1028"/>
  <c r="N26" i="1028"/>
  <c r="M26" i="1028"/>
  <c r="L26" i="1028"/>
  <c r="K26" i="1028"/>
  <c r="F26" i="1028"/>
  <c r="AJ25" i="1028"/>
  <c r="AI25" i="1028"/>
  <c r="AH25" i="1028"/>
  <c r="AG25" i="1028"/>
  <c r="AF25" i="1028"/>
  <c r="AE25" i="1028"/>
  <c r="AD25" i="1028"/>
  <c r="AC25" i="1028"/>
  <c r="AB25" i="1028"/>
  <c r="AA25" i="1028"/>
  <c r="Z25" i="1028"/>
  <c r="Y25" i="1028"/>
  <c r="X25" i="1028"/>
  <c r="W25" i="1028"/>
  <c r="V25" i="1028"/>
  <c r="U25" i="1028"/>
  <c r="T25" i="1028"/>
  <c r="S25" i="1028"/>
  <c r="R25" i="1028"/>
  <c r="Q25" i="1028"/>
  <c r="P25" i="1028"/>
  <c r="O25" i="1028"/>
  <c r="N25" i="1028"/>
  <c r="M25" i="1028"/>
  <c r="L25" i="1028"/>
  <c r="K25" i="1028"/>
  <c r="F25" i="1028"/>
  <c r="AJ24" i="1028"/>
  <c r="AI24" i="1028"/>
  <c r="AH24" i="1028"/>
  <c r="AG24" i="1028"/>
  <c r="AF24" i="1028"/>
  <c r="AE24" i="1028"/>
  <c r="AD24" i="1028"/>
  <c r="AC24" i="1028"/>
  <c r="AB24" i="1028"/>
  <c r="AA24" i="1028"/>
  <c r="Z24" i="1028"/>
  <c r="Y24" i="1028"/>
  <c r="X24" i="1028"/>
  <c r="W24" i="1028"/>
  <c r="V24" i="1028"/>
  <c r="U24" i="1028"/>
  <c r="T24" i="1028"/>
  <c r="S24" i="1028"/>
  <c r="R24" i="1028"/>
  <c r="Q24" i="1028"/>
  <c r="P24" i="1028"/>
  <c r="O24" i="1028"/>
  <c r="N24" i="1028"/>
  <c r="M24" i="1028"/>
  <c r="L24" i="1028"/>
  <c r="K24" i="1028"/>
  <c r="F24" i="1028"/>
  <c r="AJ23" i="1028"/>
  <c r="AI23" i="1028"/>
  <c r="AH23" i="1028"/>
  <c r="AG23" i="1028"/>
  <c r="AF23" i="1028"/>
  <c r="AE23" i="1028"/>
  <c r="AD23" i="1028"/>
  <c r="AC23" i="1028"/>
  <c r="AB23" i="1028"/>
  <c r="AA23" i="1028"/>
  <c r="Z23" i="1028"/>
  <c r="Y23" i="1028"/>
  <c r="X23" i="1028"/>
  <c r="W23" i="1028"/>
  <c r="V23" i="1028"/>
  <c r="U23" i="1028"/>
  <c r="T23" i="1028"/>
  <c r="S23" i="1028"/>
  <c r="R23" i="1028"/>
  <c r="Q23" i="1028"/>
  <c r="P23" i="1028"/>
  <c r="O23" i="1028"/>
  <c r="N23" i="1028"/>
  <c r="M23" i="1028"/>
  <c r="L23" i="1028"/>
  <c r="K23" i="1028"/>
  <c r="F23" i="1028"/>
  <c r="AJ22" i="1028"/>
  <c r="AI22" i="1028"/>
  <c r="AH22" i="1028"/>
  <c r="AG22" i="1028"/>
  <c r="AF22" i="1028"/>
  <c r="AE22" i="1028"/>
  <c r="AD22" i="1028"/>
  <c r="AC22" i="1028"/>
  <c r="AB22" i="1028"/>
  <c r="AA22" i="1028"/>
  <c r="Z22" i="1028"/>
  <c r="Y22" i="1028"/>
  <c r="X22" i="1028"/>
  <c r="W22" i="1028"/>
  <c r="V22" i="1028"/>
  <c r="U22" i="1028"/>
  <c r="T22" i="1028"/>
  <c r="S22" i="1028"/>
  <c r="R22" i="1028"/>
  <c r="Q22" i="1028"/>
  <c r="P22" i="1028"/>
  <c r="O22" i="1028"/>
  <c r="N22" i="1028"/>
  <c r="M22" i="1028"/>
  <c r="L22" i="1028"/>
  <c r="K22" i="1028"/>
  <c r="F22" i="1028"/>
  <c r="AJ21" i="1028"/>
  <c r="AI21" i="1028"/>
  <c r="AH21" i="1028"/>
  <c r="AG21" i="1028"/>
  <c r="AF21" i="1028"/>
  <c r="AE21" i="1028"/>
  <c r="AD21" i="1028"/>
  <c r="AC21" i="1028"/>
  <c r="AB21" i="1028"/>
  <c r="AA21" i="1028"/>
  <c r="Z21" i="1028"/>
  <c r="Y21" i="1028"/>
  <c r="X21" i="1028"/>
  <c r="W21" i="1028"/>
  <c r="V21" i="1028"/>
  <c r="U21" i="1028"/>
  <c r="T21" i="1028"/>
  <c r="S21" i="1028"/>
  <c r="R21" i="1028"/>
  <c r="Q21" i="1028"/>
  <c r="P21" i="1028"/>
  <c r="O21" i="1028"/>
  <c r="N21" i="1028"/>
  <c r="M21" i="1028"/>
  <c r="L21" i="1028"/>
  <c r="K21" i="1028"/>
  <c r="F21" i="1028"/>
  <c r="AJ20" i="1028"/>
  <c r="AI20" i="1028"/>
  <c r="AH20" i="1028"/>
  <c r="AG20" i="1028"/>
  <c r="AF20" i="1028"/>
  <c r="AE20" i="1028"/>
  <c r="AD20" i="1028"/>
  <c r="AC20" i="1028"/>
  <c r="AB20" i="1028"/>
  <c r="AA20" i="1028"/>
  <c r="Z20" i="1028"/>
  <c r="Y20" i="1028"/>
  <c r="X20" i="1028"/>
  <c r="W20" i="1028"/>
  <c r="V20" i="1028"/>
  <c r="U20" i="1028"/>
  <c r="T20" i="1028"/>
  <c r="S20" i="1028"/>
  <c r="R20" i="1028"/>
  <c r="Q20" i="1028"/>
  <c r="P20" i="1028"/>
  <c r="O20" i="1028"/>
  <c r="N20" i="1028"/>
  <c r="M20" i="1028"/>
  <c r="L20" i="1028"/>
  <c r="K20" i="1028"/>
  <c r="F20" i="1028"/>
  <c r="AJ19" i="1028"/>
  <c r="AI19" i="1028"/>
  <c r="AH19" i="1028"/>
  <c r="AG19" i="1028"/>
  <c r="AF19" i="1028"/>
  <c r="AE19" i="1028"/>
  <c r="AD19" i="1028"/>
  <c r="AC19" i="1028"/>
  <c r="AB19" i="1028"/>
  <c r="AA19" i="1028"/>
  <c r="Z19" i="1028"/>
  <c r="Y19" i="1028"/>
  <c r="X19" i="1028"/>
  <c r="W19" i="1028"/>
  <c r="V19" i="1028"/>
  <c r="U19" i="1028"/>
  <c r="T19" i="1028"/>
  <c r="S19" i="1028"/>
  <c r="R19" i="1028"/>
  <c r="Q19" i="1028"/>
  <c r="P19" i="1028"/>
  <c r="O19" i="1028"/>
  <c r="N19" i="1028"/>
  <c r="M19" i="1028"/>
  <c r="L19" i="1028"/>
  <c r="K19" i="1028"/>
  <c r="F19" i="1028"/>
  <c r="AJ18" i="1028"/>
  <c r="AI18" i="1028"/>
  <c r="AH18" i="1028"/>
  <c r="AG18" i="1028"/>
  <c r="AF18" i="1028"/>
  <c r="AE18" i="1028"/>
  <c r="AD18" i="1028"/>
  <c r="AC18" i="1028"/>
  <c r="AB18" i="1028"/>
  <c r="AA18" i="1028"/>
  <c r="Z18" i="1028"/>
  <c r="Y18" i="1028"/>
  <c r="X18" i="1028"/>
  <c r="W18" i="1028"/>
  <c r="V18" i="1028"/>
  <c r="U18" i="1028"/>
  <c r="T18" i="1028"/>
  <c r="S18" i="1028"/>
  <c r="R18" i="1028"/>
  <c r="Q18" i="1028"/>
  <c r="P18" i="1028"/>
  <c r="O18" i="1028"/>
  <c r="N18" i="1028"/>
  <c r="M18" i="1028"/>
  <c r="L18" i="1028"/>
  <c r="K18" i="1028"/>
  <c r="F18" i="1028"/>
  <c r="AJ17" i="1028"/>
  <c r="AI17" i="1028"/>
  <c r="AH17" i="1028"/>
  <c r="AG17" i="1028"/>
  <c r="AF17" i="1028"/>
  <c r="AE17" i="1028"/>
  <c r="AD17" i="1028"/>
  <c r="AC17" i="1028"/>
  <c r="AB17" i="1028"/>
  <c r="AA17" i="1028"/>
  <c r="Z17" i="1028"/>
  <c r="Y17" i="1028"/>
  <c r="X17" i="1028"/>
  <c r="W17" i="1028"/>
  <c r="V17" i="1028"/>
  <c r="U17" i="1028"/>
  <c r="T17" i="1028"/>
  <c r="S17" i="1028"/>
  <c r="R17" i="1028"/>
  <c r="Q17" i="1028"/>
  <c r="P17" i="1028"/>
  <c r="O17" i="1028"/>
  <c r="N17" i="1028"/>
  <c r="M17" i="1028"/>
  <c r="L17" i="1028"/>
  <c r="K17" i="1028"/>
  <c r="F17" i="1028"/>
  <c r="AI16" i="1028"/>
  <c r="AH16" i="1028"/>
  <c r="AJ16" i="1028" s="1"/>
  <c r="AG16" i="1028"/>
  <c r="AE16" i="1028"/>
  <c r="AD16" i="1028"/>
  <c r="AF16" i="1028" s="1"/>
  <c r="AC16" i="1028"/>
  <c r="AB16" i="1028"/>
  <c r="AA16" i="1028"/>
  <c r="Y16" i="1028"/>
  <c r="X16" i="1028"/>
  <c r="Z16" i="1028" s="1"/>
  <c r="W16" i="1028"/>
  <c r="V16" i="1028"/>
  <c r="T16" i="1028"/>
  <c r="U16" i="1028" s="1"/>
  <c r="S16" i="1028"/>
  <c r="R16" i="1028"/>
  <c r="Q16" i="1028"/>
  <c r="O16" i="1028"/>
  <c r="N16" i="1028"/>
  <c r="P16" i="1028" s="1"/>
  <c r="F16" i="1028" s="1"/>
  <c r="M16" i="1028"/>
  <c r="L16" i="1028"/>
  <c r="K16" i="1028"/>
  <c r="AI15" i="1028"/>
  <c r="AH15" i="1028"/>
  <c r="AJ15" i="1028" s="1"/>
  <c r="AG15" i="1028"/>
  <c r="AE15" i="1028"/>
  <c r="AD15" i="1028"/>
  <c r="AC15" i="1028"/>
  <c r="AF15" i="1028" s="1"/>
  <c r="AB15" i="1028"/>
  <c r="AA15" i="1028"/>
  <c r="Y15" i="1028"/>
  <c r="X15" i="1028"/>
  <c r="Z15" i="1028" s="1"/>
  <c r="W15" i="1028"/>
  <c r="V15" i="1028"/>
  <c r="T15" i="1028"/>
  <c r="S15" i="1028"/>
  <c r="U15" i="1028" s="1"/>
  <c r="R15" i="1028"/>
  <c r="Q15" i="1028"/>
  <c r="O15" i="1028"/>
  <c r="N15" i="1028"/>
  <c r="M15" i="1028"/>
  <c r="P15" i="1028" s="1"/>
  <c r="F15" i="1028" s="1"/>
  <c r="L15" i="1028"/>
  <c r="K15" i="1028"/>
  <c r="AI14" i="1028"/>
  <c r="AH14" i="1028"/>
  <c r="AJ14" i="1028" s="1"/>
  <c r="AG14" i="1028"/>
  <c r="AE14" i="1028"/>
  <c r="AD14" i="1028"/>
  <c r="AF14" i="1028" s="1"/>
  <c r="AC14" i="1028"/>
  <c r="AB14" i="1028"/>
  <c r="AA14" i="1028"/>
  <c r="Y14" i="1028"/>
  <c r="X14" i="1028"/>
  <c r="Z14" i="1028" s="1"/>
  <c r="W14" i="1028"/>
  <c r="V14" i="1028"/>
  <c r="T14" i="1028"/>
  <c r="U14" i="1028" s="1"/>
  <c r="S14" i="1028"/>
  <c r="R14" i="1028"/>
  <c r="Q14" i="1028"/>
  <c r="O14" i="1028"/>
  <c r="N14" i="1028"/>
  <c r="P14" i="1028" s="1"/>
  <c r="F14" i="1028" s="1"/>
  <c r="M14" i="1028"/>
  <c r="L14" i="1028"/>
  <c r="K14" i="1028"/>
  <c r="AI13" i="1028"/>
  <c r="AH13" i="1028"/>
  <c r="AJ13" i="1028" s="1"/>
  <c r="AG13" i="1028"/>
  <c r="AE13" i="1028"/>
  <c r="AD13" i="1028"/>
  <c r="AC13" i="1028"/>
  <c r="AF13" i="1028" s="1"/>
  <c r="AB13" i="1028"/>
  <c r="AA13" i="1028"/>
  <c r="Y13" i="1028"/>
  <c r="X13" i="1028"/>
  <c r="Z13" i="1028" s="1"/>
  <c r="W13" i="1028"/>
  <c r="V13" i="1028"/>
  <c r="T13" i="1028"/>
  <c r="S13" i="1028"/>
  <c r="U13" i="1028" s="1"/>
  <c r="R13" i="1028"/>
  <c r="Q13" i="1028"/>
  <c r="O13" i="1028"/>
  <c r="N13" i="1028"/>
  <c r="M13" i="1028"/>
  <c r="P13" i="1028" s="1"/>
  <c r="F13" i="1028" s="1"/>
  <c r="L13" i="1028"/>
  <c r="K13" i="1028"/>
  <c r="AI12" i="1028"/>
  <c r="AH12" i="1028"/>
  <c r="AJ12" i="1028" s="1"/>
  <c r="AG12" i="1028"/>
  <c r="AE12" i="1028"/>
  <c r="AD12" i="1028"/>
  <c r="AC12" i="1028"/>
  <c r="AF12" i="1028" s="1"/>
  <c r="AB12" i="1028"/>
  <c r="AA12" i="1028"/>
  <c r="Y12" i="1028"/>
  <c r="X12" i="1028"/>
  <c r="Z12" i="1028" s="1"/>
  <c r="W12" i="1028"/>
  <c r="V12" i="1028"/>
  <c r="T12" i="1028"/>
  <c r="S12" i="1028"/>
  <c r="U12" i="1028" s="1"/>
  <c r="R12" i="1028"/>
  <c r="Q12" i="1028"/>
  <c r="O12" i="1028"/>
  <c r="N12" i="1028"/>
  <c r="M12" i="1028"/>
  <c r="P12" i="1028" s="1"/>
  <c r="F12" i="1028" s="1"/>
  <c r="L12" i="1028"/>
  <c r="K12" i="1028"/>
  <c r="AI11" i="1028"/>
  <c r="AH11" i="1028"/>
  <c r="AJ11" i="1028" s="1"/>
  <c r="AG11" i="1028"/>
  <c r="AE11" i="1028"/>
  <c r="AD11" i="1028"/>
  <c r="AF11" i="1028" s="1"/>
  <c r="AC11" i="1028"/>
  <c r="AB11" i="1028"/>
  <c r="AA11" i="1028"/>
  <c r="Y11" i="1028"/>
  <c r="X11" i="1028"/>
  <c r="Z11" i="1028" s="1"/>
  <c r="W11" i="1028"/>
  <c r="V11" i="1028"/>
  <c r="T11" i="1028"/>
  <c r="U11" i="1028" s="1"/>
  <c r="S11" i="1028"/>
  <c r="R11" i="1028"/>
  <c r="Q11" i="1028"/>
  <c r="O11" i="1028"/>
  <c r="N11" i="1028"/>
  <c r="P11" i="1028" s="1"/>
  <c r="F11" i="1028" s="1"/>
  <c r="M11" i="1028"/>
  <c r="L11" i="1028"/>
  <c r="K11" i="1028"/>
  <c r="AI10" i="1028"/>
  <c r="AH10" i="1028"/>
  <c r="AJ10" i="1028" s="1"/>
  <c r="AG10" i="1028"/>
  <c r="AE10" i="1028"/>
  <c r="AD10" i="1028"/>
  <c r="AC10" i="1028"/>
  <c r="AB10" i="1028"/>
  <c r="AF10" i="1028" s="1"/>
  <c r="AA10" i="1028"/>
  <c r="Y10" i="1028"/>
  <c r="X10" i="1028"/>
  <c r="W10" i="1028"/>
  <c r="Z10" i="1028" s="1"/>
  <c r="V10" i="1028"/>
  <c r="T10" i="1028"/>
  <c r="S10" i="1028"/>
  <c r="R10" i="1028"/>
  <c r="U10" i="1028" s="1"/>
  <c r="Q10" i="1028"/>
  <c r="O10" i="1028"/>
  <c r="N10" i="1028"/>
  <c r="M10" i="1028"/>
  <c r="L10" i="1028"/>
  <c r="P10" i="1028" s="1"/>
  <c r="F10" i="1028" s="1"/>
  <c r="D57" i="1028" s="1"/>
  <c r="K10" i="1028"/>
  <c r="AI9" i="1028"/>
  <c r="AJ9" i="1028" s="1"/>
  <c r="AH9" i="1028"/>
  <c r="AG9" i="1028"/>
  <c r="AE9" i="1028"/>
  <c r="AF9" i="1028" s="1"/>
  <c r="AD9" i="1028"/>
  <c r="AC9" i="1028"/>
  <c r="AB9" i="1028"/>
  <c r="AA9" i="1028"/>
  <c r="Y9" i="1028"/>
  <c r="Z9" i="1028" s="1"/>
  <c r="X9" i="1028"/>
  <c r="W9" i="1028"/>
  <c r="V9" i="1028"/>
  <c r="T9" i="1028"/>
  <c r="U9" i="1028" s="1"/>
  <c r="S9" i="1028"/>
  <c r="R9" i="1028"/>
  <c r="Q9" i="1028"/>
  <c r="O9" i="1028"/>
  <c r="P9" i="1028" s="1"/>
  <c r="F9" i="1028" s="1"/>
  <c r="N9" i="1028"/>
  <c r="M9" i="1028"/>
  <c r="L9" i="1028"/>
  <c r="K9" i="1028"/>
  <c r="AI8" i="1028"/>
  <c r="AH8" i="1028"/>
  <c r="AJ8" i="1028" s="1"/>
  <c r="AG8" i="1028"/>
  <c r="AE8" i="1028"/>
  <c r="AD8" i="1028"/>
  <c r="AC8" i="1028"/>
  <c r="AF8" i="1028" s="1"/>
  <c r="AB8" i="1028"/>
  <c r="AA8" i="1028"/>
  <c r="Y8" i="1028"/>
  <c r="X8" i="1028"/>
  <c r="Z8" i="1028" s="1"/>
  <c r="W8" i="1028"/>
  <c r="V8" i="1028"/>
  <c r="T8" i="1028"/>
  <c r="S8" i="1028"/>
  <c r="U8" i="1028" s="1"/>
  <c r="R8" i="1028"/>
  <c r="Q8" i="1028"/>
  <c r="O8" i="1028"/>
  <c r="N8" i="1028"/>
  <c r="M8" i="1028"/>
  <c r="P8" i="1028" s="1"/>
  <c r="F8" i="1028" s="1"/>
  <c r="L8" i="1028"/>
  <c r="K8" i="1028"/>
  <c r="AI7" i="1028"/>
  <c r="AH7" i="1028"/>
  <c r="AJ7" i="1028" s="1"/>
  <c r="AG7" i="1028"/>
  <c r="AE7" i="1028"/>
  <c r="AD7" i="1028"/>
  <c r="AC7" i="1028"/>
  <c r="AF7" i="1028" s="1"/>
  <c r="AB7" i="1028"/>
  <c r="AA7" i="1028"/>
  <c r="Y7" i="1028"/>
  <c r="X7" i="1028"/>
  <c r="Z7" i="1028" s="1"/>
  <c r="W7" i="1028"/>
  <c r="V7" i="1028"/>
  <c r="T7" i="1028"/>
  <c r="S7" i="1028"/>
  <c r="U7" i="1028" s="1"/>
  <c r="R7" i="1028"/>
  <c r="Q7" i="1028"/>
  <c r="O7" i="1028"/>
  <c r="N7" i="1028"/>
  <c r="M7" i="1028"/>
  <c r="P7" i="1028" s="1"/>
  <c r="F7" i="1028" s="1"/>
  <c r="L7" i="1028"/>
  <c r="K7" i="1028"/>
  <c r="AI6" i="1028"/>
  <c r="AH6" i="1028"/>
  <c r="AG6" i="1028"/>
  <c r="AJ6" i="1028" s="1"/>
  <c r="AE6" i="1028"/>
  <c r="AD6" i="1028"/>
  <c r="AC6" i="1028"/>
  <c r="AB6" i="1028"/>
  <c r="AA6" i="1028"/>
  <c r="AF6" i="1028" s="1"/>
  <c r="Y6" i="1028"/>
  <c r="X6" i="1028"/>
  <c r="W6" i="1028"/>
  <c r="V6" i="1028"/>
  <c r="Z6" i="1028" s="1"/>
  <c r="T6" i="1028"/>
  <c r="S6" i="1028"/>
  <c r="R6" i="1028"/>
  <c r="Q6" i="1028"/>
  <c r="U6" i="1028" s="1"/>
  <c r="O6" i="1028"/>
  <c r="N6" i="1028"/>
  <c r="M6" i="1028"/>
  <c r="L6" i="1028"/>
  <c r="K6" i="1028"/>
  <c r="P6" i="1028" s="1"/>
  <c r="F6" i="1028" s="1"/>
  <c r="AJ5" i="1028"/>
  <c r="AI5" i="1028"/>
  <c r="AH5" i="1028"/>
  <c r="AG5" i="1028"/>
  <c r="AE5" i="1028"/>
  <c r="AD5" i="1028"/>
  <c r="AC5" i="1028"/>
  <c r="AB5" i="1028"/>
  <c r="AF5" i="1028" s="1"/>
  <c r="AA5" i="1028"/>
  <c r="Y5" i="1028"/>
  <c r="X5" i="1028"/>
  <c r="W5" i="1028"/>
  <c r="Z5" i="1028" s="1"/>
  <c r="V5" i="1028"/>
  <c r="T5" i="1028"/>
  <c r="S5" i="1028"/>
  <c r="R5" i="1028"/>
  <c r="U5" i="1028" s="1"/>
  <c r="Q5" i="1028"/>
  <c r="O5" i="1028"/>
  <c r="N5" i="1028"/>
  <c r="M5" i="1028"/>
  <c r="L5" i="1028"/>
  <c r="P5" i="1028" s="1"/>
  <c r="F5" i="1028" s="1"/>
  <c r="K5" i="1028"/>
  <c r="AI4" i="1028"/>
  <c r="AH4" i="1028"/>
  <c r="AJ4" i="1028" s="1"/>
  <c r="AG4" i="1028"/>
  <c r="AE4" i="1028"/>
  <c r="AD4" i="1028"/>
  <c r="AF4" i="1028" s="1"/>
  <c r="AC4" i="1028"/>
  <c r="AB4" i="1028"/>
  <c r="AA4" i="1028"/>
  <c r="Y4" i="1028"/>
  <c r="X4" i="1028"/>
  <c r="Z4" i="1028" s="1"/>
  <c r="W4" i="1028"/>
  <c r="V4" i="1028"/>
  <c r="T4" i="1028"/>
  <c r="U4" i="1028" s="1"/>
  <c r="S4" i="1028"/>
  <c r="R4" i="1028"/>
  <c r="Q4" i="1028"/>
  <c r="O4" i="1028"/>
  <c r="N4" i="1028"/>
  <c r="P4" i="1028" s="1"/>
  <c r="F4" i="1028" s="1"/>
  <c r="M4" i="1028"/>
  <c r="L4" i="1028"/>
  <c r="K4" i="1028"/>
  <c r="D57" i="1027"/>
  <c r="E54" i="1027"/>
  <c r="E56" i="1027" s="1"/>
  <c r="D54" i="1027"/>
  <c r="D55" i="1027" s="1"/>
  <c r="C54" i="1027"/>
  <c r="C56" i="1027" s="1"/>
  <c r="G56" i="1027" s="1"/>
  <c r="D50" i="1027"/>
  <c r="E47" i="1027"/>
  <c r="E49" i="1027" s="1"/>
  <c r="D47" i="1027"/>
  <c r="D62" i="1027" s="1"/>
  <c r="AJ43" i="1027"/>
  <c r="AI43" i="1027"/>
  <c r="AH43" i="1027"/>
  <c r="AG43" i="1027"/>
  <c r="AF43" i="1027"/>
  <c r="AE43" i="1027"/>
  <c r="AD43" i="1027"/>
  <c r="AC43" i="1027"/>
  <c r="AB43" i="1027"/>
  <c r="AA43" i="1027"/>
  <c r="Z43" i="1027"/>
  <c r="Y43" i="1027"/>
  <c r="X43" i="1027"/>
  <c r="W43" i="1027"/>
  <c r="V43" i="1027"/>
  <c r="U43" i="1027"/>
  <c r="T43" i="1027"/>
  <c r="S43" i="1027"/>
  <c r="R43" i="1027"/>
  <c r="Q43" i="1027"/>
  <c r="P43" i="1027"/>
  <c r="O43" i="1027"/>
  <c r="N43" i="1027"/>
  <c r="M43" i="1027"/>
  <c r="L43" i="1027"/>
  <c r="K43" i="1027"/>
  <c r="F43" i="1027"/>
  <c r="AJ42" i="1027"/>
  <c r="AI42" i="1027"/>
  <c r="AH42" i="1027"/>
  <c r="AG42" i="1027"/>
  <c r="AF42" i="1027"/>
  <c r="AE42" i="1027"/>
  <c r="AD42" i="1027"/>
  <c r="AC42" i="1027"/>
  <c r="AB42" i="1027"/>
  <c r="AA42" i="1027"/>
  <c r="Z42" i="1027"/>
  <c r="Y42" i="1027"/>
  <c r="X42" i="1027"/>
  <c r="W42" i="1027"/>
  <c r="V42" i="1027"/>
  <c r="U42" i="1027"/>
  <c r="T42" i="1027"/>
  <c r="S42" i="1027"/>
  <c r="R42" i="1027"/>
  <c r="Q42" i="1027"/>
  <c r="P42" i="1027"/>
  <c r="O42" i="1027"/>
  <c r="N42" i="1027"/>
  <c r="M42" i="1027"/>
  <c r="L42" i="1027"/>
  <c r="K42" i="1027"/>
  <c r="F42" i="1027"/>
  <c r="AJ41" i="1027"/>
  <c r="AI41" i="1027"/>
  <c r="AH41" i="1027"/>
  <c r="AG41" i="1027"/>
  <c r="AF41" i="1027"/>
  <c r="AE41" i="1027"/>
  <c r="AD41" i="1027"/>
  <c r="AC41" i="1027"/>
  <c r="AB41" i="1027"/>
  <c r="AA41" i="1027"/>
  <c r="Z41" i="1027"/>
  <c r="Y41" i="1027"/>
  <c r="X41" i="1027"/>
  <c r="W41" i="1027"/>
  <c r="V41" i="1027"/>
  <c r="U41" i="1027"/>
  <c r="T41" i="1027"/>
  <c r="S41" i="1027"/>
  <c r="R41" i="1027"/>
  <c r="Q41" i="1027"/>
  <c r="P41" i="1027"/>
  <c r="O41" i="1027"/>
  <c r="N41" i="1027"/>
  <c r="M41" i="1027"/>
  <c r="L41" i="1027"/>
  <c r="K41" i="1027"/>
  <c r="F41" i="1027"/>
  <c r="AJ40" i="1027"/>
  <c r="AI40" i="1027"/>
  <c r="AH40" i="1027"/>
  <c r="AG40" i="1027"/>
  <c r="AF40" i="1027"/>
  <c r="AE40" i="1027"/>
  <c r="AD40" i="1027"/>
  <c r="AC40" i="1027"/>
  <c r="AB40" i="1027"/>
  <c r="AA40" i="1027"/>
  <c r="Z40" i="1027"/>
  <c r="Y40" i="1027"/>
  <c r="X40" i="1027"/>
  <c r="W40" i="1027"/>
  <c r="V40" i="1027"/>
  <c r="U40" i="1027"/>
  <c r="T40" i="1027"/>
  <c r="S40" i="1027"/>
  <c r="R40" i="1027"/>
  <c r="Q40" i="1027"/>
  <c r="P40" i="1027"/>
  <c r="O40" i="1027"/>
  <c r="N40" i="1027"/>
  <c r="M40" i="1027"/>
  <c r="L40" i="1027"/>
  <c r="K40" i="1027"/>
  <c r="F40" i="1027"/>
  <c r="AJ39" i="1027"/>
  <c r="AI39" i="1027"/>
  <c r="AH39" i="1027"/>
  <c r="AG39" i="1027"/>
  <c r="AF39" i="1027"/>
  <c r="AE39" i="1027"/>
  <c r="AD39" i="1027"/>
  <c r="AC39" i="1027"/>
  <c r="AB39" i="1027"/>
  <c r="AA39" i="1027"/>
  <c r="Z39" i="1027"/>
  <c r="Y39" i="1027"/>
  <c r="X39" i="1027"/>
  <c r="W39" i="1027"/>
  <c r="V39" i="1027"/>
  <c r="U39" i="1027"/>
  <c r="T39" i="1027"/>
  <c r="S39" i="1027"/>
  <c r="R39" i="1027"/>
  <c r="Q39" i="1027"/>
  <c r="P39" i="1027"/>
  <c r="O39" i="1027"/>
  <c r="N39" i="1027"/>
  <c r="M39" i="1027"/>
  <c r="L39" i="1027"/>
  <c r="K39" i="1027"/>
  <c r="F39" i="1027"/>
  <c r="AJ38" i="1027"/>
  <c r="AI38" i="1027"/>
  <c r="AH38" i="1027"/>
  <c r="AG38" i="1027"/>
  <c r="AF38" i="1027"/>
  <c r="AE38" i="1027"/>
  <c r="AD38" i="1027"/>
  <c r="AC38" i="1027"/>
  <c r="AB38" i="1027"/>
  <c r="AA38" i="1027"/>
  <c r="Z38" i="1027"/>
  <c r="Y38" i="1027"/>
  <c r="X38" i="1027"/>
  <c r="W38" i="1027"/>
  <c r="V38" i="1027"/>
  <c r="U38" i="1027"/>
  <c r="T38" i="1027"/>
  <c r="S38" i="1027"/>
  <c r="R38" i="1027"/>
  <c r="Q38" i="1027"/>
  <c r="P38" i="1027"/>
  <c r="O38" i="1027"/>
  <c r="N38" i="1027"/>
  <c r="M38" i="1027"/>
  <c r="L38" i="1027"/>
  <c r="K38" i="1027"/>
  <c r="F38" i="1027"/>
  <c r="AJ37" i="1027"/>
  <c r="AI37" i="1027"/>
  <c r="AH37" i="1027"/>
  <c r="AG37" i="1027"/>
  <c r="AF37" i="1027"/>
  <c r="AE37" i="1027"/>
  <c r="AD37" i="1027"/>
  <c r="AC37" i="1027"/>
  <c r="AB37" i="1027"/>
  <c r="AA37" i="1027"/>
  <c r="Z37" i="1027"/>
  <c r="Y37" i="1027"/>
  <c r="X37" i="1027"/>
  <c r="W37" i="1027"/>
  <c r="V37" i="1027"/>
  <c r="U37" i="1027"/>
  <c r="T37" i="1027"/>
  <c r="S37" i="1027"/>
  <c r="R37" i="1027"/>
  <c r="Q37" i="1027"/>
  <c r="P37" i="1027"/>
  <c r="O37" i="1027"/>
  <c r="N37" i="1027"/>
  <c r="M37" i="1027"/>
  <c r="L37" i="1027"/>
  <c r="K37" i="1027"/>
  <c r="F37" i="1027"/>
  <c r="AJ36" i="1027"/>
  <c r="AI36" i="1027"/>
  <c r="AH36" i="1027"/>
  <c r="AG36" i="1027"/>
  <c r="AF36" i="1027"/>
  <c r="AE36" i="1027"/>
  <c r="AD36" i="1027"/>
  <c r="AC36" i="1027"/>
  <c r="AB36" i="1027"/>
  <c r="AA36" i="1027"/>
  <c r="Z36" i="1027"/>
  <c r="Y36" i="1027"/>
  <c r="X36" i="1027"/>
  <c r="W36" i="1027"/>
  <c r="V36" i="1027"/>
  <c r="U36" i="1027"/>
  <c r="T36" i="1027"/>
  <c r="S36" i="1027"/>
  <c r="R36" i="1027"/>
  <c r="Q36" i="1027"/>
  <c r="P36" i="1027"/>
  <c r="O36" i="1027"/>
  <c r="N36" i="1027"/>
  <c r="M36" i="1027"/>
  <c r="L36" i="1027"/>
  <c r="K36" i="1027"/>
  <c r="F36" i="1027"/>
  <c r="AJ35" i="1027"/>
  <c r="AI35" i="1027"/>
  <c r="AH35" i="1027"/>
  <c r="AG35" i="1027"/>
  <c r="AF35" i="1027"/>
  <c r="AE35" i="1027"/>
  <c r="AD35" i="1027"/>
  <c r="AC35" i="1027"/>
  <c r="AB35" i="1027"/>
  <c r="AA35" i="1027"/>
  <c r="Z35" i="1027"/>
  <c r="Y35" i="1027"/>
  <c r="X35" i="1027"/>
  <c r="W35" i="1027"/>
  <c r="V35" i="1027"/>
  <c r="U35" i="1027"/>
  <c r="T35" i="1027"/>
  <c r="S35" i="1027"/>
  <c r="R35" i="1027"/>
  <c r="Q35" i="1027"/>
  <c r="P35" i="1027"/>
  <c r="O35" i="1027"/>
  <c r="N35" i="1027"/>
  <c r="M35" i="1027"/>
  <c r="L35" i="1027"/>
  <c r="K35" i="1027"/>
  <c r="F35" i="1027"/>
  <c r="AJ34" i="1027"/>
  <c r="AI34" i="1027"/>
  <c r="AH34" i="1027"/>
  <c r="AG34" i="1027"/>
  <c r="AF34" i="1027"/>
  <c r="AE34" i="1027"/>
  <c r="AD34" i="1027"/>
  <c r="AC34" i="1027"/>
  <c r="AB34" i="1027"/>
  <c r="AA34" i="1027"/>
  <c r="Z34" i="1027"/>
  <c r="Y34" i="1027"/>
  <c r="X34" i="1027"/>
  <c r="W34" i="1027"/>
  <c r="V34" i="1027"/>
  <c r="U34" i="1027"/>
  <c r="T34" i="1027"/>
  <c r="S34" i="1027"/>
  <c r="R34" i="1027"/>
  <c r="Q34" i="1027"/>
  <c r="P34" i="1027"/>
  <c r="O34" i="1027"/>
  <c r="N34" i="1027"/>
  <c r="M34" i="1027"/>
  <c r="L34" i="1027"/>
  <c r="K34" i="1027"/>
  <c r="F34" i="1027"/>
  <c r="AJ33" i="1027"/>
  <c r="AI33" i="1027"/>
  <c r="AH33" i="1027"/>
  <c r="AG33" i="1027"/>
  <c r="AF33" i="1027"/>
  <c r="AE33" i="1027"/>
  <c r="AD33" i="1027"/>
  <c r="AC33" i="1027"/>
  <c r="AB33" i="1027"/>
  <c r="AA33" i="1027"/>
  <c r="Z33" i="1027"/>
  <c r="Y33" i="1027"/>
  <c r="X33" i="1027"/>
  <c r="W33" i="1027"/>
  <c r="V33" i="1027"/>
  <c r="U33" i="1027"/>
  <c r="T33" i="1027"/>
  <c r="S33" i="1027"/>
  <c r="R33" i="1027"/>
  <c r="Q33" i="1027"/>
  <c r="P33" i="1027"/>
  <c r="O33" i="1027"/>
  <c r="N33" i="1027"/>
  <c r="M33" i="1027"/>
  <c r="L33" i="1027"/>
  <c r="K33" i="1027"/>
  <c r="F33" i="1027"/>
  <c r="AJ32" i="1027"/>
  <c r="AI32" i="1027"/>
  <c r="AH32" i="1027"/>
  <c r="AG32" i="1027"/>
  <c r="AF32" i="1027"/>
  <c r="AE32" i="1027"/>
  <c r="AD32" i="1027"/>
  <c r="AC32" i="1027"/>
  <c r="AB32" i="1027"/>
  <c r="AA32" i="1027"/>
  <c r="Z32" i="1027"/>
  <c r="Y32" i="1027"/>
  <c r="X32" i="1027"/>
  <c r="W32" i="1027"/>
  <c r="V32" i="1027"/>
  <c r="U32" i="1027"/>
  <c r="T32" i="1027"/>
  <c r="S32" i="1027"/>
  <c r="R32" i="1027"/>
  <c r="Q32" i="1027"/>
  <c r="P32" i="1027"/>
  <c r="O32" i="1027"/>
  <c r="N32" i="1027"/>
  <c r="M32" i="1027"/>
  <c r="L32" i="1027"/>
  <c r="K32" i="1027"/>
  <c r="F32" i="1027"/>
  <c r="AJ31" i="1027"/>
  <c r="AI31" i="1027"/>
  <c r="AH31" i="1027"/>
  <c r="AG31" i="1027"/>
  <c r="AF31" i="1027"/>
  <c r="AE31" i="1027"/>
  <c r="AD31" i="1027"/>
  <c r="AC31" i="1027"/>
  <c r="AB31" i="1027"/>
  <c r="AA31" i="1027"/>
  <c r="Z31" i="1027"/>
  <c r="Y31" i="1027"/>
  <c r="X31" i="1027"/>
  <c r="W31" i="1027"/>
  <c r="V31" i="1027"/>
  <c r="U31" i="1027"/>
  <c r="T31" i="1027"/>
  <c r="S31" i="1027"/>
  <c r="R31" i="1027"/>
  <c r="Q31" i="1027"/>
  <c r="P31" i="1027"/>
  <c r="O31" i="1027"/>
  <c r="N31" i="1027"/>
  <c r="M31" i="1027"/>
  <c r="L31" i="1027"/>
  <c r="K31" i="1027"/>
  <c r="F31" i="1027"/>
  <c r="AJ30" i="1027"/>
  <c r="AI30" i="1027"/>
  <c r="AH30" i="1027"/>
  <c r="AG30" i="1027"/>
  <c r="AF30" i="1027"/>
  <c r="AE30" i="1027"/>
  <c r="AD30" i="1027"/>
  <c r="AC30" i="1027"/>
  <c r="AB30" i="1027"/>
  <c r="AA30" i="1027"/>
  <c r="Z30" i="1027"/>
  <c r="Y30" i="1027"/>
  <c r="X30" i="1027"/>
  <c r="W30" i="1027"/>
  <c r="V30" i="1027"/>
  <c r="U30" i="1027"/>
  <c r="T30" i="1027"/>
  <c r="S30" i="1027"/>
  <c r="R30" i="1027"/>
  <c r="Q30" i="1027"/>
  <c r="P30" i="1027"/>
  <c r="O30" i="1027"/>
  <c r="N30" i="1027"/>
  <c r="M30" i="1027"/>
  <c r="L30" i="1027"/>
  <c r="K30" i="1027"/>
  <c r="F30" i="1027"/>
  <c r="AJ29" i="1027"/>
  <c r="AI29" i="1027"/>
  <c r="AH29" i="1027"/>
  <c r="AG29" i="1027"/>
  <c r="AF29" i="1027"/>
  <c r="AE29" i="1027"/>
  <c r="AD29" i="1027"/>
  <c r="AC29" i="1027"/>
  <c r="AB29" i="1027"/>
  <c r="AA29" i="1027"/>
  <c r="Z29" i="1027"/>
  <c r="Y29" i="1027"/>
  <c r="X29" i="1027"/>
  <c r="W29" i="1027"/>
  <c r="V29" i="1027"/>
  <c r="U29" i="1027"/>
  <c r="T29" i="1027"/>
  <c r="S29" i="1027"/>
  <c r="R29" i="1027"/>
  <c r="Q29" i="1027"/>
  <c r="P29" i="1027"/>
  <c r="O29" i="1027"/>
  <c r="N29" i="1027"/>
  <c r="M29" i="1027"/>
  <c r="L29" i="1027"/>
  <c r="K29" i="1027"/>
  <c r="F29" i="1027"/>
  <c r="AJ28" i="1027"/>
  <c r="AI28" i="1027"/>
  <c r="AH28" i="1027"/>
  <c r="AG28" i="1027"/>
  <c r="AF28" i="1027"/>
  <c r="AE28" i="1027"/>
  <c r="AD28" i="1027"/>
  <c r="AC28" i="1027"/>
  <c r="AB28" i="1027"/>
  <c r="AA28" i="1027"/>
  <c r="Z28" i="1027"/>
  <c r="Y28" i="1027"/>
  <c r="X28" i="1027"/>
  <c r="W28" i="1027"/>
  <c r="V28" i="1027"/>
  <c r="U28" i="1027"/>
  <c r="T28" i="1027"/>
  <c r="S28" i="1027"/>
  <c r="R28" i="1027"/>
  <c r="Q28" i="1027"/>
  <c r="P28" i="1027"/>
  <c r="O28" i="1027"/>
  <c r="N28" i="1027"/>
  <c r="M28" i="1027"/>
  <c r="L28" i="1027"/>
  <c r="K28" i="1027"/>
  <c r="F28" i="1027"/>
  <c r="AJ27" i="1027"/>
  <c r="AI27" i="1027"/>
  <c r="AH27" i="1027"/>
  <c r="AG27" i="1027"/>
  <c r="AF27" i="1027"/>
  <c r="AE27" i="1027"/>
  <c r="AD27" i="1027"/>
  <c r="AC27" i="1027"/>
  <c r="AB27" i="1027"/>
  <c r="AA27" i="1027"/>
  <c r="Z27" i="1027"/>
  <c r="Y27" i="1027"/>
  <c r="X27" i="1027"/>
  <c r="W27" i="1027"/>
  <c r="V27" i="1027"/>
  <c r="U27" i="1027"/>
  <c r="T27" i="1027"/>
  <c r="S27" i="1027"/>
  <c r="R27" i="1027"/>
  <c r="Q27" i="1027"/>
  <c r="P27" i="1027"/>
  <c r="O27" i="1027"/>
  <c r="N27" i="1027"/>
  <c r="M27" i="1027"/>
  <c r="L27" i="1027"/>
  <c r="K27" i="1027"/>
  <c r="F27" i="1027"/>
  <c r="AJ26" i="1027"/>
  <c r="AI26" i="1027"/>
  <c r="AH26" i="1027"/>
  <c r="AG26" i="1027"/>
  <c r="AF26" i="1027"/>
  <c r="AE26" i="1027"/>
  <c r="AD26" i="1027"/>
  <c r="AC26" i="1027"/>
  <c r="AB26" i="1027"/>
  <c r="AA26" i="1027"/>
  <c r="Z26" i="1027"/>
  <c r="Y26" i="1027"/>
  <c r="X26" i="1027"/>
  <c r="W26" i="1027"/>
  <c r="V26" i="1027"/>
  <c r="U26" i="1027"/>
  <c r="T26" i="1027"/>
  <c r="S26" i="1027"/>
  <c r="R26" i="1027"/>
  <c r="Q26" i="1027"/>
  <c r="P26" i="1027"/>
  <c r="O26" i="1027"/>
  <c r="N26" i="1027"/>
  <c r="M26" i="1027"/>
  <c r="L26" i="1027"/>
  <c r="K26" i="1027"/>
  <c r="F26" i="1027"/>
  <c r="AI25" i="1027"/>
  <c r="AH25" i="1027"/>
  <c r="AJ25" i="1027" s="1"/>
  <c r="AG25" i="1027"/>
  <c r="AE25" i="1027"/>
  <c r="AD25" i="1027"/>
  <c r="AC25" i="1027"/>
  <c r="AF25" i="1027" s="1"/>
  <c r="AB25" i="1027"/>
  <c r="AA25" i="1027"/>
  <c r="Y25" i="1027"/>
  <c r="X25" i="1027"/>
  <c r="Z25" i="1027" s="1"/>
  <c r="W25" i="1027"/>
  <c r="V25" i="1027"/>
  <c r="T25" i="1027"/>
  <c r="S25" i="1027"/>
  <c r="U25" i="1027" s="1"/>
  <c r="R25" i="1027"/>
  <c r="Q25" i="1027"/>
  <c r="O25" i="1027"/>
  <c r="N25" i="1027"/>
  <c r="M25" i="1027"/>
  <c r="P25" i="1027" s="1"/>
  <c r="F25" i="1027" s="1"/>
  <c r="L25" i="1027"/>
  <c r="K25" i="1027"/>
  <c r="AI24" i="1027"/>
  <c r="AH24" i="1027"/>
  <c r="AJ24" i="1027" s="1"/>
  <c r="AG24" i="1027"/>
  <c r="AE24" i="1027"/>
  <c r="AD24" i="1027"/>
  <c r="AC24" i="1027"/>
  <c r="AB24" i="1027"/>
  <c r="AF24" i="1027" s="1"/>
  <c r="AA24" i="1027"/>
  <c r="Y24" i="1027"/>
  <c r="X24" i="1027"/>
  <c r="W24" i="1027"/>
  <c r="Z24" i="1027" s="1"/>
  <c r="V24" i="1027"/>
  <c r="T24" i="1027"/>
  <c r="S24" i="1027"/>
  <c r="R24" i="1027"/>
  <c r="U24" i="1027" s="1"/>
  <c r="Q24" i="1027"/>
  <c r="O24" i="1027"/>
  <c r="N24" i="1027"/>
  <c r="M24" i="1027"/>
  <c r="L24" i="1027"/>
  <c r="P24" i="1027" s="1"/>
  <c r="F24" i="1027" s="1"/>
  <c r="K24" i="1027"/>
  <c r="AI23" i="1027"/>
  <c r="AH23" i="1027"/>
  <c r="AJ23" i="1027" s="1"/>
  <c r="AG23" i="1027"/>
  <c r="AE23" i="1027"/>
  <c r="AD23" i="1027"/>
  <c r="AC23" i="1027"/>
  <c r="AF23" i="1027" s="1"/>
  <c r="AB23" i="1027"/>
  <c r="AA23" i="1027"/>
  <c r="Y23" i="1027"/>
  <c r="X23" i="1027"/>
  <c r="Z23" i="1027" s="1"/>
  <c r="W23" i="1027"/>
  <c r="V23" i="1027"/>
  <c r="T23" i="1027"/>
  <c r="S23" i="1027"/>
  <c r="U23" i="1027" s="1"/>
  <c r="R23" i="1027"/>
  <c r="Q23" i="1027"/>
  <c r="O23" i="1027"/>
  <c r="N23" i="1027"/>
  <c r="M23" i="1027"/>
  <c r="P23" i="1027" s="1"/>
  <c r="F23" i="1027" s="1"/>
  <c r="L23" i="1027"/>
  <c r="K23" i="1027"/>
  <c r="AI22" i="1027"/>
  <c r="AH22" i="1027"/>
  <c r="AJ22" i="1027" s="1"/>
  <c r="AG22" i="1027"/>
  <c r="AE22" i="1027"/>
  <c r="AD22" i="1027"/>
  <c r="AC22" i="1027"/>
  <c r="AF22" i="1027" s="1"/>
  <c r="AB22" i="1027"/>
  <c r="AA22" i="1027"/>
  <c r="Y22" i="1027"/>
  <c r="X22" i="1027"/>
  <c r="Z22" i="1027" s="1"/>
  <c r="W22" i="1027"/>
  <c r="V22" i="1027"/>
  <c r="T22" i="1027"/>
  <c r="S22" i="1027"/>
  <c r="U22" i="1027" s="1"/>
  <c r="R22" i="1027"/>
  <c r="Q22" i="1027"/>
  <c r="O22" i="1027"/>
  <c r="N22" i="1027"/>
  <c r="M22" i="1027"/>
  <c r="P22" i="1027" s="1"/>
  <c r="F22" i="1027" s="1"/>
  <c r="L22" i="1027"/>
  <c r="K22" i="1027"/>
  <c r="AI21" i="1027"/>
  <c r="AH21" i="1027"/>
  <c r="AJ21" i="1027" s="1"/>
  <c r="AG21" i="1027"/>
  <c r="AE21" i="1027"/>
  <c r="AD21" i="1027"/>
  <c r="AC21" i="1027"/>
  <c r="AF21" i="1027" s="1"/>
  <c r="AB21" i="1027"/>
  <c r="AA21" i="1027"/>
  <c r="Y21" i="1027"/>
  <c r="X21" i="1027"/>
  <c r="Z21" i="1027" s="1"/>
  <c r="W21" i="1027"/>
  <c r="V21" i="1027"/>
  <c r="T21" i="1027"/>
  <c r="S21" i="1027"/>
  <c r="U21" i="1027" s="1"/>
  <c r="R21" i="1027"/>
  <c r="Q21" i="1027"/>
  <c r="P21" i="1027"/>
  <c r="F21" i="1027" s="1"/>
  <c r="O21" i="1027"/>
  <c r="N21" i="1027"/>
  <c r="M21" i="1027"/>
  <c r="L21" i="1027"/>
  <c r="K21" i="1027"/>
  <c r="AI20" i="1027"/>
  <c r="AH20" i="1027"/>
  <c r="AJ20" i="1027" s="1"/>
  <c r="AG20" i="1027"/>
  <c r="AE20" i="1027"/>
  <c r="AD20" i="1027"/>
  <c r="AC20" i="1027"/>
  <c r="AB20" i="1027"/>
  <c r="AF20" i="1027" s="1"/>
  <c r="AA20" i="1027"/>
  <c r="Y20" i="1027"/>
  <c r="X20" i="1027"/>
  <c r="W20" i="1027"/>
  <c r="Z20" i="1027" s="1"/>
  <c r="V20" i="1027"/>
  <c r="T20" i="1027"/>
  <c r="S20" i="1027"/>
  <c r="R20" i="1027"/>
  <c r="U20" i="1027" s="1"/>
  <c r="Q20" i="1027"/>
  <c r="O20" i="1027"/>
  <c r="N20" i="1027"/>
  <c r="M20" i="1027"/>
  <c r="L20" i="1027"/>
  <c r="P20" i="1027" s="1"/>
  <c r="F20" i="1027" s="1"/>
  <c r="K20" i="1027"/>
  <c r="AI19" i="1027"/>
  <c r="AH19" i="1027"/>
  <c r="AJ19" i="1027" s="1"/>
  <c r="AG19" i="1027"/>
  <c r="AE19" i="1027"/>
  <c r="AD19" i="1027"/>
  <c r="AC19" i="1027"/>
  <c r="AB19" i="1027"/>
  <c r="AF19" i="1027" s="1"/>
  <c r="AA19" i="1027"/>
  <c r="Y19" i="1027"/>
  <c r="X19" i="1027"/>
  <c r="W19" i="1027"/>
  <c r="Z19" i="1027" s="1"/>
  <c r="V19" i="1027"/>
  <c r="T19" i="1027"/>
  <c r="S19" i="1027"/>
  <c r="R19" i="1027"/>
  <c r="U19" i="1027" s="1"/>
  <c r="Q19" i="1027"/>
  <c r="O19" i="1027"/>
  <c r="N19" i="1027"/>
  <c r="M19" i="1027"/>
  <c r="L19" i="1027"/>
  <c r="P19" i="1027" s="1"/>
  <c r="F19" i="1027" s="1"/>
  <c r="K19" i="1027"/>
  <c r="AI18" i="1027"/>
  <c r="AH18" i="1027"/>
  <c r="AJ18" i="1027" s="1"/>
  <c r="AG18" i="1027"/>
  <c r="AE18" i="1027"/>
  <c r="AD18" i="1027"/>
  <c r="AC18" i="1027"/>
  <c r="AB18" i="1027"/>
  <c r="AF18" i="1027" s="1"/>
  <c r="AA18" i="1027"/>
  <c r="Y18" i="1027"/>
  <c r="X18" i="1027"/>
  <c r="W18" i="1027"/>
  <c r="Z18" i="1027" s="1"/>
  <c r="V18" i="1027"/>
  <c r="T18" i="1027"/>
  <c r="S18" i="1027"/>
  <c r="R18" i="1027"/>
  <c r="U18" i="1027" s="1"/>
  <c r="Q18" i="1027"/>
  <c r="O18" i="1027"/>
  <c r="N18" i="1027"/>
  <c r="M18" i="1027"/>
  <c r="L18" i="1027"/>
  <c r="P18" i="1027" s="1"/>
  <c r="F18" i="1027" s="1"/>
  <c r="K18" i="1027"/>
  <c r="AI17" i="1027"/>
  <c r="AH17" i="1027"/>
  <c r="AJ17" i="1027" s="1"/>
  <c r="AG17" i="1027"/>
  <c r="AE17" i="1027"/>
  <c r="AD17" i="1027"/>
  <c r="AC17" i="1027"/>
  <c r="AB17" i="1027"/>
  <c r="AF17" i="1027" s="1"/>
  <c r="AA17" i="1027"/>
  <c r="Z17" i="1027"/>
  <c r="Y17" i="1027"/>
  <c r="X17" i="1027"/>
  <c r="W17" i="1027"/>
  <c r="V17" i="1027"/>
  <c r="T17" i="1027"/>
  <c r="S17" i="1027"/>
  <c r="R17" i="1027"/>
  <c r="U17" i="1027" s="1"/>
  <c r="Q17" i="1027"/>
  <c r="O17" i="1027"/>
  <c r="N17" i="1027"/>
  <c r="M17" i="1027"/>
  <c r="L17" i="1027"/>
  <c r="P17" i="1027" s="1"/>
  <c r="F17" i="1027" s="1"/>
  <c r="K17" i="1027"/>
  <c r="AI16" i="1027"/>
  <c r="AH16" i="1027"/>
  <c r="AJ16" i="1027" s="1"/>
  <c r="AG16" i="1027"/>
  <c r="AE16" i="1027"/>
  <c r="AD16" i="1027"/>
  <c r="AF16" i="1027" s="1"/>
  <c r="AC16" i="1027"/>
  <c r="AB16" i="1027"/>
  <c r="AA16" i="1027"/>
  <c r="Y16" i="1027"/>
  <c r="X16" i="1027"/>
  <c r="Z16" i="1027" s="1"/>
  <c r="W16" i="1027"/>
  <c r="V16" i="1027"/>
  <c r="T16" i="1027"/>
  <c r="U16" i="1027" s="1"/>
  <c r="S16" i="1027"/>
  <c r="R16" i="1027"/>
  <c r="Q16" i="1027"/>
  <c r="O16" i="1027"/>
  <c r="N16" i="1027"/>
  <c r="P16" i="1027" s="1"/>
  <c r="F16" i="1027" s="1"/>
  <c r="M16" i="1027"/>
  <c r="L16" i="1027"/>
  <c r="K16" i="1027"/>
  <c r="AI15" i="1027"/>
  <c r="AH15" i="1027"/>
  <c r="AJ15" i="1027" s="1"/>
  <c r="AG15" i="1027"/>
  <c r="AE15" i="1027"/>
  <c r="AD15" i="1027"/>
  <c r="AC15" i="1027"/>
  <c r="AB15" i="1027"/>
  <c r="AF15" i="1027" s="1"/>
  <c r="AA15" i="1027"/>
  <c r="Y15" i="1027"/>
  <c r="X15" i="1027"/>
  <c r="W15" i="1027"/>
  <c r="Z15" i="1027" s="1"/>
  <c r="V15" i="1027"/>
  <c r="T15" i="1027"/>
  <c r="S15" i="1027"/>
  <c r="R15" i="1027"/>
  <c r="U15" i="1027" s="1"/>
  <c r="Q15" i="1027"/>
  <c r="O15" i="1027"/>
  <c r="N15" i="1027"/>
  <c r="M15" i="1027"/>
  <c r="L15" i="1027"/>
  <c r="P15" i="1027" s="1"/>
  <c r="F15" i="1027" s="1"/>
  <c r="K15" i="1027"/>
  <c r="AI14" i="1027"/>
  <c r="AH14" i="1027"/>
  <c r="AJ14" i="1027" s="1"/>
  <c r="AG14" i="1027"/>
  <c r="AE14" i="1027"/>
  <c r="AD14" i="1027"/>
  <c r="AC14" i="1027"/>
  <c r="AB14" i="1027"/>
  <c r="AF14" i="1027" s="1"/>
  <c r="AA14" i="1027"/>
  <c r="Y14" i="1027"/>
  <c r="X14" i="1027"/>
  <c r="W14" i="1027"/>
  <c r="Z14" i="1027" s="1"/>
  <c r="V14" i="1027"/>
  <c r="T14" i="1027"/>
  <c r="S14" i="1027"/>
  <c r="R14" i="1027"/>
  <c r="U14" i="1027" s="1"/>
  <c r="Q14" i="1027"/>
  <c r="O14" i="1027"/>
  <c r="N14" i="1027"/>
  <c r="M14" i="1027"/>
  <c r="L14" i="1027"/>
  <c r="P14" i="1027" s="1"/>
  <c r="F14" i="1027" s="1"/>
  <c r="K14" i="1027"/>
  <c r="AI13" i="1027"/>
  <c r="AH13" i="1027"/>
  <c r="AJ13" i="1027" s="1"/>
  <c r="AG13" i="1027"/>
  <c r="AE13" i="1027"/>
  <c r="AD13" i="1027"/>
  <c r="AC13" i="1027"/>
  <c r="AB13" i="1027"/>
  <c r="AF13" i="1027" s="1"/>
  <c r="AA13" i="1027"/>
  <c r="Y13" i="1027"/>
  <c r="X13" i="1027"/>
  <c r="W13" i="1027"/>
  <c r="Z13" i="1027" s="1"/>
  <c r="V13" i="1027"/>
  <c r="T13" i="1027"/>
  <c r="S13" i="1027"/>
  <c r="R13" i="1027"/>
  <c r="U13" i="1027" s="1"/>
  <c r="Q13" i="1027"/>
  <c r="O13" i="1027"/>
  <c r="N13" i="1027"/>
  <c r="M13" i="1027"/>
  <c r="L13" i="1027"/>
  <c r="P13" i="1027" s="1"/>
  <c r="F13" i="1027" s="1"/>
  <c r="K13" i="1027"/>
  <c r="AI12" i="1027"/>
  <c r="AH12" i="1027"/>
  <c r="AJ12" i="1027" s="1"/>
  <c r="AG12" i="1027"/>
  <c r="AE12" i="1027"/>
  <c r="AD12" i="1027"/>
  <c r="AC12" i="1027"/>
  <c r="AB12" i="1027"/>
  <c r="AF12" i="1027" s="1"/>
  <c r="AA12" i="1027"/>
  <c r="Y12" i="1027"/>
  <c r="X12" i="1027"/>
  <c r="W12" i="1027"/>
  <c r="Z12" i="1027" s="1"/>
  <c r="V12" i="1027"/>
  <c r="T12" i="1027"/>
  <c r="S12" i="1027"/>
  <c r="R12" i="1027"/>
  <c r="U12" i="1027" s="1"/>
  <c r="Q12" i="1027"/>
  <c r="O12" i="1027"/>
  <c r="N12" i="1027"/>
  <c r="M12" i="1027"/>
  <c r="L12" i="1027"/>
  <c r="P12" i="1027" s="1"/>
  <c r="F12" i="1027" s="1"/>
  <c r="K12" i="1027"/>
  <c r="AI11" i="1027"/>
  <c r="AH11" i="1027"/>
  <c r="AJ11" i="1027" s="1"/>
  <c r="AG11" i="1027"/>
  <c r="AE11" i="1027"/>
  <c r="AD11" i="1027"/>
  <c r="AC11" i="1027"/>
  <c r="AB11" i="1027"/>
  <c r="AF11" i="1027" s="1"/>
  <c r="AA11" i="1027"/>
  <c r="Y11" i="1027"/>
  <c r="X11" i="1027"/>
  <c r="W11" i="1027"/>
  <c r="Z11" i="1027" s="1"/>
  <c r="V11" i="1027"/>
  <c r="T11" i="1027"/>
  <c r="S11" i="1027"/>
  <c r="R11" i="1027"/>
  <c r="U11" i="1027" s="1"/>
  <c r="Q11" i="1027"/>
  <c r="O11" i="1027"/>
  <c r="N11" i="1027"/>
  <c r="M11" i="1027"/>
  <c r="L11" i="1027"/>
  <c r="P11" i="1027" s="1"/>
  <c r="F11" i="1027" s="1"/>
  <c r="K11" i="1027"/>
  <c r="AI10" i="1027"/>
  <c r="AH10" i="1027"/>
  <c r="AJ10" i="1027" s="1"/>
  <c r="AG10" i="1027"/>
  <c r="AE10" i="1027"/>
  <c r="AD10" i="1027"/>
  <c r="AC10" i="1027"/>
  <c r="AB10" i="1027"/>
  <c r="AF10" i="1027" s="1"/>
  <c r="AA10" i="1027"/>
  <c r="Y10" i="1027"/>
  <c r="X10" i="1027"/>
  <c r="W10" i="1027"/>
  <c r="Z10" i="1027" s="1"/>
  <c r="V10" i="1027"/>
  <c r="T10" i="1027"/>
  <c r="S10" i="1027"/>
  <c r="R10" i="1027"/>
  <c r="U10" i="1027" s="1"/>
  <c r="Q10" i="1027"/>
  <c r="O10" i="1027"/>
  <c r="N10" i="1027"/>
  <c r="M10" i="1027"/>
  <c r="L10" i="1027"/>
  <c r="P10" i="1027" s="1"/>
  <c r="F10" i="1027" s="1"/>
  <c r="K10" i="1027"/>
  <c r="AI9" i="1027"/>
  <c r="AH9" i="1027"/>
  <c r="AJ9" i="1027" s="1"/>
  <c r="AG9" i="1027"/>
  <c r="AE9" i="1027"/>
  <c r="AD9" i="1027"/>
  <c r="AC9" i="1027"/>
  <c r="AB9" i="1027"/>
  <c r="AF9" i="1027" s="1"/>
  <c r="AA9" i="1027"/>
  <c r="Y9" i="1027"/>
  <c r="X9" i="1027"/>
  <c r="W9" i="1027"/>
  <c r="Z9" i="1027" s="1"/>
  <c r="V9" i="1027"/>
  <c r="T9" i="1027"/>
  <c r="S9" i="1027"/>
  <c r="R9" i="1027"/>
  <c r="U9" i="1027" s="1"/>
  <c r="Q9" i="1027"/>
  <c r="O9" i="1027"/>
  <c r="N9" i="1027"/>
  <c r="M9" i="1027"/>
  <c r="L9" i="1027"/>
  <c r="P9" i="1027" s="1"/>
  <c r="F9" i="1027" s="1"/>
  <c r="K9" i="1027"/>
  <c r="AI8" i="1027"/>
  <c r="AH8" i="1027"/>
  <c r="AJ8" i="1027" s="1"/>
  <c r="AG8" i="1027"/>
  <c r="AE8" i="1027"/>
  <c r="AD8" i="1027"/>
  <c r="AC8" i="1027"/>
  <c r="AB8" i="1027"/>
  <c r="AF8" i="1027" s="1"/>
  <c r="AA8" i="1027"/>
  <c r="Y8" i="1027"/>
  <c r="X8" i="1027"/>
  <c r="W8" i="1027"/>
  <c r="Z8" i="1027" s="1"/>
  <c r="V8" i="1027"/>
  <c r="T8" i="1027"/>
  <c r="S8" i="1027"/>
  <c r="R8" i="1027"/>
  <c r="U8" i="1027" s="1"/>
  <c r="Q8" i="1027"/>
  <c r="O8" i="1027"/>
  <c r="N8" i="1027"/>
  <c r="M8" i="1027"/>
  <c r="L8" i="1027"/>
  <c r="P8" i="1027" s="1"/>
  <c r="F8" i="1027" s="1"/>
  <c r="K8" i="1027"/>
  <c r="AI7" i="1027"/>
  <c r="AH7" i="1027"/>
  <c r="AJ7" i="1027" s="1"/>
  <c r="AG7" i="1027"/>
  <c r="AE7" i="1027"/>
  <c r="AD7" i="1027"/>
  <c r="AC7" i="1027"/>
  <c r="AB7" i="1027"/>
  <c r="AF7" i="1027" s="1"/>
  <c r="AA7" i="1027"/>
  <c r="Y7" i="1027"/>
  <c r="X7" i="1027"/>
  <c r="W7" i="1027"/>
  <c r="Z7" i="1027" s="1"/>
  <c r="V7" i="1027"/>
  <c r="T7" i="1027"/>
  <c r="S7" i="1027"/>
  <c r="R7" i="1027"/>
  <c r="U7" i="1027" s="1"/>
  <c r="Q7" i="1027"/>
  <c r="P7" i="1027"/>
  <c r="F7" i="1027" s="1"/>
  <c r="O7" i="1027"/>
  <c r="N7" i="1027"/>
  <c r="M7" i="1027"/>
  <c r="L7" i="1027"/>
  <c r="K7" i="1027"/>
  <c r="AI6" i="1027"/>
  <c r="AH6" i="1027"/>
  <c r="AJ6" i="1027" s="1"/>
  <c r="AG6" i="1027"/>
  <c r="AE6" i="1027"/>
  <c r="AD6" i="1027"/>
  <c r="AC6" i="1027"/>
  <c r="AF6" i="1027" s="1"/>
  <c r="AB6" i="1027"/>
  <c r="AA6" i="1027"/>
  <c r="Y6" i="1027"/>
  <c r="X6" i="1027"/>
  <c r="Z6" i="1027" s="1"/>
  <c r="W6" i="1027"/>
  <c r="V6" i="1027"/>
  <c r="T6" i="1027"/>
  <c r="S6" i="1027"/>
  <c r="U6" i="1027" s="1"/>
  <c r="R6" i="1027"/>
  <c r="Q6" i="1027"/>
  <c r="O6" i="1027"/>
  <c r="N6" i="1027"/>
  <c r="M6" i="1027"/>
  <c r="P6" i="1027" s="1"/>
  <c r="F6" i="1027" s="1"/>
  <c r="L6" i="1027"/>
  <c r="K6" i="1027"/>
  <c r="AI5" i="1027"/>
  <c r="AH5" i="1027"/>
  <c r="AJ5" i="1027" s="1"/>
  <c r="AG5" i="1027"/>
  <c r="AE5" i="1027"/>
  <c r="AD5" i="1027"/>
  <c r="AC5" i="1027"/>
  <c r="AF5" i="1027" s="1"/>
  <c r="AB5" i="1027"/>
  <c r="AA5" i="1027"/>
  <c r="Y5" i="1027"/>
  <c r="X5" i="1027"/>
  <c r="Z5" i="1027" s="1"/>
  <c r="W5" i="1027"/>
  <c r="V5" i="1027"/>
  <c r="T5" i="1027"/>
  <c r="S5" i="1027"/>
  <c r="U5" i="1027" s="1"/>
  <c r="R5" i="1027"/>
  <c r="Q5" i="1027"/>
  <c r="O5" i="1027"/>
  <c r="N5" i="1027"/>
  <c r="M5" i="1027"/>
  <c r="P5" i="1027" s="1"/>
  <c r="F5" i="1027" s="1"/>
  <c r="L5" i="1027"/>
  <c r="K5" i="1027"/>
  <c r="AI4" i="1027"/>
  <c r="AH4" i="1027"/>
  <c r="AJ4" i="1027" s="1"/>
  <c r="AG4" i="1027"/>
  <c r="AE4" i="1027"/>
  <c r="AD4" i="1027"/>
  <c r="AC4" i="1027"/>
  <c r="AF4" i="1027" s="1"/>
  <c r="AB4" i="1027"/>
  <c r="AA4" i="1027"/>
  <c r="Y4" i="1027"/>
  <c r="X4" i="1027"/>
  <c r="Z4" i="1027" s="1"/>
  <c r="W4" i="1027"/>
  <c r="V4" i="1027"/>
  <c r="T4" i="1027"/>
  <c r="S4" i="1027"/>
  <c r="U4" i="1027" s="1"/>
  <c r="R4" i="1027"/>
  <c r="Q4" i="1027"/>
  <c r="P4" i="1027"/>
  <c r="F4" i="1027" s="1"/>
  <c r="O4" i="1027"/>
  <c r="N4" i="1027"/>
  <c r="M4" i="1027"/>
  <c r="L4" i="1027"/>
  <c r="K4" i="1027"/>
  <c r="E54" i="1025"/>
  <c r="E55" i="1025" s="1"/>
  <c r="D54" i="1025"/>
  <c r="C54" i="1025"/>
  <c r="C55" i="1025" s="1"/>
  <c r="G55" i="1025" s="1"/>
  <c r="E47" i="1025"/>
  <c r="D47" i="1025"/>
  <c r="D49" i="1025" s="1"/>
  <c r="AJ43" i="1025"/>
  <c r="AI43" i="1025"/>
  <c r="AH43" i="1025"/>
  <c r="AG43" i="1025"/>
  <c r="AF43" i="1025"/>
  <c r="AE43" i="1025"/>
  <c r="AD43" i="1025"/>
  <c r="AC43" i="1025"/>
  <c r="AB43" i="1025"/>
  <c r="AA43" i="1025"/>
  <c r="Z43" i="1025"/>
  <c r="Y43" i="1025"/>
  <c r="X43" i="1025"/>
  <c r="W43" i="1025"/>
  <c r="V43" i="1025"/>
  <c r="U43" i="1025"/>
  <c r="T43" i="1025"/>
  <c r="S43" i="1025"/>
  <c r="R43" i="1025"/>
  <c r="Q43" i="1025"/>
  <c r="P43" i="1025"/>
  <c r="O43" i="1025"/>
  <c r="N43" i="1025"/>
  <c r="M43" i="1025"/>
  <c r="L43" i="1025"/>
  <c r="K43" i="1025"/>
  <c r="F43" i="1025"/>
  <c r="AJ42" i="1025"/>
  <c r="AI42" i="1025"/>
  <c r="AH42" i="1025"/>
  <c r="AG42" i="1025"/>
  <c r="AF42" i="1025"/>
  <c r="AE42" i="1025"/>
  <c r="AD42" i="1025"/>
  <c r="AC42" i="1025"/>
  <c r="AB42" i="1025"/>
  <c r="AA42" i="1025"/>
  <c r="Z42" i="1025"/>
  <c r="Y42" i="1025"/>
  <c r="X42" i="1025"/>
  <c r="W42" i="1025"/>
  <c r="V42" i="1025"/>
  <c r="U42" i="1025"/>
  <c r="T42" i="1025"/>
  <c r="S42" i="1025"/>
  <c r="R42" i="1025"/>
  <c r="Q42" i="1025"/>
  <c r="P42" i="1025"/>
  <c r="O42" i="1025"/>
  <c r="N42" i="1025"/>
  <c r="M42" i="1025"/>
  <c r="L42" i="1025"/>
  <c r="K42" i="1025"/>
  <c r="F42" i="1025"/>
  <c r="AJ41" i="1025"/>
  <c r="AI41" i="1025"/>
  <c r="AH41" i="1025"/>
  <c r="AG41" i="1025"/>
  <c r="AF41" i="1025"/>
  <c r="AE41" i="1025"/>
  <c r="AD41" i="1025"/>
  <c r="AC41" i="1025"/>
  <c r="AB41" i="1025"/>
  <c r="AA41" i="1025"/>
  <c r="Z41" i="1025"/>
  <c r="Y41" i="1025"/>
  <c r="X41" i="1025"/>
  <c r="W41" i="1025"/>
  <c r="V41" i="1025"/>
  <c r="U41" i="1025"/>
  <c r="T41" i="1025"/>
  <c r="S41" i="1025"/>
  <c r="R41" i="1025"/>
  <c r="Q41" i="1025"/>
  <c r="P41" i="1025"/>
  <c r="O41" i="1025"/>
  <c r="N41" i="1025"/>
  <c r="M41" i="1025"/>
  <c r="L41" i="1025"/>
  <c r="K41" i="1025"/>
  <c r="F41" i="1025"/>
  <c r="AJ40" i="1025"/>
  <c r="AI40" i="1025"/>
  <c r="AH40" i="1025"/>
  <c r="AG40" i="1025"/>
  <c r="AF40" i="1025"/>
  <c r="AE40" i="1025"/>
  <c r="AD40" i="1025"/>
  <c r="AC40" i="1025"/>
  <c r="AB40" i="1025"/>
  <c r="AA40" i="1025"/>
  <c r="Z40" i="1025"/>
  <c r="Y40" i="1025"/>
  <c r="X40" i="1025"/>
  <c r="W40" i="1025"/>
  <c r="V40" i="1025"/>
  <c r="U40" i="1025"/>
  <c r="T40" i="1025"/>
  <c r="S40" i="1025"/>
  <c r="R40" i="1025"/>
  <c r="Q40" i="1025"/>
  <c r="P40" i="1025"/>
  <c r="O40" i="1025"/>
  <c r="N40" i="1025"/>
  <c r="M40" i="1025"/>
  <c r="L40" i="1025"/>
  <c r="K40" i="1025"/>
  <c r="F40" i="1025"/>
  <c r="AJ39" i="1025"/>
  <c r="AI39" i="1025"/>
  <c r="AH39" i="1025"/>
  <c r="AG39" i="1025"/>
  <c r="AF39" i="1025"/>
  <c r="AE39" i="1025"/>
  <c r="AD39" i="1025"/>
  <c r="AC39" i="1025"/>
  <c r="AB39" i="1025"/>
  <c r="AA39" i="1025"/>
  <c r="Z39" i="1025"/>
  <c r="Y39" i="1025"/>
  <c r="X39" i="1025"/>
  <c r="W39" i="1025"/>
  <c r="V39" i="1025"/>
  <c r="U39" i="1025"/>
  <c r="T39" i="1025"/>
  <c r="S39" i="1025"/>
  <c r="R39" i="1025"/>
  <c r="Q39" i="1025"/>
  <c r="P39" i="1025"/>
  <c r="O39" i="1025"/>
  <c r="N39" i="1025"/>
  <c r="M39" i="1025"/>
  <c r="L39" i="1025"/>
  <c r="K39" i="1025"/>
  <c r="F39" i="1025"/>
  <c r="AJ38" i="1025"/>
  <c r="AI38" i="1025"/>
  <c r="AH38" i="1025"/>
  <c r="AG38" i="1025"/>
  <c r="AF38" i="1025"/>
  <c r="AE38" i="1025"/>
  <c r="AD38" i="1025"/>
  <c r="AC38" i="1025"/>
  <c r="AB38" i="1025"/>
  <c r="AA38" i="1025"/>
  <c r="Z38" i="1025"/>
  <c r="Y38" i="1025"/>
  <c r="X38" i="1025"/>
  <c r="W38" i="1025"/>
  <c r="V38" i="1025"/>
  <c r="U38" i="1025"/>
  <c r="T38" i="1025"/>
  <c r="S38" i="1025"/>
  <c r="R38" i="1025"/>
  <c r="Q38" i="1025"/>
  <c r="P38" i="1025"/>
  <c r="O38" i="1025"/>
  <c r="N38" i="1025"/>
  <c r="M38" i="1025"/>
  <c r="L38" i="1025"/>
  <c r="K38" i="1025"/>
  <c r="F38" i="1025"/>
  <c r="AJ37" i="1025"/>
  <c r="AI37" i="1025"/>
  <c r="AH37" i="1025"/>
  <c r="AG37" i="1025"/>
  <c r="AF37" i="1025"/>
  <c r="AE37" i="1025"/>
  <c r="AD37" i="1025"/>
  <c r="AC37" i="1025"/>
  <c r="AB37" i="1025"/>
  <c r="AA37" i="1025"/>
  <c r="Z37" i="1025"/>
  <c r="Y37" i="1025"/>
  <c r="X37" i="1025"/>
  <c r="W37" i="1025"/>
  <c r="V37" i="1025"/>
  <c r="U37" i="1025"/>
  <c r="T37" i="1025"/>
  <c r="S37" i="1025"/>
  <c r="R37" i="1025"/>
  <c r="Q37" i="1025"/>
  <c r="P37" i="1025"/>
  <c r="O37" i="1025"/>
  <c r="N37" i="1025"/>
  <c r="M37" i="1025"/>
  <c r="L37" i="1025"/>
  <c r="K37" i="1025"/>
  <c r="F37" i="1025"/>
  <c r="AJ36" i="1025"/>
  <c r="AI36" i="1025"/>
  <c r="AH36" i="1025"/>
  <c r="AG36" i="1025"/>
  <c r="AF36" i="1025"/>
  <c r="AE36" i="1025"/>
  <c r="AD36" i="1025"/>
  <c r="AC36" i="1025"/>
  <c r="AB36" i="1025"/>
  <c r="AA36" i="1025"/>
  <c r="Z36" i="1025"/>
  <c r="Y36" i="1025"/>
  <c r="X36" i="1025"/>
  <c r="W36" i="1025"/>
  <c r="V36" i="1025"/>
  <c r="U36" i="1025"/>
  <c r="T36" i="1025"/>
  <c r="S36" i="1025"/>
  <c r="R36" i="1025"/>
  <c r="Q36" i="1025"/>
  <c r="P36" i="1025"/>
  <c r="O36" i="1025"/>
  <c r="N36" i="1025"/>
  <c r="M36" i="1025"/>
  <c r="L36" i="1025"/>
  <c r="K36" i="1025"/>
  <c r="F36" i="1025"/>
  <c r="AJ35" i="1025"/>
  <c r="AI35" i="1025"/>
  <c r="AH35" i="1025"/>
  <c r="AG35" i="1025"/>
  <c r="AF35" i="1025"/>
  <c r="AE35" i="1025"/>
  <c r="AD35" i="1025"/>
  <c r="AC35" i="1025"/>
  <c r="AB35" i="1025"/>
  <c r="AA35" i="1025"/>
  <c r="Z35" i="1025"/>
  <c r="Y35" i="1025"/>
  <c r="X35" i="1025"/>
  <c r="W35" i="1025"/>
  <c r="V35" i="1025"/>
  <c r="U35" i="1025"/>
  <c r="T35" i="1025"/>
  <c r="S35" i="1025"/>
  <c r="R35" i="1025"/>
  <c r="Q35" i="1025"/>
  <c r="P35" i="1025"/>
  <c r="O35" i="1025"/>
  <c r="N35" i="1025"/>
  <c r="M35" i="1025"/>
  <c r="L35" i="1025"/>
  <c r="K35" i="1025"/>
  <c r="F35" i="1025"/>
  <c r="AJ34" i="1025"/>
  <c r="AI34" i="1025"/>
  <c r="AH34" i="1025"/>
  <c r="AG34" i="1025"/>
  <c r="AF34" i="1025"/>
  <c r="AE34" i="1025"/>
  <c r="AD34" i="1025"/>
  <c r="AC34" i="1025"/>
  <c r="AB34" i="1025"/>
  <c r="AA34" i="1025"/>
  <c r="Z34" i="1025"/>
  <c r="Y34" i="1025"/>
  <c r="X34" i="1025"/>
  <c r="W34" i="1025"/>
  <c r="V34" i="1025"/>
  <c r="U34" i="1025"/>
  <c r="T34" i="1025"/>
  <c r="S34" i="1025"/>
  <c r="R34" i="1025"/>
  <c r="Q34" i="1025"/>
  <c r="P34" i="1025"/>
  <c r="O34" i="1025"/>
  <c r="N34" i="1025"/>
  <c r="M34" i="1025"/>
  <c r="L34" i="1025"/>
  <c r="K34" i="1025"/>
  <c r="F34" i="1025"/>
  <c r="AJ33" i="1025"/>
  <c r="AI33" i="1025"/>
  <c r="AH33" i="1025"/>
  <c r="AG33" i="1025"/>
  <c r="AF33" i="1025"/>
  <c r="AE33" i="1025"/>
  <c r="AD33" i="1025"/>
  <c r="AC33" i="1025"/>
  <c r="AB33" i="1025"/>
  <c r="AA33" i="1025"/>
  <c r="Z33" i="1025"/>
  <c r="Y33" i="1025"/>
  <c r="X33" i="1025"/>
  <c r="W33" i="1025"/>
  <c r="V33" i="1025"/>
  <c r="U33" i="1025"/>
  <c r="T33" i="1025"/>
  <c r="S33" i="1025"/>
  <c r="R33" i="1025"/>
  <c r="Q33" i="1025"/>
  <c r="P33" i="1025"/>
  <c r="O33" i="1025"/>
  <c r="N33" i="1025"/>
  <c r="M33" i="1025"/>
  <c r="L33" i="1025"/>
  <c r="K33" i="1025"/>
  <c r="F33" i="1025"/>
  <c r="AJ32" i="1025"/>
  <c r="AI32" i="1025"/>
  <c r="AH32" i="1025"/>
  <c r="AG32" i="1025"/>
  <c r="AF32" i="1025"/>
  <c r="AE32" i="1025"/>
  <c r="AD32" i="1025"/>
  <c r="AC32" i="1025"/>
  <c r="AB32" i="1025"/>
  <c r="AA32" i="1025"/>
  <c r="Z32" i="1025"/>
  <c r="Y32" i="1025"/>
  <c r="X32" i="1025"/>
  <c r="W32" i="1025"/>
  <c r="V32" i="1025"/>
  <c r="U32" i="1025"/>
  <c r="T32" i="1025"/>
  <c r="S32" i="1025"/>
  <c r="R32" i="1025"/>
  <c r="Q32" i="1025"/>
  <c r="P32" i="1025"/>
  <c r="O32" i="1025"/>
  <c r="N32" i="1025"/>
  <c r="M32" i="1025"/>
  <c r="L32" i="1025"/>
  <c r="K32" i="1025"/>
  <c r="F32" i="1025"/>
  <c r="AJ31" i="1025"/>
  <c r="AI31" i="1025"/>
  <c r="AH31" i="1025"/>
  <c r="AG31" i="1025"/>
  <c r="AF31" i="1025"/>
  <c r="AE31" i="1025"/>
  <c r="AD31" i="1025"/>
  <c r="AC31" i="1025"/>
  <c r="AB31" i="1025"/>
  <c r="AA31" i="1025"/>
  <c r="Z31" i="1025"/>
  <c r="Y31" i="1025"/>
  <c r="X31" i="1025"/>
  <c r="W31" i="1025"/>
  <c r="V31" i="1025"/>
  <c r="U31" i="1025"/>
  <c r="T31" i="1025"/>
  <c r="S31" i="1025"/>
  <c r="R31" i="1025"/>
  <c r="Q31" i="1025"/>
  <c r="P31" i="1025"/>
  <c r="O31" i="1025"/>
  <c r="N31" i="1025"/>
  <c r="M31" i="1025"/>
  <c r="L31" i="1025"/>
  <c r="K31" i="1025"/>
  <c r="F31" i="1025"/>
  <c r="AJ30" i="1025"/>
  <c r="AI30" i="1025"/>
  <c r="AH30" i="1025"/>
  <c r="AG30" i="1025"/>
  <c r="AF30" i="1025"/>
  <c r="AE30" i="1025"/>
  <c r="AD30" i="1025"/>
  <c r="AC30" i="1025"/>
  <c r="AB30" i="1025"/>
  <c r="AA30" i="1025"/>
  <c r="Z30" i="1025"/>
  <c r="Y30" i="1025"/>
  <c r="X30" i="1025"/>
  <c r="W30" i="1025"/>
  <c r="V30" i="1025"/>
  <c r="U30" i="1025"/>
  <c r="T30" i="1025"/>
  <c r="S30" i="1025"/>
  <c r="R30" i="1025"/>
  <c r="Q30" i="1025"/>
  <c r="P30" i="1025"/>
  <c r="O30" i="1025"/>
  <c r="N30" i="1025"/>
  <c r="M30" i="1025"/>
  <c r="L30" i="1025"/>
  <c r="K30" i="1025"/>
  <c r="F30" i="1025"/>
  <c r="AJ29" i="1025"/>
  <c r="AI29" i="1025"/>
  <c r="AH29" i="1025"/>
  <c r="AG29" i="1025"/>
  <c r="AF29" i="1025"/>
  <c r="AE29" i="1025"/>
  <c r="AD29" i="1025"/>
  <c r="AC29" i="1025"/>
  <c r="AB29" i="1025"/>
  <c r="AA29" i="1025"/>
  <c r="Z29" i="1025"/>
  <c r="Y29" i="1025"/>
  <c r="X29" i="1025"/>
  <c r="W29" i="1025"/>
  <c r="V29" i="1025"/>
  <c r="U29" i="1025"/>
  <c r="T29" i="1025"/>
  <c r="S29" i="1025"/>
  <c r="R29" i="1025"/>
  <c r="Q29" i="1025"/>
  <c r="P29" i="1025"/>
  <c r="O29" i="1025"/>
  <c r="N29" i="1025"/>
  <c r="M29" i="1025"/>
  <c r="L29" i="1025"/>
  <c r="K29" i="1025"/>
  <c r="F29" i="1025"/>
  <c r="AJ28" i="1025"/>
  <c r="AI28" i="1025"/>
  <c r="AH28" i="1025"/>
  <c r="AG28" i="1025"/>
  <c r="AF28" i="1025"/>
  <c r="AE28" i="1025"/>
  <c r="AD28" i="1025"/>
  <c r="AC28" i="1025"/>
  <c r="AB28" i="1025"/>
  <c r="AA28" i="1025"/>
  <c r="Z28" i="1025"/>
  <c r="Y28" i="1025"/>
  <c r="X28" i="1025"/>
  <c r="W28" i="1025"/>
  <c r="V28" i="1025"/>
  <c r="U28" i="1025"/>
  <c r="T28" i="1025"/>
  <c r="S28" i="1025"/>
  <c r="R28" i="1025"/>
  <c r="Q28" i="1025"/>
  <c r="P28" i="1025"/>
  <c r="O28" i="1025"/>
  <c r="N28" i="1025"/>
  <c r="M28" i="1025"/>
  <c r="L28" i="1025"/>
  <c r="K28" i="1025"/>
  <c r="F28" i="1025"/>
  <c r="AJ27" i="1025"/>
  <c r="AI27" i="1025"/>
  <c r="AH27" i="1025"/>
  <c r="AG27" i="1025"/>
  <c r="AF27" i="1025"/>
  <c r="AE27" i="1025"/>
  <c r="AD27" i="1025"/>
  <c r="AC27" i="1025"/>
  <c r="AB27" i="1025"/>
  <c r="AA27" i="1025"/>
  <c r="Z27" i="1025"/>
  <c r="Y27" i="1025"/>
  <c r="X27" i="1025"/>
  <c r="W27" i="1025"/>
  <c r="V27" i="1025"/>
  <c r="U27" i="1025"/>
  <c r="T27" i="1025"/>
  <c r="S27" i="1025"/>
  <c r="R27" i="1025"/>
  <c r="Q27" i="1025"/>
  <c r="P27" i="1025"/>
  <c r="O27" i="1025"/>
  <c r="N27" i="1025"/>
  <c r="M27" i="1025"/>
  <c r="L27" i="1025"/>
  <c r="K27" i="1025"/>
  <c r="F27" i="1025"/>
  <c r="AJ26" i="1025"/>
  <c r="AI26" i="1025"/>
  <c r="AH26" i="1025"/>
  <c r="AG26" i="1025"/>
  <c r="AF26" i="1025"/>
  <c r="AE26" i="1025"/>
  <c r="AD26" i="1025"/>
  <c r="AC26" i="1025"/>
  <c r="AB26" i="1025"/>
  <c r="AA26" i="1025"/>
  <c r="Z26" i="1025"/>
  <c r="Y26" i="1025"/>
  <c r="X26" i="1025"/>
  <c r="W26" i="1025"/>
  <c r="V26" i="1025"/>
  <c r="U26" i="1025"/>
  <c r="T26" i="1025"/>
  <c r="S26" i="1025"/>
  <c r="R26" i="1025"/>
  <c r="Q26" i="1025"/>
  <c r="P26" i="1025"/>
  <c r="O26" i="1025"/>
  <c r="N26" i="1025"/>
  <c r="M26" i="1025"/>
  <c r="L26" i="1025"/>
  <c r="K26" i="1025"/>
  <c r="F26" i="1025"/>
  <c r="AJ25" i="1025"/>
  <c r="AI25" i="1025"/>
  <c r="AH25" i="1025"/>
  <c r="AG25" i="1025"/>
  <c r="AF25" i="1025"/>
  <c r="AE25" i="1025"/>
  <c r="AD25" i="1025"/>
  <c r="AC25" i="1025"/>
  <c r="AB25" i="1025"/>
  <c r="AA25" i="1025"/>
  <c r="Z25" i="1025"/>
  <c r="Y25" i="1025"/>
  <c r="X25" i="1025"/>
  <c r="W25" i="1025"/>
  <c r="V25" i="1025"/>
  <c r="U25" i="1025"/>
  <c r="T25" i="1025"/>
  <c r="S25" i="1025"/>
  <c r="R25" i="1025"/>
  <c r="Q25" i="1025"/>
  <c r="P25" i="1025"/>
  <c r="O25" i="1025"/>
  <c r="N25" i="1025"/>
  <c r="M25" i="1025"/>
  <c r="L25" i="1025"/>
  <c r="K25" i="1025"/>
  <c r="F25" i="1025"/>
  <c r="AJ24" i="1025"/>
  <c r="AI24" i="1025"/>
  <c r="AH24" i="1025"/>
  <c r="AG24" i="1025"/>
  <c r="AF24" i="1025"/>
  <c r="AE24" i="1025"/>
  <c r="AD24" i="1025"/>
  <c r="AC24" i="1025"/>
  <c r="AB24" i="1025"/>
  <c r="AA24" i="1025"/>
  <c r="Z24" i="1025"/>
  <c r="Y24" i="1025"/>
  <c r="X24" i="1025"/>
  <c r="W24" i="1025"/>
  <c r="V24" i="1025"/>
  <c r="U24" i="1025"/>
  <c r="T24" i="1025"/>
  <c r="S24" i="1025"/>
  <c r="R24" i="1025"/>
  <c r="Q24" i="1025"/>
  <c r="P24" i="1025"/>
  <c r="O24" i="1025"/>
  <c r="N24" i="1025"/>
  <c r="M24" i="1025"/>
  <c r="L24" i="1025"/>
  <c r="K24" i="1025"/>
  <c r="F24" i="1025"/>
  <c r="AJ23" i="1025"/>
  <c r="AI23" i="1025"/>
  <c r="AH23" i="1025"/>
  <c r="AG23" i="1025"/>
  <c r="AF23" i="1025"/>
  <c r="AE23" i="1025"/>
  <c r="AD23" i="1025"/>
  <c r="AC23" i="1025"/>
  <c r="AB23" i="1025"/>
  <c r="AA23" i="1025"/>
  <c r="Z23" i="1025"/>
  <c r="Y23" i="1025"/>
  <c r="X23" i="1025"/>
  <c r="W23" i="1025"/>
  <c r="V23" i="1025"/>
  <c r="U23" i="1025"/>
  <c r="T23" i="1025"/>
  <c r="S23" i="1025"/>
  <c r="R23" i="1025"/>
  <c r="Q23" i="1025"/>
  <c r="P23" i="1025"/>
  <c r="O23" i="1025"/>
  <c r="N23" i="1025"/>
  <c r="M23" i="1025"/>
  <c r="L23" i="1025"/>
  <c r="K23" i="1025"/>
  <c r="F23" i="1025"/>
  <c r="AJ22" i="1025"/>
  <c r="AI22" i="1025"/>
  <c r="AH22" i="1025"/>
  <c r="AG22" i="1025"/>
  <c r="AF22" i="1025"/>
  <c r="AE22" i="1025"/>
  <c r="AD22" i="1025"/>
  <c r="AC22" i="1025"/>
  <c r="AB22" i="1025"/>
  <c r="AA22" i="1025"/>
  <c r="Z22" i="1025"/>
  <c r="Y22" i="1025"/>
  <c r="X22" i="1025"/>
  <c r="W22" i="1025"/>
  <c r="V22" i="1025"/>
  <c r="U22" i="1025"/>
  <c r="T22" i="1025"/>
  <c r="S22" i="1025"/>
  <c r="R22" i="1025"/>
  <c r="Q22" i="1025"/>
  <c r="P22" i="1025"/>
  <c r="O22" i="1025"/>
  <c r="N22" i="1025"/>
  <c r="M22" i="1025"/>
  <c r="L22" i="1025"/>
  <c r="K22" i="1025"/>
  <c r="F22" i="1025"/>
  <c r="AJ21" i="1025"/>
  <c r="AI21" i="1025"/>
  <c r="AH21" i="1025"/>
  <c r="AG21" i="1025"/>
  <c r="AF21" i="1025"/>
  <c r="AE21" i="1025"/>
  <c r="AD21" i="1025"/>
  <c r="AC21" i="1025"/>
  <c r="AB21" i="1025"/>
  <c r="AA21" i="1025"/>
  <c r="Z21" i="1025"/>
  <c r="Y21" i="1025"/>
  <c r="X21" i="1025"/>
  <c r="W21" i="1025"/>
  <c r="V21" i="1025"/>
  <c r="U21" i="1025"/>
  <c r="T21" i="1025"/>
  <c r="S21" i="1025"/>
  <c r="R21" i="1025"/>
  <c r="Q21" i="1025"/>
  <c r="P21" i="1025"/>
  <c r="O21" i="1025"/>
  <c r="N21" i="1025"/>
  <c r="M21" i="1025"/>
  <c r="L21" i="1025"/>
  <c r="K21" i="1025"/>
  <c r="F21" i="1025"/>
  <c r="AJ20" i="1025"/>
  <c r="AI20" i="1025"/>
  <c r="AH20" i="1025"/>
  <c r="AG20" i="1025"/>
  <c r="AF20" i="1025"/>
  <c r="AE20" i="1025"/>
  <c r="AD20" i="1025"/>
  <c r="AC20" i="1025"/>
  <c r="AB20" i="1025"/>
  <c r="AA20" i="1025"/>
  <c r="Z20" i="1025"/>
  <c r="Y20" i="1025"/>
  <c r="X20" i="1025"/>
  <c r="W20" i="1025"/>
  <c r="V20" i="1025"/>
  <c r="U20" i="1025"/>
  <c r="T20" i="1025"/>
  <c r="S20" i="1025"/>
  <c r="R20" i="1025"/>
  <c r="Q20" i="1025"/>
  <c r="P20" i="1025"/>
  <c r="O20" i="1025"/>
  <c r="N20" i="1025"/>
  <c r="M20" i="1025"/>
  <c r="L20" i="1025"/>
  <c r="K20" i="1025"/>
  <c r="F20" i="1025"/>
  <c r="AJ19" i="1025"/>
  <c r="AI19" i="1025"/>
  <c r="AH19" i="1025"/>
  <c r="AG19" i="1025"/>
  <c r="AF19" i="1025"/>
  <c r="AE19" i="1025"/>
  <c r="AD19" i="1025"/>
  <c r="AC19" i="1025"/>
  <c r="AB19" i="1025"/>
  <c r="AA19" i="1025"/>
  <c r="Y19" i="1025"/>
  <c r="X19" i="1025"/>
  <c r="W19" i="1025"/>
  <c r="V19" i="1025"/>
  <c r="Z19" i="1025" s="1"/>
  <c r="T19" i="1025"/>
  <c r="S19" i="1025"/>
  <c r="R19" i="1025"/>
  <c r="Q19" i="1025"/>
  <c r="U19" i="1025" s="1"/>
  <c r="P19" i="1025"/>
  <c r="O19" i="1025"/>
  <c r="N19" i="1025"/>
  <c r="M19" i="1025"/>
  <c r="L19" i="1025"/>
  <c r="K19" i="1025"/>
  <c r="F19" i="1025"/>
  <c r="AI18" i="1025"/>
  <c r="AH18" i="1025"/>
  <c r="AJ18" i="1025" s="1"/>
  <c r="AG18" i="1025"/>
  <c r="AE18" i="1025"/>
  <c r="AD18" i="1025"/>
  <c r="AC18" i="1025"/>
  <c r="AB18" i="1025"/>
  <c r="AF18" i="1025" s="1"/>
  <c r="AA18" i="1025"/>
  <c r="Z18" i="1025"/>
  <c r="Y18" i="1025"/>
  <c r="X18" i="1025"/>
  <c r="W18" i="1025"/>
  <c r="V18" i="1025"/>
  <c r="T18" i="1025"/>
  <c r="S18" i="1025"/>
  <c r="R18" i="1025"/>
  <c r="U18" i="1025" s="1"/>
  <c r="Q18" i="1025"/>
  <c r="P18" i="1025"/>
  <c r="F18" i="1025" s="1"/>
  <c r="O18" i="1025"/>
  <c r="N18" i="1025"/>
  <c r="M18" i="1025"/>
  <c r="L18" i="1025"/>
  <c r="K18" i="1025"/>
  <c r="AI17" i="1025"/>
  <c r="AH17" i="1025"/>
  <c r="AJ17" i="1025" s="1"/>
  <c r="AG17" i="1025"/>
  <c r="AE17" i="1025"/>
  <c r="AD17" i="1025"/>
  <c r="AF17" i="1025" s="1"/>
  <c r="AC17" i="1025"/>
  <c r="AB17" i="1025"/>
  <c r="AA17" i="1025"/>
  <c r="Y17" i="1025"/>
  <c r="X17" i="1025"/>
  <c r="Z17" i="1025" s="1"/>
  <c r="W17" i="1025"/>
  <c r="V17" i="1025"/>
  <c r="T17" i="1025"/>
  <c r="U17" i="1025" s="1"/>
  <c r="S17" i="1025"/>
  <c r="R17" i="1025"/>
  <c r="Q17" i="1025"/>
  <c r="O17" i="1025"/>
  <c r="N17" i="1025"/>
  <c r="P17" i="1025" s="1"/>
  <c r="M17" i="1025"/>
  <c r="L17" i="1025"/>
  <c r="K17" i="1025"/>
  <c r="AI16" i="1025"/>
  <c r="AH16" i="1025"/>
  <c r="AJ16" i="1025" s="1"/>
  <c r="AG16" i="1025"/>
  <c r="AE16" i="1025"/>
  <c r="AD16" i="1025"/>
  <c r="AC16" i="1025"/>
  <c r="AF16" i="1025" s="1"/>
  <c r="AB16" i="1025"/>
  <c r="AA16" i="1025"/>
  <c r="Y16" i="1025"/>
  <c r="X16" i="1025"/>
  <c r="Z16" i="1025" s="1"/>
  <c r="W16" i="1025"/>
  <c r="V16" i="1025"/>
  <c r="T16" i="1025"/>
  <c r="S16" i="1025"/>
  <c r="R16" i="1025"/>
  <c r="Q16" i="1025"/>
  <c r="O16" i="1025"/>
  <c r="N16" i="1025"/>
  <c r="M16" i="1025"/>
  <c r="L16" i="1025"/>
  <c r="K16" i="1025"/>
  <c r="AI15" i="1025"/>
  <c r="AH15" i="1025"/>
  <c r="AJ15" i="1025" s="1"/>
  <c r="AG15" i="1025"/>
  <c r="AE15" i="1025"/>
  <c r="AD15" i="1025"/>
  <c r="AC15" i="1025"/>
  <c r="AB15" i="1025"/>
  <c r="AF15" i="1025" s="1"/>
  <c r="AA15" i="1025"/>
  <c r="Y15" i="1025"/>
  <c r="X15" i="1025"/>
  <c r="W15" i="1025"/>
  <c r="Z15" i="1025" s="1"/>
  <c r="V15" i="1025"/>
  <c r="T15" i="1025"/>
  <c r="S15" i="1025"/>
  <c r="R15" i="1025"/>
  <c r="U15" i="1025" s="1"/>
  <c r="Q15" i="1025"/>
  <c r="O15" i="1025"/>
  <c r="N15" i="1025"/>
  <c r="M15" i="1025"/>
  <c r="L15" i="1025"/>
  <c r="P15" i="1025" s="1"/>
  <c r="K15" i="1025"/>
  <c r="AI14" i="1025"/>
  <c r="AH14" i="1025"/>
  <c r="AG14" i="1025"/>
  <c r="AE14" i="1025"/>
  <c r="AD14" i="1025"/>
  <c r="AC14" i="1025"/>
  <c r="AB14" i="1025"/>
  <c r="AA14" i="1025"/>
  <c r="Y14" i="1025"/>
  <c r="X14" i="1025"/>
  <c r="W14" i="1025"/>
  <c r="V14" i="1025"/>
  <c r="T14" i="1025"/>
  <c r="S14" i="1025"/>
  <c r="R14" i="1025"/>
  <c r="Q14" i="1025"/>
  <c r="O14" i="1025"/>
  <c r="N14" i="1025"/>
  <c r="M14" i="1025"/>
  <c r="L14" i="1025"/>
  <c r="K14" i="1025"/>
  <c r="AI13" i="1025"/>
  <c r="AH13" i="1025"/>
  <c r="AJ13" i="1025" s="1"/>
  <c r="AG13" i="1025"/>
  <c r="AE13" i="1025"/>
  <c r="AD13" i="1025"/>
  <c r="AC13" i="1025"/>
  <c r="AB13" i="1025"/>
  <c r="AA13" i="1025"/>
  <c r="AF13" i="1025" s="1"/>
  <c r="Y13" i="1025"/>
  <c r="X13" i="1025"/>
  <c r="W13" i="1025"/>
  <c r="V13" i="1025"/>
  <c r="T13" i="1025"/>
  <c r="S13" i="1025"/>
  <c r="R13" i="1025"/>
  <c r="Q13" i="1025"/>
  <c r="U13" i="1025" s="1"/>
  <c r="O13" i="1025"/>
  <c r="N13" i="1025"/>
  <c r="M13" i="1025"/>
  <c r="L13" i="1025"/>
  <c r="K13" i="1025"/>
  <c r="AI12" i="1025"/>
  <c r="AH12" i="1025"/>
  <c r="AJ12" i="1025" s="1"/>
  <c r="AG12" i="1025"/>
  <c r="AE12" i="1025"/>
  <c r="AD12" i="1025"/>
  <c r="AC12" i="1025"/>
  <c r="AB12" i="1025"/>
  <c r="AA12" i="1025"/>
  <c r="Y12" i="1025"/>
  <c r="X12" i="1025"/>
  <c r="W12" i="1025"/>
  <c r="V12" i="1025"/>
  <c r="T12" i="1025"/>
  <c r="S12" i="1025"/>
  <c r="R12" i="1025"/>
  <c r="Q12" i="1025"/>
  <c r="O12" i="1025"/>
  <c r="N12" i="1025"/>
  <c r="M12" i="1025"/>
  <c r="L12" i="1025"/>
  <c r="K12" i="1025"/>
  <c r="AI11" i="1025"/>
  <c r="AH11" i="1025"/>
  <c r="AJ11" i="1025" s="1"/>
  <c r="AG11" i="1025"/>
  <c r="AE11" i="1025"/>
  <c r="AD11" i="1025"/>
  <c r="AC11" i="1025"/>
  <c r="AF11" i="1025" s="1"/>
  <c r="AB11" i="1025"/>
  <c r="AA11" i="1025"/>
  <c r="Y11" i="1025"/>
  <c r="X11" i="1025"/>
  <c r="W11" i="1025"/>
  <c r="V11" i="1025"/>
  <c r="T11" i="1025"/>
  <c r="S11" i="1025"/>
  <c r="U11" i="1025" s="1"/>
  <c r="R11" i="1025"/>
  <c r="Q11" i="1025"/>
  <c r="O11" i="1025"/>
  <c r="N11" i="1025"/>
  <c r="M11" i="1025"/>
  <c r="L11" i="1025"/>
  <c r="K11" i="1025"/>
  <c r="AI10" i="1025"/>
  <c r="AH10" i="1025"/>
  <c r="AJ10" i="1025" s="1"/>
  <c r="AG10" i="1025"/>
  <c r="AE10" i="1025"/>
  <c r="AD10" i="1025"/>
  <c r="AC10" i="1025"/>
  <c r="AB10" i="1025"/>
  <c r="AA10" i="1025"/>
  <c r="Y10" i="1025"/>
  <c r="X10" i="1025"/>
  <c r="Z10" i="1025" s="1"/>
  <c r="F10" i="1025" s="1"/>
  <c r="W10" i="1025"/>
  <c r="V10" i="1025"/>
  <c r="T10" i="1025"/>
  <c r="S10" i="1025"/>
  <c r="R10" i="1025"/>
  <c r="Q10" i="1025"/>
  <c r="O10" i="1025"/>
  <c r="N10" i="1025"/>
  <c r="M10" i="1025"/>
  <c r="P10" i="1025" s="1"/>
  <c r="L10" i="1025"/>
  <c r="K10" i="1025"/>
  <c r="AI9" i="1025"/>
  <c r="AJ9" i="1025" s="1"/>
  <c r="AH9" i="1025"/>
  <c r="AG9" i="1025"/>
  <c r="AE9" i="1025"/>
  <c r="AD9" i="1025"/>
  <c r="AC9" i="1025"/>
  <c r="AB9" i="1025"/>
  <c r="AA9" i="1025"/>
  <c r="Y9" i="1025"/>
  <c r="X9" i="1025"/>
  <c r="W9" i="1025"/>
  <c r="V9" i="1025"/>
  <c r="T9" i="1025"/>
  <c r="S9" i="1025"/>
  <c r="R9" i="1025"/>
  <c r="Q9" i="1025"/>
  <c r="O9" i="1025"/>
  <c r="N9" i="1025"/>
  <c r="M9" i="1025"/>
  <c r="L9" i="1025"/>
  <c r="K9" i="1025"/>
  <c r="AI8" i="1025"/>
  <c r="AH8" i="1025"/>
  <c r="AJ8" i="1025" s="1"/>
  <c r="AG8" i="1025"/>
  <c r="AE8" i="1025"/>
  <c r="AD8" i="1025"/>
  <c r="AC8" i="1025"/>
  <c r="AB8" i="1025"/>
  <c r="AF8" i="1025" s="1"/>
  <c r="AA8" i="1025"/>
  <c r="Y8" i="1025"/>
  <c r="X8" i="1025"/>
  <c r="W8" i="1025"/>
  <c r="V8" i="1025"/>
  <c r="T8" i="1025"/>
  <c r="S8" i="1025"/>
  <c r="R8" i="1025"/>
  <c r="Q8" i="1025"/>
  <c r="O8" i="1025"/>
  <c r="N8" i="1025"/>
  <c r="M8" i="1025"/>
  <c r="L8" i="1025"/>
  <c r="P8" i="1025" s="1"/>
  <c r="K8" i="1025"/>
  <c r="AI7" i="1025"/>
  <c r="AH7" i="1025"/>
  <c r="AJ7" i="1025" s="1"/>
  <c r="AG7" i="1025"/>
  <c r="AE7" i="1025"/>
  <c r="AD7" i="1025"/>
  <c r="AF7" i="1025" s="1"/>
  <c r="AC7" i="1025"/>
  <c r="AB7" i="1025"/>
  <c r="AA7" i="1025"/>
  <c r="Y7" i="1025"/>
  <c r="X7" i="1025"/>
  <c r="Z7" i="1025" s="1"/>
  <c r="F7" i="1025" s="1"/>
  <c r="W7" i="1025"/>
  <c r="V7" i="1025"/>
  <c r="T7" i="1025"/>
  <c r="S7" i="1025"/>
  <c r="R7" i="1025"/>
  <c r="Q7" i="1025"/>
  <c r="O7" i="1025"/>
  <c r="N7" i="1025"/>
  <c r="P7" i="1025" s="1"/>
  <c r="M7" i="1025"/>
  <c r="L7" i="1025"/>
  <c r="K7" i="1025"/>
  <c r="AI6" i="1025"/>
  <c r="AH6" i="1025"/>
  <c r="AJ6" i="1025" s="1"/>
  <c r="AG6" i="1025"/>
  <c r="AE6" i="1025"/>
  <c r="AD6" i="1025"/>
  <c r="AC6" i="1025"/>
  <c r="AB6" i="1025"/>
  <c r="AA6" i="1025"/>
  <c r="Y6" i="1025"/>
  <c r="X6" i="1025"/>
  <c r="Z6" i="1025" s="1"/>
  <c r="W6" i="1025"/>
  <c r="V6" i="1025"/>
  <c r="T6" i="1025"/>
  <c r="S6" i="1025"/>
  <c r="U6" i="1025" s="1"/>
  <c r="R6" i="1025"/>
  <c r="Q6" i="1025"/>
  <c r="O6" i="1025"/>
  <c r="N6" i="1025"/>
  <c r="M6" i="1025"/>
  <c r="P6" i="1025" s="1"/>
  <c r="L6" i="1025"/>
  <c r="K6" i="1025"/>
  <c r="AI5" i="1025"/>
  <c r="AH5" i="1025"/>
  <c r="AG5" i="1025"/>
  <c r="AE5" i="1025"/>
  <c r="AD5" i="1025"/>
  <c r="AC5" i="1025"/>
  <c r="AB5" i="1025"/>
  <c r="AA5" i="1025"/>
  <c r="Y5" i="1025"/>
  <c r="X5" i="1025"/>
  <c r="W5" i="1025"/>
  <c r="V5" i="1025"/>
  <c r="T5" i="1025"/>
  <c r="S5" i="1025"/>
  <c r="R5" i="1025"/>
  <c r="Q5" i="1025"/>
  <c r="O5" i="1025"/>
  <c r="N5" i="1025"/>
  <c r="M5" i="1025"/>
  <c r="L5" i="1025"/>
  <c r="K5" i="1025"/>
  <c r="AI4" i="1025"/>
  <c r="AH4" i="1025"/>
  <c r="AJ4" i="1025" s="1"/>
  <c r="AG4" i="1025"/>
  <c r="AE4" i="1025"/>
  <c r="AD4" i="1025"/>
  <c r="AC4" i="1025"/>
  <c r="AB4" i="1025"/>
  <c r="AA4" i="1025"/>
  <c r="Y4" i="1025"/>
  <c r="X4" i="1025"/>
  <c r="Z4" i="1025" s="1"/>
  <c r="W4" i="1025"/>
  <c r="V4" i="1025"/>
  <c r="T4" i="1025"/>
  <c r="S4" i="1025"/>
  <c r="R4" i="1025"/>
  <c r="Q4" i="1025"/>
  <c r="O4" i="1025"/>
  <c r="N4" i="1025"/>
  <c r="P4" i="1025" s="1"/>
  <c r="M4" i="1025"/>
  <c r="L4" i="1025"/>
  <c r="K4" i="1025"/>
  <c r="E54" i="1024"/>
  <c r="E56" i="1024" s="1"/>
  <c r="D54" i="1024"/>
  <c r="D55" i="1024" s="1"/>
  <c r="C54" i="1024"/>
  <c r="C56" i="1024" s="1"/>
  <c r="G56" i="1024" s="1"/>
  <c r="E47" i="1024"/>
  <c r="D47" i="1024"/>
  <c r="AJ43" i="1024"/>
  <c r="AI43" i="1024"/>
  <c r="AH43" i="1024"/>
  <c r="AG43" i="1024"/>
  <c r="AF43" i="1024"/>
  <c r="AE43" i="1024"/>
  <c r="AD43" i="1024"/>
  <c r="AC43" i="1024"/>
  <c r="AB43" i="1024"/>
  <c r="AA43" i="1024"/>
  <c r="Z43" i="1024"/>
  <c r="Y43" i="1024"/>
  <c r="X43" i="1024"/>
  <c r="W43" i="1024"/>
  <c r="V43" i="1024"/>
  <c r="U43" i="1024"/>
  <c r="T43" i="1024"/>
  <c r="S43" i="1024"/>
  <c r="R43" i="1024"/>
  <c r="Q43" i="1024"/>
  <c r="P43" i="1024"/>
  <c r="O43" i="1024"/>
  <c r="N43" i="1024"/>
  <c r="M43" i="1024"/>
  <c r="L43" i="1024"/>
  <c r="K43" i="1024"/>
  <c r="F43" i="1024"/>
  <c r="AJ42" i="1024"/>
  <c r="AI42" i="1024"/>
  <c r="AH42" i="1024"/>
  <c r="AG42" i="1024"/>
  <c r="AF42" i="1024"/>
  <c r="AE42" i="1024"/>
  <c r="AD42" i="1024"/>
  <c r="AC42" i="1024"/>
  <c r="AB42" i="1024"/>
  <c r="AA42" i="1024"/>
  <c r="Z42" i="1024"/>
  <c r="Y42" i="1024"/>
  <c r="X42" i="1024"/>
  <c r="W42" i="1024"/>
  <c r="V42" i="1024"/>
  <c r="U42" i="1024"/>
  <c r="T42" i="1024"/>
  <c r="S42" i="1024"/>
  <c r="R42" i="1024"/>
  <c r="Q42" i="1024"/>
  <c r="P42" i="1024"/>
  <c r="O42" i="1024"/>
  <c r="N42" i="1024"/>
  <c r="M42" i="1024"/>
  <c r="L42" i="1024"/>
  <c r="K42" i="1024"/>
  <c r="F42" i="1024"/>
  <c r="AJ41" i="1024"/>
  <c r="AI41" i="1024"/>
  <c r="AH41" i="1024"/>
  <c r="AG41" i="1024"/>
  <c r="AF41" i="1024"/>
  <c r="AE41" i="1024"/>
  <c r="AD41" i="1024"/>
  <c r="AC41" i="1024"/>
  <c r="AB41" i="1024"/>
  <c r="AA41" i="1024"/>
  <c r="Z41" i="1024"/>
  <c r="Y41" i="1024"/>
  <c r="X41" i="1024"/>
  <c r="W41" i="1024"/>
  <c r="V41" i="1024"/>
  <c r="U41" i="1024"/>
  <c r="T41" i="1024"/>
  <c r="S41" i="1024"/>
  <c r="R41" i="1024"/>
  <c r="Q41" i="1024"/>
  <c r="P41" i="1024"/>
  <c r="O41" i="1024"/>
  <c r="N41" i="1024"/>
  <c r="M41" i="1024"/>
  <c r="L41" i="1024"/>
  <c r="K41" i="1024"/>
  <c r="F41" i="1024"/>
  <c r="AJ40" i="1024"/>
  <c r="AI40" i="1024"/>
  <c r="AH40" i="1024"/>
  <c r="AG40" i="1024"/>
  <c r="AF40" i="1024"/>
  <c r="AE40" i="1024"/>
  <c r="AD40" i="1024"/>
  <c r="AC40" i="1024"/>
  <c r="AB40" i="1024"/>
  <c r="AA40" i="1024"/>
  <c r="Z40" i="1024"/>
  <c r="Y40" i="1024"/>
  <c r="X40" i="1024"/>
  <c r="W40" i="1024"/>
  <c r="V40" i="1024"/>
  <c r="U40" i="1024"/>
  <c r="T40" i="1024"/>
  <c r="S40" i="1024"/>
  <c r="R40" i="1024"/>
  <c r="Q40" i="1024"/>
  <c r="P40" i="1024"/>
  <c r="O40" i="1024"/>
  <c r="N40" i="1024"/>
  <c r="M40" i="1024"/>
  <c r="L40" i="1024"/>
  <c r="K40" i="1024"/>
  <c r="F40" i="1024"/>
  <c r="AJ39" i="1024"/>
  <c r="AI39" i="1024"/>
  <c r="AH39" i="1024"/>
  <c r="AG39" i="1024"/>
  <c r="AF39" i="1024"/>
  <c r="AE39" i="1024"/>
  <c r="AD39" i="1024"/>
  <c r="AC39" i="1024"/>
  <c r="AB39" i="1024"/>
  <c r="AA39" i="1024"/>
  <c r="Z39" i="1024"/>
  <c r="Y39" i="1024"/>
  <c r="X39" i="1024"/>
  <c r="W39" i="1024"/>
  <c r="V39" i="1024"/>
  <c r="U39" i="1024"/>
  <c r="T39" i="1024"/>
  <c r="S39" i="1024"/>
  <c r="R39" i="1024"/>
  <c r="Q39" i="1024"/>
  <c r="P39" i="1024"/>
  <c r="O39" i="1024"/>
  <c r="N39" i="1024"/>
  <c r="M39" i="1024"/>
  <c r="L39" i="1024"/>
  <c r="K39" i="1024"/>
  <c r="F39" i="1024"/>
  <c r="AJ38" i="1024"/>
  <c r="AI38" i="1024"/>
  <c r="AH38" i="1024"/>
  <c r="AG38" i="1024"/>
  <c r="AF38" i="1024"/>
  <c r="AE38" i="1024"/>
  <c r="AD38" i="1024"/>
  <c r="AC38" i="1024"/>
  <c r="AB38" i="1024"/>
  <c r="AA38" i="1024"/>
  <c r="Z38" i="1024"/>
  <c r="Y38" i="1024"/>
  <c r="X38" i="1024"/>
  <c r="W38" i="1024"/>
  <c r="V38" i="1024"/>
  <c r="U38" i="1024"/>
  <c r="T38" i="1024"/>
  <c r="S38" i="1024"/>
  <c r="R38" i="1024"/>
  <c r="Q38" i="1024"/>
  <c r="P38" i="1024"/>
  <c r="O38" i="1024"/>
  <c r="N38" i="1024"/>
  <c r="M38" i="1024"/>
  <c r="L38" i="1024"/>
  <c r="K38" i="1024"/>
  <c r="F38" i="1024"/>
  <c r="AJ37" i="1024"/>
  <c r="AI37" i="1024"/>
  <c r="AH37" i="1024"/>
  <c r="AG37" i="1024"/>
  <c r="AF37" i="1024"/>
  <c r="AE37" i="1024"/>
  <c r="AD37" i="1024"/>
  <c r="AC37" i="1024"/>
  <c r="AB37" i="1024"/>
  <c r="AA37" i="1024"/>
  <c r="Z37" i="1024"/>
  <c r="Y37" i="1024"/>
  <c r="X37" i="1024"/>
  <c r="W37" i="1024"/>
  <c r="V37" i="1024"/>
  <c r="U37" i="1024"/>
  <c r="T37" i="1024"/>
  <c r="S37" i="1024"/>
  <c r="R37" i="1024"/>
  <c r="Q37" i="1024"/>
  <c r="P37" i="1024"/>
  <c r="O37" i="1024"/>
  <c r="N37" i="1024"/>
  <c r="M37" i="1024"/>
  <c r="L37" i="1024"/>
  <c r="K37" i="1024"/>
  <c r="F37" i="1024"/>
  <c r="AJ36" i="1024"/>
  <c r="AI36" i="1024"/>
  <c r="AH36" i="1024"/>
  <c r="AG36" i="1024"/>
  <c r="AF36" i="1024"/>
  <c r="AE36" i="1024"/>
  <c r="AD36" i="1024"/>
  <c r="AC36" i="1024"/>
  <c r="AB36" i="1024"/>
  <c r="AA36" i="1024"/>
  <c r="Z36" i="1024"/>
  <c r="Y36" i="1024"/>
  <c r="X36" i="1024"/>
  <c r="W36" i="1024"/>
  <c r="V36" i="1024"/>
  <c r="U36" i="1024"/>
  <c r="T36" i="1024"/>
  <c r="S36" i="1024"/>
  <c r="R36" i="1024"/>
  <c r="Q36" i="1024"/>
  <c r="P36" i="1024"/>
  <c r="O36" i="1024"/>
  <c r="N36" i="1024"/>
  <c r="M36" i="1024"/>
  <c r="L36" i="1024"/>
  <c r="K36" i="1024"/>
  <c r="F36" i="1024"/>
  <c r="AJ35" i="1024"/>
  <c r="AI35" i="1024"/>
  <c r="AH35" i="1024"/>
  <c r="AG35" i="1024"/>
  <c r="AF35" i="1024"/>
  <c r="AE35" i="1024"/>
  <c r="AD35" i="1024"/>
  <c r="AC35" i="1024"/>
  <c r="AB35" i="1024"/>
  <c r="AA35" i="1024"/>
  <c r="Z35" i="1024"/>
  <c r="Y35" i="1024"/>
  <c r="X35" i="1024"/>
  <c r="W35" i="1024"/>
  <c r="V35" i="1024"/>
  <c r="U35" i="1024"/>
  <c r="T35" i="1024"/>
  <c r="S35" i="1024"/>
  <c r="R35" i="1024"/>
  <c r="Q35" i="1024"/>
  <c r="P35" i="1024"/>
  <c r="O35" i="1024"/>
  <c r="N35" i="1024"/>
  <c r="M35" i="1024"/>
  <c r="L35" i="1024"/>
  <c r="K35" i="1024"/>
  <c r="F35" i="1024"/>
  <c r="AJ34" i="1024"/>
  <c r="AI34" i="1024"/>
  <c r="AH34" i="1024"/>
  <c r="AG34" i="1024"/>
  <c r="AF34" i="1024"/>
  <c r="AE34" i="1024"/>
  <c r="AD34" i="1024"/>
  <c r="AC34" i="1024"/>
  <c r="AB34" i="1024"/>
  <c r="AA34" i="1024"/>
  <c r="Z34" i="1024"/>
  <c r="Y34" i="1024"/>
  <c r="X34" i="1024"/>
  <c r="W34" i="1024"/>
  <c r="V34" i="1024"/>
  <c r="U34" i="1024"/>
  <c r="T34" i="1024"/>
  <c r="S34" i="1024"/>
  <c r="R34" i="1024"/>
  <c r="Q34" i="1024"/>
  <c r="P34" i="1024"/>
  <c r="O34" i="1024"/>
  <c r="N34" i="1024"/>
  <c r="M34" i="1024"/>
  <c r="L34" i="1024"/>
  <c r="K34" i="1024"/>
  <c r="F34" i="1024"/>
  <c r="AJ33" i="1024"/>
  <c r="AI33" i="1024"/>
  <c r="AH33" i="1024"/>
  <c r="AG33" i="1024"/>
  <c r="AF33" i="1024"/>
  <c r="AE33" i="1024"/>
  <c r="AD33" i="1024"/>
  <c r="AC33" i="1024"/>
  <c r="AB33" i="1024"/>
  <c r="AA33" i="1024"/>
  <c r="Z33" i="1024"/>
  <c r="Y33" i="1024"/>
  <c r="X33" i="1024"/>
  <c r="W33" i="1024"/>
  <c r="V33" i="1024"/>
  <c r="U33" i="1024"/>
  <c r="T33" i="1024"/>
  <c r="S33" i="1024"/>
  <c r="R33" i="1024"/>
  <c r="Q33" i="1024"/>
  <c r="P33" i="1024"/>
  <c r="O33" i="1024"/>
  <c r="N33" i="1024"/>
  <c r="M33" i="1024"/>
  <c r="L33" i="1024"/>
  <c r="K33" i="1024"/>
  <c r="F33" i="1024"/>
  <c r="AJ32" i="1024"/>
  <c r="AI32" i="1024"/>
  <c r="AH32" i="1024"/>
  <c r="AG32" i="1024"/>
  <c r="AF32" i="1024"/>
  <c r="AE32" i="1024"/>
  <c r="AD32" i="1024"/>
  <c r="AC32" i="1024"/>
  <c r="AB32" i="1024"/>
  <c r="AA32" i="1024"/>
  <c r="Z32" i="1024"/>
  <c r="Y32" i="1024"/>
  <c r="X32" i="1024"/>
  <c r="W32" i="1024"/>
  <c r="V32" i="1024"/>
  <c r="U32" i="1024"/>
  <c r="T32" i="1024"/>
  <c r="S32" i="1024"/>
  <c r="R32" i="1024"/>
  <c r="Q32" i="1024"/>
  <c r="P32" i="1024"/>
  <c r="O32" i="1024"/>
  <c r="N32" i="1024"/>
  <c r="M32" i="1024"/>
  <c r="L32" i="1024"/>
  <c r="K32" i="1024"/>
  <c r="F32" i="1024"/>
  <c r="AJ31" i="1024"/>
  <c r="AI31" i="1024"/>
  <c r="AH31" i="1024"/>
  <c r="AG31" i="1024"/>
  <c r="AF31" i="1024"/>
  <c r="AE31" i="1024"/>
  <c r="AD31" i="1024"/>
  <c r="AC31" i="1024"/>
  <c r="AB31" i="1024"/>
  <c r="AA31" i="1024"/>
  <c r="Z31" i="1024"/>
  <c r="Y31" i="1024"/>
  <c r="X31" i="1024"/>
  <c r="W31" i="1024"/>
  <c r="V31" i="1024"/>
  <c r="U31" i="1024"/>
  <c r="T31" i="1024"/>
  <c r="S31" i="1024"/>
  <c r="R31" i="1024"/>
  <c r="Q31" i="1024"/>
  <c r="P31" i="1024"/>
  <c r="O31" i="1024"/>
  <c r="N31" i="1024"/>
  <c r="M31" i="1024"/>
  <c r="L31" i="1024"/>
  <c r="K31" i="1024"/>
  <c r="F31" i="1024"/>
  <c r="AJ30" i="1024"/>
  <c r="AI30" i="1024"/>
  <c r="AH30" i="1024"/>
  <c r="AG30" i="1024"/>
  <c r="AF30" i="1024"/>
  <c r="AE30" i="1024"/>
  <c r="AD30" i="1024"/>
  <c r="AC30" i="1024"/>
  <c r="AB30" i="1024"/>
  <c r="AA30" i="1024"/>
  <c r="Z30" i="1024"/>
  <c r="Y30" i="1024"/>
  <c r="X30" i="1024"/>
  <c r="W30" i="1024"/>
  <c r="V30" i="1024"/>
  <c r="U30" i="1024"/>
  <c r="T30" i="1024"/>
  <c r="S30" i="1024"/>
  <c r="R30" i="1024"/>
  <c r="Q30" i="1024"/>
  <c r="P30" i="1024"/>
  <c r="O30" i="1024"/>
  <c r="N30" i="1024"/>
  <c r="M30" i="1024"/>
  <c r="L30" i="1024"/>
  <c r="K30" i="1024"/>
  <c r="F30" i="1024"/>
  <c r="AJ29" i="1024"/>
  <c r="AI29" i="1024"/>
  <c r="AH29" i="1024"/>
  <c r="AG29" i="1024"/>
  <c r="AF29" i="1024"/>
  <c r="AE29" i="1024"/>
  <c r="AD29" i="1024"/>
  <c r="AC29" i="1024"/>
  <c r="AB29" i="1024"/>
  <c r="AA29" i="1024"/>
  <c r="Z29" i="1024"/>
  <c r="Y29" i="1024"/>
  <c r="X29" i="1024"/>
  <c r="W29" i="1024"/>
  <c r="V29" i="1024"/>
  <c r="U29" i="1024"/>
  <c r="T29" i="1024"/>
  <c r="S29" i="1024"/>
  <c r="R29" i="1024"/>
  <c r="Q29" i="1024"/>
  <c r="P29" i="1024"/>
  <c r="O29" i="1024"/>
  <c r="N29" i="1024"/>
  <c r="M29" i="1024"/>
  <c r="L29" i="1024"/>
  <c r="K29" i="1024"/>
  <c r="F29" i="1024"/>
  <c r="AJ28" i="1024"/>
  <c r="AI28" i="1024"/>
  <c r="AH28" i="1024"/>
  <c r="AG28" i="1024"/>
  <c r="AF28" i="1024"/>
  <c r="AE28" i="1024"/>
  <c r="AD28" i="1024"/>
  <c r="AC28" i="1024"/>
  <c r="AB28" i="1024"/>
  <c r="AA28" i="1024"/>
  <c r="Z28" i="1024"/>
  <c r="Y28" i="1024"/>
  <c r="X28" i="1024"/>
  <c r="W28" i="1024"/>
  <c r="V28" i="1024"/>
  <c r="U28" i="1024"/>
  <c r="T28" i="1024"/>
  <c r="S28" i="1024"/>
  <c r="R28" i="1024"/>
  <c r="Q28" i="1024"/>
  <c r="P28" i="1024"/>
  <c r="O28" i="1024"/>
  <c r="N28" i="1024"/>
  <c r="M28" i="1024"/>
  <c r="L28" i="1024"/>
  <c r="K28" i="1024"/>
  <c r="F28" i="1024"/>
  <c r="AJ27" i="1024"/>
  <c r="AI27" i="1024"/>
  <c r="AH27" i="1024"/>
  <c r="AG27" i="1024"/>
  <c r="AF27" i="1024"/>
  <c r="AE27" i="1024"/>
  <c r="AD27" i="1024"/>
  <c r="AC27" i="1024"/>
  <c r="AB27" i="1024"/>
  <c r="AA27" i="1024"/>
  <c r="Z27" i="1024"/>
  <c r="Y27" i="1024"/>
  <c r="X27" i="1024"/>
  <c r="W27" i="1024"/>
  <c r="V27" i="1024"/>
  <c r="U27" i="1024"/>
  <c r="T27" i="1024"/>
  <c r="S27" i="1024"/>
  <c r="R27" i="1024"/>
  <c r="Q27" i="1024"/>
  <c r="P27" i="1024"/>
  <c r="O27" i="1024"/>
  <c r="N27" i="1024"/>
  <c r="M27" i="1024"/>
  <c r="L27" i="1024"/>
  <c r="K27" i="1024"/>
  <c r="F27" i="1024"/>
  <c r="AJ26" i="1024"/>
  <c r="AI26" i="1024"/>
  <c r="AH26" i="1024"/>
  <c r="AG26" i="1024"/>
  <c r="AF26" i="1024"/>
  <c r="AE26" i="1024"/>
  <c r="AD26" i="1024"/>
  <c r="AC26" i="1024"/>
  <c r="AB26" i="1024"/>
  <c r="AA26" i="1024"/>
  <c r="Z26" i="1024"/>
  <c r="Y26" i="1024"/>
  <c r="X26" i="1024"/>
  <c r="W26" i="1024"/>
  <c r="V26" i="1024"/>
  <c r="U26" i="1024"/>
  <c r="T26" i="1024"/>
  <c r="S26" i="1024"/>
  <c r="R26" i="1024"/>
  <c r="Q26" i="1024"/>
  <c r="P26" i="1024"/>
  <c r="O26" i="1024"/>
  <c r="N26" i="1024"/>
  <c r="M26" i="1024"/>
  <c r="L26" i="1024"/>
  <c r="K26" i="1024"/>
  <c r="F26" i="1024"/>
  <c r="AI25" i="1024"/>
  <c r="AH25" i="1024"/>
  <c r="AJ25" i="1024" s="1"/>
  <c r="F25" i="1024" s="1"/>
  <c r="AG25" i="1024"/>
  <c r="AE25" i="1024"/>
  <c r="AD25" i="1024"/>
  <c r="AC25" i="1024"/>
  <c r="AB25" i="1024"/>
  <c r="AF25" i="1024" s="1"/>
  <c r="AA25" i="1024"/>
  <c r="Y25" i="1024"/>
  <c r="X25" i="1024"/>
  <c r="W25" i="1024"/>
  <c r="Z25" i="1024" s="1"/>
  <c r="V25" i="1024"/>
  <c r="T25" i="1024"/>
  <c r="S25" i="1024"/>
  <c r="R25" i="1024"/>
  <c r="U25" i="1024" s="1"/>
  <c r="Q25" i="1024"/>
  <c r="O25" i="1024"/>
  <c r="N25" i="1024"/>
  <c r="M25" i="1024"/>
  <c r="L25" i="1024"/>
  <c r="P25" i="1024" s="1"/>
  <c r="K25" i="1024"/>
  <c r="AI24" i="1024"/>
  <c r="AH24" i="1024"/>
  <c r="AJ24" i="1024" s="1"/>
  <c r="F24" i="1024" s="1"/>
  <c r="AG24" i="1024"/>
  <c r="AE24" i="1024"/>
  <c r="AD24" i="1024"/>
  <c r="AC24" i="1024"/>
  <c r="AB24" i="1024"/>
  <c r="AF24" i="1024" s="1"/>
  <c r="AA24" i="1024"/>
  <c r="Y24" i="1024"/>
  <c r="X24" i="1024"/>
  <c r="W24" i="1024"/>
  <c r="Z24" i="1024" s="1"/>
  <c r="V24" i="1024"/>
  <c r="T24" i="1024"/>
  <c r="S24" i="1024"/>
  <c r="R24" i="1024"/>
  <c r="U24" i="1024" s="1"/>
  <c r="Q24" i="1024"/>
  <c r="O24" i="1024"/>
  <c r="N24" i="1024"/>
  <c r="M24" i="1024"/>
  <c r="L24" i="1024"/>
  <c r="P24" i="1024" s="1"/>
  <c r="K24" i="1024"/>
  <c r="AI23" i="1024"/>
  <c r="AH23" i="1024"/>
  <c r="AG23" i="1024"/>
  <c r="AJ23" i="1024" s="1"/>
  <c r="F23" i="1024" s="1"/>
  <c r="AE23" i="1024"/>
  <c r="AD23" i="1024"/>
  <c r="AC23" i="1024"/>
  <c r="AB23" i="1024"/>
  <c r="AA23" i="1024"/>
  <c r="AF23" i="1024" s="1"/>
  <c r="Y23" i="1024"/>
  <c r="X23" i="1024"/>
  <c r="W23" i="1024"/>
  <c r="V23" i="1024"/>
  <c r="Z23" i="1024" s="1"/>
  <c r="T23" i="1024"/>
  <c r="S23" i="1024"/>
  <c r="R23" i="1024"/>
  <c r="Q23" i="1024"/>
  <c r="U23" i="1024" s="1"/>
  <c r="O23" i="1024"/>
  <c r="N23" i="1024"/>
  <c r="M23" i="1024"/>
  <c r="L23" i="1024"/>
  <c r="K23" i="1024"/>
  <c r="P23" i="1024" s="1"/>
  <c r="AI22" i="1024"/>
  <c r="AH22" i="1024"/>
  <c r="AG22" i="1024"/>
  <c r="AJ22" i="1024" s="1"/>
  <c r="F22" i="1024" s="1"/>
  <c r="AE22" i="1024"/>
  <c r="AD22" i="1024"/>
  <c r="AC22" i="1024"/>
  <c r="AB22" i="1024"/>
  <c r="AA22" i="1024"/>
  <c r="AF22" i="1024" s="1"/>
  <c r="Y22" i="1024"/>
  <c r="X22" i="1024"/>
  <c r="W22" i="1024"/>
  <c r="V22" i="1024"/>
  <c r="Z22" i="1024" s="1"/>
  <c r="T22" i="1024"/>
  <c r="S22" i="1024"/>
  <c r="R22" i="1024"/>
  <c r="Q22" i="1024"/>
  <c r="U22" i="1024" s="1"/>
  <c r="O22" i="1024"/>
  <c r="N22" i="1024"/>
  <c r="M22" i="1024"/>
  <c r="L22" i="1024"/>
  <c r="K22" i="1024"/>
  <c r="P22" i="1024" s="1"/>
  <c r="AI21" i="1024"/>
  <c r="AH21" i="1024"/>
  <c r="AG21" i="1024"/>
  <c r="AJ21" i="1024" s="1"/>
  <c r="F21" i="1024" s="1"/>
  <c r="AE21" i="1024"/>
  <c r="AD21" i="1024"/>
  <c r="AC21" i="1024"/>
  <c r="AB21" i="1024"/>
  <c r="AA21" i="1024"/>
  <c r="AF21" i="1024" s="1"/>
  <c r="Y21" i="1024"/>
  <c r="X21" i="1024"/>
  <c r="W21" i="1024"/>
  <c r="V21" i="1024"/>
  <c r="Z21" i="1024" s="1"/>
  <c r="T21" i="1024"/>
  <c r="S21" i="1024"/>
  <c r="R21" i="1024"/>
  <c r="Q21" i="1024"/>
  <c r="U21" i="1024" s="1"/>
  <c r="O21" i="1024"/>
  <c r="N21" i="1024"/>
  <c r="M21" i="1024"/>
  <c r="L21" i="1024"/>
  <c r="K21" i="1024"/>
  <c r="P21" i="1024" s="1"/>
  <c r="AI20" i="1024"/>
  <c r="AH20" i="1024"/>
  <c r="AG20" i="1024"/>
  <c r="AJ20" i="1024" s="1"/>
  <c r="F20" i="1024" s="1"/>
  <c r="AE20" i="1024"/>
  <c r="AD20" i="1024"/>
  <c r="AC20" i="1024"/>
  <c r="AB20" i="1024"/>
  <c r="AA20" i="1024"/>
  <c r="AF20" i="1024" s="1"/>
  <c r="Y20" i="1024"/>
  <c r="X20" i="1024"/>
  <c r="W20" i="1024"/>
  <c r="V20" i="1024"/>
  <c r="Z20" i="1024" s="1"/>
  <c r="T20" i="1024"/>
  <c r="S20" i="1024"/>
  <c r="R20" i="1024"/>
  <c r="Q20" i="1024"/>
  <c r="U20" i="1024" s="1"/>
  <c r="O20" i="1024"/>
  <c r="N20" i="1024"/>
  <c r="M20" i="1024"/>
  <c r="L20" i="1024"/>
  <c r="K20" i="1024"/>
  <c r="P20" i="1024" s="1"/>
  <c r="AI19" i="1024"/>
  <c r="AH19" i="1024"/>
  <c r="AG19" i="1024"/>
  <c r="AJ19" i="1024" s="1"/>
  <c r="F19" i="1024" s="1"/>
  <c r="AE19" i="1024"/>
  <c r="AD19" i="1024"/>
  <c r="AC19" i="1024"/>
  <c r="AB19" i="1024"/>
  <c r="AA19" i="1024"/>
  <c r="AF19" i="1024" s="1"/>
  <c r="Y19" i="1024"/>
  <c r="X19" i="1024"/>
  <c r="W19" i="1024"/>
  <c r="V19" i="1024"/>
  <c r="Z19" i="1024" s="1"/>
  <c r="T19" i="1024"/>
  <c r="S19" i="1024"/>
  <c r="R19" i="1024"/>
  <c r="Q19" i="1024"/>
  <c r="U19" i="1024" s="1"/>
  <c r="O19" i="1024"/>
  <c r="N19" i="1024"/>
  <c r="M19" i="1024"/>
  <c r="L19" i="1024"/>
  <c r="K19" i="1024"/>
  <c r="P19" i="1024" s="1"/>
  <c r="AI18" i="1024"/>
  <c r="AH18" i="1024"/>
  <c r="AJ18" i="1024" s="1"/>
  <c r="AG18" i="1024"/>
  <c r="AE18" i="1024"/>
  <c r="AD18" i="1024"/>
  <c r="AC18" i="1024"/>
  <c r="AB18" i="1024"/>
  <c r="AF18" i="1024" s="1"/>
  <c r="AA18" i="1024"/>
  <c r="Y18" i="1024"/>
  <c r="X18" i="1024"/>
  <c r="W18" i="1024"/>
  <c r="Z18" i="1024" s="1"/>
  <c r="V18" i="1024"/>
  <c r="T18" i="1024"/>
  <c r="S18" i="1024"/>
  <c r="R18" i="1024"/>
  <c r="U18" i="1024" s="1"/>
  <c r="Q18" i="1024"/>
  <c r="O18" i="1024"/>
  <c r="N18" i="1024"/>
  <c r="M18" i="1024"/>
  <c r="L18" i="1024"/>
  <c r="P18" i="1024" s="1"/>
  <c r="K18" i="1024"/>
  <c r="AI17" i="1024"/>
  <c r="AH17" i="1024"/>
  <c r="AG17" i="1024"/>
  <c r="AE17" i="1024"/>
  <c r="AD17" i="1024"/>
  <c r="AC17" i="1024"/>
  <c r="AB17" i="1024"/>
  <c r="AA17" i="1024"/>
  <c r="Y17" i="1024"/>
  <c r="X17" i="1024"/>
  <c r="W17" i="1024"/>
  <c r="V17" i="1024"/>
  <c r="T17" i="1024"/>
  <c r="S17" i="1024"/>
  <c r="R17" i="1024"/>
  <c r="Q17" i="1024"/>
  <c r="O17" i="1024"/>
  <c r="N17" i="1024"/>
  <c r="M17" i="1024"/>
  <c r="L17" i="1024"/>
  <c r="K17" i="1024"/>
  <c r="P17" i="1024" s="1"/>
  <c r="AI16" i="1024"/>
  <c r="AH16" i="1024"/>
  <c r="AG16" i="1024"/>
  <c r="AE16" i="1024"/>
  <c r="AD16" i="1024"/>
  <c r="AF16" i="1024" s="1"/>
  <c r="AC16" i="1024"/>
  <c r="AB16" i="1024"/>
  <c r="AA16" i="1024"/>
  <c r="Y16" i="1024"/>
  <c r="X16" i="1024"/>
  <c r="W16" i="1024"/>
  <c r="V16" i="1024"/>
  <c r="T16" i="1024"/>
  <c r="S16" i="1024"/>
  <c r="R16" i="1024"/>
  <c r="Q16" i="1024"/>
  <c r="O16" i="1024"/>
  <c r="N16" i="1024"/>
  <c r="M16" i="1024"/>
  <c r="L16" i="1024"/>
  <c r="K16" i="1024"/>
  <c r="AI15" i="1024"/>
  <c r="AH15" i="1024"/>
  <c r="AG15" i="1024"/>
  <c r="AE15" i="1024"/>
  <c r="AD15" i="1024"/>
  <c r="AC15" i="1024"/>
  <c r="AB15" i="1024"/>
  <c r="AA15" i="1024"/>
  <c r="Y15" i="1024"/>
  <c r="X15" i="1024"/>
  <c r="W15" i="1024"/>
  <c r="V15" i="1024"/>
  <c r="T15" i="1024"/>
  <c r="S15" i="1024"/>
  <c r="R15" i="1024"/>
  <c r="Q15" i="1024"/>
  <c r="O15" i="1024"/>
  <c r="N15" i="1024"/>
  <c r="M15" i="1024"/>
  <c r="L15" i="1024"/>
  <c r="K15" i="1024"/>
  <c r="P15" i="1024" s="1"/>
  <c r="AI14" i="1024"/>
  <c r="AH14" i="1024"/>
  <c r="AJ14" i="1024" s="1"/>
  <c r="AG14" i="1024"/>
  <c r="AE14" i="1024"/>
  <c r="AD14" i="1024"/>
  <c r="AC14" i="1024"/>
  <c r="AB14" i="1024"/>
  <c r="AA14" i="1024"/>
  <c r="Y14" i="1024"/>
  <c r="X14" i="1024"/>
  <c r="W14" i="1024"/>
  <c r="Z14" i="1024" s="1"/>
  <c r="V14" i="1024"/>
  <c r="T14" i="1024"/>
  <c r="S14" i="1024"/>
  <c r="R14" i="1024"/>
  <c r="U14" i="1024" s="1"/>
  <c r="Q14" i="1024"/>
  <c r="O14" i="1024"/>
  <c r="N14" i="1024"/>
  <c r="M14" i="1024"/>
  <c r="L14" i="1024"/>
  <c r="K14" i="1024"/>
  <c r="AI13" i="1024"/>
  <c r="AH13" i="1024"/>
  <c r="AG13" i="1024"/>
  <c r="AJ13" i="1024" s="1"/>
  <c r="AE13" i="1024"/>
  <c r="AD13" i="1024"/>
  <c r="AC13" i="1024"/>
  <c r="AB13" i="1024"/>
  <c r="AA13" i="1024"/>
  <c r="Y13" i="1024"/>
  <c r="X13" i="1024"/>
  <c r="W13" i="1024"/>
  <c r="V13" i="1024"/>
  <c r="Z13" i="1024" s="1"/>
  <c r="T13" i="1024"/>
  <c r="S13" i="1024"/>
  <c r="R13" i="1024"/>
  <c r="Q13" i="1024"/>
  <c r="U13" i="1024" s="1"/>
  <c r="O13" i="1024"/>
  <c r="N13" i="1024"/>
  <c r="M13" i="1024"/>
  <c r="L13" i="1024"/>
  <c r="K13" i="1024"/>
  <c r="AI12" i="1024"/>
  <c r="AH12" i="1024"/>
  <c r="AJ12" i="1024" s="1"/>
  <c r="AG12" i="1024"/>
  <c r="AE12" i="1024"/>
  <c r="AD12" i="1024"/>
  <c r="AC12" i="1024"/>
  <c r="AB12" i="1024"/>
  <c r="AA12" i="1024"/>
  <c r="Y12" i="1024"/>
  <c r="X12" i="1024"/>
  <c r="W12" i="1024"/>
  <c r="V12" i="1024"/>
  <c r="T12" i="1024"/>
  <c r="U12" i="1024" s="1"/>
  <c r="S12" i="1024"/>
  <c r="R12" i="1024"/>
  <c r="Q12" i="1024"/>
  <c r="O12" i="1024"/>
  <c r="N12" i="1024"/>
  <c r="M12" i="1024"/>
  <c r="L12" i="1024"/>
  <c r="K12" i="1024"/>
  <c r="AI11" i="1024"/>
  <c r="AH11" i="1024"/>
  <c r="AJ11" i="1024" s="1"/>
  <c r="AG11" i="1024"/>
  <c r="AE11" i="1024"/>
  <c r="AD11" i="1024"/>
  <c r="AC11" i="1024"/>
  <c r="AB11" i="1024"/>
  <c r="AF11" i="1024" s="1"/>
  <c r="AA11" i="1024"/>
  <c r="Y11" i="1024"/>
  <c r="X11" i="1024"/>
  <c r="W11" i="1024"/>
  <c r="Z11" i="1024" s="1"/>
  <c r="V11" i="1024"/>
  <c r="T11" i="1024"/>
  <c r="S11" i="1024"/>
  <c r="R11" i="1024"/>
  <c r="U11" i="1024" s="1"/>
  <c r="Q11" i="1024"/>
  <c r="O11" i="1024"/>
  <c r="N11" i="1024"/>
  <c r="M11" i="1024"/>
  <c r="L11" i="1024"/>
  <c r="P11" i="1024" s="1"/>
  <c r="K11" i="1024"/>
  <c r="AI10" i="1024"/>
  <c r="AH10" i="1024"/>
  <c r="AJ10" i="1024" s="1"/>
  <c r="AG10" i="1024"/>
  <c r="AE10" i="1024"/>
  <c r="AD10" i="1024"/>
  <c r="AC10" i="1024"/>
  <c r="AB10" i="1024"/>
  <c r="AF10" i="1024" s="1"/>
  <c r="AA10" i="1024"/>
  <c r="Y10" i="1024"/>
  <c r="X10" i="1024"/>
  <c r="W10" i="1024"/>
  <c r="V10" i="1024"/>
  <c r="T10" i="1024"/>
  <c r="S10" i="1024"/>
  <c r="R10" i="1024"/>
  <c r="Q10" i="1024"/>
  <c r="O10" i="1024"/>
  <c r="N10" i="1024"/>
  <c r="M10" i="1024"/>
  <c r="L10" i="1024"/>
  <c r="K10" i="1024"/>
  <c r="AI9" i="1024"/>
  <c r="AH9" i="1024"/>
  <c r="AG9" i="1024"/>
  <c r="AE9" i="1024"/>
  <c r="AD9" i="1024"/>
  <c r="AC9" i="1024"/>
  <c r="AB9" i="1024"/>
  <c r="AA9" i="1024"/>
  <c r="Y9" i="1024"/>
  <c r="X9" i="1024"/>
  <c r="W9" i="1024"/>
  <c r="V9" i="1024"/>
  <c r="T9" i="1024"/>
  <c r="S9" i="1024"/>
  <c r="R9" i="1024"/>
  <c r="U9" i="1024" s="1"/>
  <c r="Q9" i="1024"/>
  <c r="O9" i="1024"/>
  <c r="N9" i="1024"/>
  <c r="M9" i="1024"/>
  <c r="L9" i="1024"/>
  <c r="P9" i="1024" s="1"/>
  <c r="K9" i="1024"/>
  <c r="AI8" i="1024"/>
  <c r="AH8" i="1024"/>
  <c r="AJ8" i="1024" s="1"/>
  <c r="AG8" i="1024"/>
  <c r="AE8" i="1024"/>
  <c r="AD8" i="1024"/>
  <c r="AC8" i="1024"/>
  <c r="AB8" i="1024"/>
  <c r="AF8" i="1024" s="1"/>
  <c r="AA8" i="1024"/>
  <c r="Y8" i="1024"/>
  <c r="X8" i="1024"/>
  <c r="W8" i="1024"/>
  <c r="V8" i="1024"/>
  <c r="T8" i="1024"/>
  <c r="S8" i="1024"/>
  <c r="R8" i="1024"/>
  <c r="Q8" i="1024"/>
  <c r="O8" i="1024"/>
  <c r="N8" i="1024"/>
  <c r="M8" i="1024"/>
  <c r="L8" i="1024"/>
  <c r="P8" i="1024" s="1"/>
  <c r="K8" i="1024"/>
  <c r="AI7" i="1024"/>
  <c r="AH7" i="1024"/>
  <c r="AJ7" i="1024" s="1"/>
  <c r="AG7" i="1024"/>
  <c r="AE7" i="1024"/>
  <c r="AD7" i="1024"/>
  <c r="AC7" i="1024"/>
  <c r="AB7" i="1024"/>
  <c r="AF7" i="1024" s="1"/>
  <c r="AA7" i="1024"/>
  <c r="Y7" i="1024"/>
  <c r="X7" i="1024"/>
  <c r="W7" i="1024"/>
  <c r="Z7" i="1024" s="1"/>
  <c r="F7" i="1024" s="1"/>
  <c r="V7" i="1024"/>
  <c r="T7" i="1024"/>
  <c r="S7" i="1024"/>
  <c r="R7" i="1024"/>
  <c r="U7" i="1024" s="1"/>
  <c r="Q7" i="1024"/>
  <c r="O7" i="1024"/>
  <c r="N7" i="1024"/>
  <c r="M7" i="1024"/>
  <c r="L7" i="1024"/>
  <c r="P7" i="1024" s="1"/>
  <c r="K7" i="1024"/>
  <c r="AI6" i="1024"/>
  <c r="AH6" i="1024"/>
  <c r="AJ6" i="1024" s="1"/>
  <c r="AG6" i="1024"/>
  <c r="AE6" i="1024"/>
  <c r="AD6" i="1024"/>
  <c r="AC6" i="1024"/>
  <c r="AF6" i="1024" s="1"/>
  <c r="AB6" i="1024"/>
  <c r="AA6" i="1024"/>
  <c r="Y6" i="1024"/>
  <c r="X6" i="1024"/>
  <c r="Z6" i="1024" s="1"/>
  <c r="W6" i="1024"/>
  <c r="V6" i="1024"/>
  <c r="T6" i="1024"/>
  <c r="S6" i="1024"/>
  <c r="R6" i="1024"/>
  <c r="Q6" i="1024"/>
  <c r="O6" i="1024"/>
  <c r="N6" i="1024"/>
  <c r="M6" i="1024"/>
  <c r="L6" i="1024"/>
  <c r="K6" i="1024"/>
  <c r="AI5" i="1024"/>
  <c r="AH5" i="1024"/>
  <c r="AJ5" i="1024" s="1"/>
  <c r="AG5" i="1024"/>
  <c r="AE5" i="1024"/>
  <c r="AD5" i="1024"/>
  <c r="AC5" i="1024"/>
  <c r="AB5" i="1024"/>
  <c r="AA5" i="1024"/>
  <c r="Y5" i="1024"/>
  <c r="X5" i="1024"/>
  <c r="W5" i="1024"/>
  <c r="V5" i="1024"/>
  <c r="T5" i="1024"/>
  <c r="S5" i="1024"/>
  <c r="R5" i="1024"/>
  <c r="Q5" i="1024"/>
  <c r="O5" i="1024"/>
  <c r="N5" i="1024"/>
  <c r="M5" i="1024"/>
  <c r="L5" i="1024"/>
  <c r="K5" i="1024"/>
  <c r="AI4" i="1024"/>
  <c r="AH4" i="1024"/>
  <c r="AJ4" i="1024" s="1"/>
  <c r="AG4" i="1024"/>
  <c r="AE4" i="1024"/>
  <c r="AD4" i="1024"/>
  <c r="AC4" i="1024"/>
  <c r="AF4" i="1024" s="1"/>
  <c r="AB4" i="1024"/>
  <c r="AA4" i="1024"/>
  <c r="Y4" i="1024"/>
  <c r="X4" i="1024"/>
  <c r="Z4" i="1024" s="1"/>
  <c r="W4" i="1024"/>
  <c r="V4" i="1024"/>
  <c r="T4" i="1024"/>
  <c r="S4" i="1024"/>
  <c r="U4" i="1024" s="1"/>
  <c r="R4" i="1024"/>
  <c r="Q4" i="1024"/>
  <c r="O4" i="1024"/>
  <c r="N4" i="1024"/>
  <c r="M4" i="1024"/>
  <c r="P4" i="1024" s="1"/>
  <c r="L4" i="1024"/>
  <c r="K4" i="1024"/>
  <c r="E54" i="1023"/>
  <c r="E56" i="1023" s="1"/>
  <c r="D54" i="1023"/>
  <c r="D56" i="1023" s="1"/>
  <c r="C54" i="1023"/>
  <c r="C55" i="1023" s="1"/>
  <c r="G55" i="1023" s="1"/>
  <c r="E47" i="1023"/>
  <c r="E49" i="1023" s="1"/>
  <c r="D47" i="1023"/>
  <c r="AJ43" i="1023"/>
  <c r="AI43" i="1023"/>
  <c r="AH43" i="1023"/>
  <c r="AG43" i="1023"/>
  <c r="AF43" i="1023"/>
  <c r="AE43" i="1023"/>
  <c r="AD43" i="1023"/>
  <c r="AC43" i="1023"/>
  <c r="AB43" i="1023"/>
  <c r="AA43" i="1023"/>
  <c r="Z43" i="1023"/>
  <c r="Y43" i="1023"/>
  <c r="X43" i="1023"/>
  <c r="W43" i="1023"/>
  <c r="V43" i="1023"/>
  <c r="U43" i="1023"/>
  <c r="T43" i="1023"/>
  <c r="S43" i="1023"/>
  <c r="R43" i="1023"/>
  <c r="Q43" i="1023"/>
  <c r="P43" i="1023"/>
  <c r="O43" i="1023"/>
  <c r="N43" i="1023"/>
  <c r="M43" i="1023"/>
  <c r="L43" i="1023"/>
  <c r="K43" i="1023"/>
  <c r="F43" i="1023"/>
  <c r="AJ42" i="1023"/>
  <c r="AI42" i="1023"/>
  <c r="AH42" i="1023"/>
  <c r="AG42" i="1023"/>
  <c r="AF42" i="1023"/>
  <c r="AE42" i="1023"/>
  <c r="AD42" i="1023"/>
  <c r="AC42" i="1023"/>
  <c r="AB42" i="1023"/>
  <c r="AA42" i="1023"/>
  <c r="Z42" i="1023"/>
  <c r="Y42" i="1023"/>
  <c r="X42" i="1023"/>
  <c r="W42" i="1023"/>
  <c r="V42" i="1023"/>
  <c r="U42" i="1023"/>
  <c r="T42" i="1023"/>
  <c r="S42" i="1023"/>
  <c r="R42" i="1023"/>
  <c r="Q42" i="1023"/>
  <c r="P42" i="1023"/>
  <c r="O42" i="1023"/>
  <c r="N42" i="1023"/>
  <c r="M42" i="1023"/>
  <c r="L42" i="1023"/>
  <c r="K42" i="1023"/>
  <c r="F42" i="1023"/>
  <c r="AJ41" i="1023"/>
  <c r="AI41" i="1023"/>
  <c r="AH41" i="1023"/>
  <c r="AG41" i="1023"/>
  <c r="AF41" i="1023"/>
  <c r="AE41" i="1023"/>
  <c r="AD41" i="1023"/>
  <c r="AC41" i="1023"/>
  <c r="AB41" i="1023"/>
  <c r="AA41" i="1023"/>
  <c r="Z41" i="1023"/>
  <c r="Y41" i="1023"/>
  <c r="X41" i="1023"/>
  <c r="W41" i="1023"/>
  <c r="V41" i="1023"/>
  <c r="U41" i="1023"/>
  <c r="T41" i="1023"/>
  <c r="S41" i="1023"/>
  <c r="R41" i="1023"/>
  <c r="Q41" i="1023"/>
  <c r="P41" i="1023"/>
  <c r="O41" i="1023"/>
  <c r="N41" i="1023"/>
  <c r="M41" i="1023"/>
  <c r="L41" i="1023"/>
  <c r="K41" i="1023"/>
  <c r="F41" i="1023"/>
  <c r="AJ40" i="1023"/>
  <c r="AI40" i="1023"/>
  <c r="AH40" i="1023"/>
  <c r="AG40" i="1023"/>
  <c r="AF40" i="1023"/>
  <c r="AE40" i="1023"/>
  <c r="AD40" i="1023"/>
  <c r="AC40" i="1023"/>
  <c r="AB40" i="1023"/>
  <c r="AA40" i="1023"/>
  <c r="Z40" i="1023"/>
  <c r="Y40" i="1023"/>
  <c r="X40" i="1023"/>
  <c r="W40" i="1023"/>
  <c r="V40" i="1023"/>
  <c r="U40" i="1023"/>
  <c r="T40" i="1023"/>
  <c r="S40" i="1023"/>
  <c r="R40" i="1023"/>
  <c r="Q40" i="1023"/>
  <c r="P40" i="1023"/>
  <c r="O40" i="1023"/>
  <c r="N40" i="1023"/>
  <c r="M40" i="1023"/>
  <c r="L40" i="1023"/>
  <c r="K40" i="1023"/>
  <c r="F40" i="1023"/>
  <c r="AJ39" i="1023"/>
  <c r="AI39" i="1023"/>
  <c r="AH39" i="1023"/>
  <c r="AG39" i="1023"/>
  <c r="AF39" i="1023"/>
  <c r="AE39" i="1023"/>
  <c r="AD39" i="1023"/>
  <c r="AC39" i="1023"/>
  <c r="AB39" i="1023"/>
  <c r="AA39" i="1023"/>
  <c r="Z39" i="1023"/>
  <c r="Y39" i="1023"/>
  <c r="X39" i="1023"/>
  <c r="W39" i="1023"/>
  <c r="V39" i="1023"/>
  <c r="U39" i="1023"/>
  <c r="T39" i="1023"/>
  <c r="S39" i="1023"/>
  <c r="R39" i="1023"/>
  <c r="Q39" i="1023"/>
  <c r="P39" i="1023"/>
  <c r="O39" i="1023"/>
  <c r="N39" i="1023"/>
  <c r="M39" i="1023"/>
  <c r="L39" i="1023"/>
  <c r="K39" i="1023"/>
  <c r="F39" i="1023"/>
  <c r="AJ38" i="1023"/>
  <c r="AI38" i="1023"/>
  <c r="AH38" i="1023"/>
  <c r="AG38" i="1023"/>
  <c r="AF38" i="1023"/>
  <c r="AE38" i="1023"/>
  <c r="AD38" i="1023"/>
  <c r="AC38" i="1023"/>
  <c r="AB38" i="1023"/>
  <c r="AA38" i="1023"/>
  <c r="Z38" i="1023"/>
  <c r="Y38" i="1023"/>
  <c r="X38" i="1023"/>
  <c r="W38" i="1023"/>
  <c r="V38" i="1023"/>
  <c r="U38" i="1023"/>
  <c r="T38" i="1023"/>
  <c r="S38" i="1023"/>
  <c r="R38" i="1023"/>
  <c r="Q38" i="1023"/>
  <c r="P38" i="1023"/>
  <c r="O38" i="1023"/>
  <c r="N38" i="1023"/>
  <c r="M38" i="1023"/>
  <c r="L38" i="1023"/>
  <c r="K38" i="1023"/>
  <c r="F38" i="1023"/>
  <c r="AJ37" i="1023"/>
  <c r="AI37" i="1023"/>
  <c r="AH37" i="1023"/>
  <c r="AG37" i="1023"/>
  <c r="AF37" i="1023"/>
  <c r="AE37" i="1023"/>
  <c r="AD37" i="1023"/>
  <c r="AC37" i="1023"/>
  <c r="AB37" i="1023"/>
  <c r="AA37" i="1023"/>
  <c r="Z37" i="1023"/>
  <c r="Y37" i="1023"/>
  <c r="X37" i="1023"/>
  <c r="W37" i="1023"/>
  <c r="V37" i="1023"/>
  <c r="U37" i="1023"/>
  <c r="T37" i="1023"/>
  <c r="S37" i="1023"/>
  <c r="R37" i="1023"/>
  <c r="Q37" i="1023"/>
  <c r="P37" i="1023"/>
  <c r="O37" i="1023"/>
  <c r="N37" i="1023"/>
  <c r="M37" i="1023"/>
  <c r="L37" i="1023"/>
  <c r="K37" i="1023"/>
  <c r="F37" i="1023"/>
  <c r="AJ36" i="1023"/>
  <c r="AI36" i="1023"/>
  <c r="AH36" i="1023"/>
  <c r="AG36" i="1023"/>
  <c r="AF36" i="1023"/>
  <c r="AE36" i="1023"/>
  <c r="AD36" i="1023"/>
  <c r="AC36" i="1023"/>
  <c r="AB36" i="1023"/>
  <c r="AA36" i="1023"/>
  <c r="Z36" i="1023"/>
  <c r="Y36" i="1023"/>
  <c r="X36" i="1023"/>
  <c r="W36" i="1023"/>
  <c r="V36" i="1023"/>
  <c r="U36" i="1023"/>
  <c r="T36" i="1023"/>
  <c r="S36" i="1023"/>
  <c r="R36" i="1023"/>
  <c r="Q36" i="1023"/>
  <c r="P36" i="1023"/>
  <c r="O36" i="1023"/>
  <c r="N36" i="1023"/>
  <c r="M36" i="1023"/>
  <c r="L36" i="1023"/>
  <c r="K36" i="1023"/>
  <c r="F36" i="1023"/>
  <c r="AJ35" i="1023"/>
  <c r="AI35" i="1023"/>
  <c r="AH35" i="1023"/>
  <c r="AG35" i="1023"/>
  <c r="AF35" i="1023"/>
  <c r="AE35" i="1023"/>
  <c r="AD35" i="1023"/>
  <c r="AC35" i="1023"/>
  <c r="AB35" i="1023"/>
  <c r="AA35" i="1023"/>
  <c r="Z35" i="1023"/>
  <c r="Y35" i="1023"/>
  <c r="X35" i="1023"/>
  <c r="W35" i="1023"/>
  <c r="V35" i="1023"/>
  <c r="U35" i="1023"/>
  <c r="T35" i="1023"/>
  <c r="S35" i="1023"/>
  <c r="R35" i="1023"/>
  <c r="Q35" i="1023"/>
  <c r="P35" i="1023"/>
  <c r="O35" i="1023"/>
  <c r="N35" i="1023"/>
  <c r="M35" i="1023"/>
  <c r="L35" i="1023"/>
  <c r="K35" i="1023"/>
  <c r="F35" i="1023"/>
  <c r="AJ34" i="1023"/>
  <c r="AI34" i="1023"/>
  <c r="AH34" i="1023"/>
  <c r="AG34" i="1023"/>
  <c r="AF34" i="1023"/>
  <c r="AE34" i="1023"/>
  <c r="AD34" i="1023"/>
  <c r="AC34" i="1023"/>
  <c r="AB34" i="1023"/>
  <c r="AA34" i="1023"/>
  <c r="Z34" i="1023"/>
  <c r="Y34" i="1023"/>
  <c r="X34" i="1023"/>
  <c r="W34" i="1023"/>
  <c r="V34" i="1023"/>
  <c r="U34" i="1023"/>
  <c r="T34" i="1023"/>
  <c r="S34" i="1023"/>
  <c r="R34" i="1023"/>
  <c r="Q34" i="1023"/>
  <c r="P34" i="1023"/>
  <c r="O34" i="1023"/>
  <c r="N34" i="1023"/>
  <c r="M34" i="1023"/>
  <c r="L34" i="1023"/>
  <c r="K34" i="1023"/>
  <c r="F34" i="1023"/>
  <c r="AJ33" i="1023"/>
  <c r="AI33" i="1023"/>
  <c r="AH33" i="1023"/>
  <c r="AG33" i="1023"/>
  <c r="AF33" i="1023"/>
  <c r="AE33" i="1023"/>
  <c r="AD33" i="1023"/>
  <c r="AC33" i="1023"/>
  <c r="AB33" i="1023"/>
  <c r="AA33" i="1023"/>
  <c r="Z33" i="1023"/>
  <c r="Y33" i="1023"/>
  <c r="X33" i="1023"/>
  <c r="W33" i="1023"/>
  <c r="V33" i="1023"/>
  <c r="U33" i="1023"/>
  <c r="T33" i="1023"/>
  <c r="S33" i="1023"/>
  <c r="R33" i="1023"/>
  <c r="Q33" i="1023"/>
  <c r="P33" i="1023"/>
  <c r="O33" i="1023"/>
  <c r="N33" i="1023"/>
  <c r="M33" i="1023"/>
  <c r="L33" i="1023"/>
  <c r="K33" i="1023"/>
  <c r="F33" i="1023"/>
  <c r="AJ32" i="1023"/>
  <c r="AI32" i="1023"/>
  <c r="AH32" i="1023"/>
  <c r="AG32" i="1023"/>
  <c r="AF32" i="1023"/>
  <c r="AE32" i="1023"/>
  <c r="AD32" i="1023"/>
  <c r="AC32" i="1023"/>
  <c r="AB32" i="1023"/>
  <c r="AA32" i="1023"/>
  <c r="Z32" i="1023"/>
  <c r="Y32" i="1023"/>
  <c r="X32" i="1023"/>
  <c r="W32" i="1023"/>
  <c r="V32" i="1023"/>
  <c r="U32" i="1023"/>
  <c r="T32" i="1023"/>
  <c r="S32" i="1023"/>
  <c r="R32" i="1023"/>
  <c r="Q32" i="1023"/>
  <c r="P32" i="1023"/>
  <c r="O32" i="1023"/>
  <c r="N32" i="1023"/>
  <c r="M32" i="1023"/>
  <c r="L32" i="1023"/>
  <c r="K32" i="1023"/>
  <c r="F32" i="1023"/>
  <c r="AJ31" i="1023"/>
  <c r="AI31" i="1023"/>
  <c r="AH31" i="1023"/>
  <c r="AG31" i="1023"/>
  <c r="AF31" i="1023"/>
  <c r="AE31" i="1023"/>
  <c r="AD31" i="1023"/>
  <c r="AC31" i="1023"/>
  <c r="AB31" i="1023"/>
  <c r="AA31" i="1023"/>
  <c r="Z31" i="1023"/>
  <c r="Y31" i="1023"/>
  <c r="X31" i="1023"/>
  <c r="W31" i="1023"/>
  <c r="V31" i="1023"/>
  <c r="U31" i="1023"/>
  <c r="T31" i="1023"/>
  <c r="S31" i="1023"/>
  <c r="R31" i="1023"/>
  <c r="Q31" i="1023"/>
  <c r="P31" i="1023"/>
  <c r="O31" i="1023"/>
  <c r="N31" i="1023"/>
  <c r="M31" i="1023"/>
  <c r="L31" i="1023"/>
  <c r="K31" i="1023"/>
  <c r="F31" i="1023"/>
  <c r="AJ30" i="1023"/>
  <c r="AI30" i="1023"/>
  <c r="AH30" i="1023"/>
  <c r="AG30" i="1023"/>
  <c r="AF30" i="1023"/>
  <c r="AE30" i="1023"/>
  <c r="AD30" i="1023"/>
  <c r="AC30" i="1023"/>
  <c r="AB30" i="1023"/>
  <c r="AA30" i="1023"/>
  <c r="Z30" i="1023"/>
  <c r="Y30" i="1023"/>
  <c r="X30" i="1023"/>
  <c r="W30" i="1023"/>
  <c r="V30" i="1023"/>
  <c r="U30" i="1023"/>
  <c r="T30" i="1023"/>
  <c r="S30" i="1023"/>
  <c r="R30" i="1023"/>
  <c r="Q30" i="1023"/>
  <c r="P30" i="1023"/>
  <c r="O30" i="1023"/>
  <c r="N30" i="1023"/>
  <c r="M30" i="1023"/>
  <c r="L30" i="1023"/>
  <c r="K30" i="1023"/>
  <c r="F30" i="1023"/>
  <c r="AJ29" i="1023"/>
  <c r="AI29" i="1023"/>
  <c r="AH29" i="1023"/>
  <c r="AG29" i="1023"/>
  <c r="AF29" i="1023"/>
  <c r="AE29" i="1023"/>
  <c r="AD29" i="1023"/>
  <c r="AC29" i="1023"/>
  <c r="AB29" i="1023"/>
  <c r="AA29" i="1023"/>
  <c r="Z29" i="1023"/>
  <c r="Y29" i="1023"/>
  <c r="X29" i="1023"/>
  <c r="W29" i="1023"/>
  <c r="V29" i="1023"/>
  <c r="U29" i="1023"/>
  <c r="T29" i="1023"/>
  <c r="S29" i="1023"/>
  <c r="R29" i="1023"/>
  <c r="Q29" i="1023"/>
  <c r="P29" i="1023"/>
  <c r="O29" i="1023"/>
  <c r="N29" i="1023"/>
  <c r="M29" i="1023"/>
  <c r="L29" i="1023"/>
  <c r="K29" i="1023"/>
  <c r="F29" i="1023"/>
  <c r="AJ28" i="1023"/>
  <c r="AI28" i="1023"/>
  <c r="AH28" i="1023"/>
  <c r="AG28" i="1023"/>
  <c r="AF28" i="1023"/>
  <c r="AE28" i="1023"/>
  <c r="AD28" i="1023"/>
  <c r="AC28" i="1023"/>
  <c r="AB28" i="1023"/>
  <c r="AA28" i="1023"/>
  <c r="Z28" i="1023"/>
  <c r="Y28" i="1023"/>
  <c r="X28" i="1023"/>
  <c r="W28" i="1023"/>
  <c r="V28" i="1023"/>
  <c r="U28" i="1023"/>
  <c r="T28" i="1023"/>
  <c r="S28" i="1023"/>
  <c r="R28" i="1023"/>
  <c r="Q28" i="1023"/>
  <c r="P28" i="1023"/>
  <c r="O28" i="1023"/>
  <c r="N28" i="1023"/>
  <c r="M28" i="1023"/>
  <c r="L28" i="1023"/>
  <c r="K28" i="1023"/>
  <c r="F28" i="1023"/>
  <c r="AJ27" i="1023"/>
  <c r="AI27" i="1023"/>
  <c r="AH27" i="1023"/>
  <c r="AG27" i="1023"/>
  <c r="AF27" i="1023"/>
  <c r="AE27" i="1023"/>
  <c r="AD27" i="1023"/>
  <c r="AC27" i="1023"/>
  <c r="AB27" i="1023"/>
  <c r="AA27" i="1023"/>
  <c r="Z27" i="1023"/>
  <c r="Y27" i="1023"/>
  <c r="X27" i="1023"/>
  <c r="W27" i="1023"/>
  <c r="V27" i="1023"/>
  <c r="U27" i="1023"/>
  <c r="T27" i="1023"/>
  <c r="S27" i="1023"/>
  <c r="R27" i="1023"/>
  <c r="Q27" i="1023"/>
  <c r="P27" i="1023"/>
  <c r="O27" i="1023"/>
  <c r="N27" i="1023"/>
  <c r="M27" i="1023"/>
  <c r="L27" i="1023"/>
  <c r="K27" i="1023"/>
  <c r="F27" i="1023"/>
  <c r="AJ26" i="1023"/>
  <c r="AI26" i="1023"/>
  <c r="AH26" i="1023"/>
  <c r="AG26" i="1023"/>
  <c r="AF26" i="1023"/>
  <c r="AE26" i="1023"/>
  <c r="AD26" i="1023"/>
  <c r="AC26" i="1023"/>
  <c r="AB26" i="1023"/>
  <c r="AA26" i="1023"/>
  <c r="Z26" i="1023"/>
  <c r="Y26" i="1023"/>
  <c r="X26" i="1023"/>
  <c r="W26" i="1023"/>
  <c r="V26" i="1023"/>
  <c r="U26" i="1023"/>
  <c r="T26" i="1023"/>
  <c r="S26" i="1023"/>
  <c r="R26" i="1023"/>
  <c r="Q26" i="1023"/>
  <c r="P26" i="1023"/>
  <c r="O26" i="1023"/>
  <c r="N26" i="1023"/>
  <c r="M26" i="1023"/>
  <c r="L26" i="1023"/>
  <c r="K26" i="1023"/>
  <c r="F26" i="1023"/>
  <c r="AJ25" i="1023"/>
  <c r="AI25" i="1023"/>
  <c r="AH25" i="1023"/>
  <c r="AG25" i="1023"/>
  <c r="AF25" i="1023"/>
  <c r="AE25" i="1023"/>
  <c r="AD25" i="1023"/>
  <c r="AC25" i="1023"/>
  <c r="AB25" i="1023"/>
  <c r="AA25" i="1023"/>
  <c r="Z25" i="1023"/>
  <c r="Y25" i="1023"/>
  <c r="X25" i="1023"/>
  <c r="W25" i="1023"/>
  <c r="V25" i="1023"/>
  <c r="U25" i="1023"/>
  <c r="T25" i="1023"/>
  <c r="S25" i="1023"/>
  <c r="R25" i="1023"/>
  <c r="Q25" i="1023"/>
  <c r="P25" i="1023"/>
  <c r="O25" i="1023"/>
  <c r="N25" i="1023"/>
  <c r="M25" i="1023"/>
  <c r="L25" i="1023"/>
  <c r="K25" i="1023"/>
  <c r="F25" i="1023"/>
  <c r="AJ24" i="1023"/>
  <c r="AI24" i="1023"/>
  <c r="AH24" i="1023"/>
  <c r="AG24" i="1023"/>
  <c r="AF24" i="1023"/>
  <c r="AE24" i="1023"/>
  <c r="AD24" i="1023"/>
  <c r="AC24" i="1023"/>
  <c r="AB24" i="1023"/>
  <c r="AA24" i="1023"/>
  <c r="Z24" i="1023"/>
  <c r="Y24" i="1023"/>
  <c r="X24" i="1023"/>
  <c r="W24" i="1023"/>
  <c r="V24" i="1023"/>
  <c r="U24" i="1023"/>
  <c r="T24" i="1023"/>
  <c r="S24" i="1023"/>
  <c r="R24" i="1023"/>
  <c r="Q24" i="1023"/>
  <c r="P24" i="1023"/>
  <c r="O24" i="1023"/>
  <c r="N24" i="1023"/>
  <c r="M24" i="1023"/>
  <c r="L24" i="1023"/>
  <c r="K24" i="1023"/>
  <c r="F24" i="1023"/>
  <c r="AJ23" i="1023"/>
  <c r="AI23" i="1023"/>
  <c r="AH23" i="1023"/>
  <c r="AG23" i="1023"/>
  <c r="AF23" i="1023"/>
  <c r="AE23" i="1023"/>
  <c r="AD23" i="1023"/>
  <c r="AC23" i="1023"/>
  <c r="AB23" i="1023"/>
  <c r="AA23" i="1023"/>
  <c r="Z23" i="1023"/>
  <c r="Y23" i="1023"/>
  <c r="X23" i="1023"/>
  <c r="W23" i="1023"/>
  <c r="V23" i="1023"/>
  <c r="U23" i="1023"/>
  <c r="T23" i="1023"/>
  <c r="S23" i="1023"/>
  <c r="R23" i="1023"/>
  <c r="Q23" i="1023"/>
  <c r="P23" i="1023"/>
  <c r="O23" i="1023"/>
  <c r="N23" i="1023"/>
  <c r="M23" i="1023"/>
  <c r="L23" i="1023"/>
  <c r="K23" i="1023"/>
  <c r="F23" i="1023"/>
  <c r="AJ22" i="1023"/>
  <c r="AI22" i="1023"/>
  <c r="AH22" i="1023"/>
  <c r="AG22" i="1023"/>
  <c r="AF22" i="1023"/>
  <c r="AE22" i="1023"/>
  <c r="AD22" i="1023"/>
  <c r="AC22" i="1023"/>
  <c r="AB22" i="1023"/>
  <c r="AA22" i="1023"/>
  <c r="Z22" i="1023"/>
  <c r="Y22" i="1023"/>
  <c r="X22" i="1023"/>
  <c r="W22" i="1023"/>
  <c r="V22" i="1023"/>
  <c r="U22" i="1023"/>
  <c r="T22" i="1023"/>
  <c r="S22" i="1023"/>
  <c r="R22" i="1023"/>
  <c r="Q22" i="1023"/>
  <c r="P22" i="1023"/>
  <c r="O22" i="1023"/>
  <c r="N22" i="1023"/>
  <c r="M22" i="1023"/>
  <c r="L22" i="1023"/>
  <c r="K22" i="1023"/>
  <c r="F22" i="1023"/>
  <c r="AJ21" i="1023"/>
  <c r="AI21" i="1023"/>
  <c r="AH21" i="1023"/>
  <c r="AG21" i="1023"/>
  <c r="AF21" i="1023"/>
  <c r="AE21" i="1023"/>
  <c r="AD21" i="1023"/>
  <c r="AC21" i="1023"/>
  <c r="AB21" i="1023"/>
  <c r="AA21" i="1023"/>
  <c r="Z21" i="1023"/>
  <c r="Y21" i="1023"/>
  <c r="X21" i="1023"/>
  <c r="W21" i="1023"/>
  <c r="V21" i="1023"/>
  <c r="U21" i="1023"/>
  <c r="T21" i="1023"/>
  <c r="S21" i="1023"/>
  <c r="R21" i="1023"/>
  <c r="Q21" i="1023"/>
  <c r="P21" i="1023"/>
  <c r="O21" i="1023"/>
  <c r="N21" i="1023"/>
  <c r="M21" i="1023"/>
  <c r="L21" i="1023"/>
  <c r="K21" i="1023"/>
  <c r="F21" i="1023"/>
  <c r="AJ20" i="1023"/>
  <c r="AI20" i="1023"/>
  <c r="AH20" i="1023"/>
  <c r="AG20" i="1023"/>
  <c r="AF20" i="1023"/>
  <c r="AE20" i="1023"/>
  <c r="AD20" i="1023"/>
  <c r="AC20" i="1023"/>
  <c r="AB20" i="1023"/>
  <c r="AA20" i="1023"/>
  <c r="Z20" i="1023"/>
  <c r="Y20" i="1023"/>
  <c r="X20" i="1023"/>
  <c r="W20" i="1023"/>
  <c r="V20" i="1023"/>
  <c r="U20" i="1023"/>
  <c r="T20" i="1023"/>
  <c r="S20" i="1023"/>
  <c r="R20" i="1023"/>
  <c r="Q20" i="1023"/>
  <c r="P20" i="1023"/>
  <c r="O20" i="1023"/>
  <c r="N20" i="1023"/>
  <c r="M20" i="1023"/>
  <c r="L20" i="1023"/>
  <c r="K20" i="1023"/>
  <c r="F20" i="1023"/>
  <c r="AJ19" i="1023"/>
  <c r="AI19" i="1023"/>
  <c r="AH19" i="1023"/>
  <c r="AG19" i="1023"/>
  <c r="AF19" i="1023"/>
  <c r="AE19" i="1023"/>
  <c r="AD19" i="1023"/>
  <c r="AC19" i="1023"/>
  <c r="AB19" i="1023"/>
  <c r="AA19" i="1023"/>
  <c r="Z19" i="1023"/>
  <c r="Y19" i="1023"/>
  <c r="X19" i="1023"/>
  <c r="W19" i="1023"/>
  <c r="V19" i="1023"/>
  <c r="U19" i="1023"/>
  <c r="T19" i="1023"/>
  <c r="S19" i="1023"/>
  <c r="R19" i="1023"/>
  <c r="Q19" i="1023"/>
  <c r="P19" i="1023"/>
  <c r="O19" i="1023"/>
  <c r="N19" i="1023"/>
  <c r="M19" i="1023"/>
  <c r="L19" i="1023"/>
  <c r="K19" i="1023"/>
  <c r="F19" i="1023"/>
  <c r="AJ18" i="1023"/>
  <c r="AI18" i="1023"/>
  <c r="AH18" i="1023"/>
  <c r="AG18" i="1023"/>
  <c r="AF18" i="1023"/>
  <c r="AE18" i="1023"/>
  <c r="AD18" i="1023"/>
  <c r="AC18" i="1023"/>
  <c r="AB18" i="1023"/>
  <c r="AA18" i="1023"/>
  <c r="Z18" i="1023"/>
  <c r="Y18" i="1023"/>
  <c r="X18" i="1023"/>
  <c r="W18" i="1023"/>
  <c r="V18" i="1023"/>
  <c r="U18" i="1023"/>
  <c r="T18" i="1023"/>
  <c r="S18" i="1023"/>
  <c r="R18" i="1023"/>
  <c r="Q18" i="1023"/>
  <c r="P18" i="1023"/>
  <c r="O18" i="1023"/>
  <c r="N18" i="1023"/>
  <c r="M18" i="1023"/>
  <c r="L18" i="1023"/>
  <c r="K18" i="1023"/>
  <c r="F18" i="1023"/>
  <c r="AI17" i="1023"/>
  <c r="AH17" i="1023"/>
  <c r="AJ17" i="1023" s="1"/>
  <c r="AG17" i="1023"/>
  <c r="AE17" i="1023"/>
  <c r="AD17" i="1023"/>
  <c r="AC17" i="1023"/>
  <c r="AB17" i="1023"/>
  <c r="AF17" i="1023" s="1"/>
  <c r="AA17" i="1023"/>
  <c r="Y17" i="1023"/>
  <c r="X17" i="1023"/>
  <c r="W17" i="1023"/>
  <c r="Z17" i="1023" s="1"/>
  <c r="V17" i="1023"/>
  <c r="T17" i="1023"/>
  <c r="S17" i="1023"/>
  <c r="R17" i="1023"/>
  <c r="U17" i="1023" s="1"/>
  <c r="Q17" i="1023"/>
  <c r="P17" i="1023"/>
  <c r="F17" i="1023" s="1"/>
  <c r="O17" i="1023"/>
  <c r="N17" i="1023"/>
  <c r="M17" i="1023"/>
  <c r="L17" i="1023"/>
  <c r="K17" i="1023"/>
  <c r="AI16" i="1023"/>
  <c r="AH16" i="1023"/>
  <c r="AJ16" i="1023" s="1"/>
  <c r="AG16" i="1023"/>
  <c r="AE16" i="1023"/>
  <c r="AD16" i="1023"/>
  <c r="AC16" i="1023"/>
  <c r="AB16" i="1023"/>
  <c r="AF16" i="1023" s="1"/>
  <c r="AA16" i="1023"/>
  <c r="Y16" i="1023"/>
  <c r="X16" i="1023"/>
  <c r="W16" i="1023"/>
  <c r="Z16" i="1023" s="1"/>
  <c r="V16" i="1023"/>
  <c r="T16" i="1023"/>
  <c r="S16" i="1023"/>
  <c r="R16" i="1023"/>
  <c r="U16" i="1023" s="1"/>
  <c r="Q16" i="1023"/>
  <c r="O16" i="1023"/>
  <c r="N16" i="1023"/>
  <c r="M16" i="1023"/>
  <c r="L16" i="1023"/>
  <c r="P16" i="1023" s="1"/>
  <c r="F16" i="1023" s="1"/>
  <c r="K16" i="1023"/>
  <c r="AI15" i="1023"/>
  <c r="AJ15" i="1023" s="1"/>
  <c r="AH15" i="1023"/>
  <c r="AG15" i="1023"/>
  <c r="AE15" i="1023"/>
  <c r="AF15" i="1023" s="1"/>
  <c r="AD15" i="1023"/>
  <c r="AC15" i="1023"/>
  <c r="AB15" i="1023"/>
  <c r="AA15" i="1023"/>
  <c r="Y15" i="1023"/>
  <c r="Z15" i="1023" s="1"/>
  <c r="X15" i="1023"/>
  <c r="W15" i="1023"/>
  <c r="V15" i="1023"/>
  <c r="T15" i="1023"/>
  <c r="U15" i="1023" s="1"/>
  <c r="S15" i="1023"/>
  <c r="R15" i="1023"/>
  <c r="Q15" i="1023"/>
  <c r="O15" i="1023"/>
  <c r="P15" i="1023" s="1"/>
  <c r="F15" i="1023" s="1"/>
  <c r="N15" i="1023"/>
  <c r="M15" i="1023"/>
  <c r="L15" i="1023"/>
  <c r="K15" i="1023"/>
  <c r="AI14" i="1023"/>
  <c r="AH14" i="1023"/>
  <c r="AJ14" i="1023" s="1"/>
  <c r="AG14" i="1023"/>
  <c r="AE14" i="1023"/>
  <c r="AD14" i="1023"/>
  <c r="AC14" i="1023"/>
  <c r="AB14" i="1023"/>
  <c r="AF14" i="1023" s="1"/>
  <c r="AA14" i="1023"/>
  <c r="Y14" i="1023"/>
  <c r="X14" i="1023"/>
  <c r="W14" i="1023"/>
  <c r="Z14" i="1023" s="1"/>
  <c r="V14" i="1023"/>
  <c r="T14" i="1023"/>
  <c r="S14" i="1023"/>
  <c r="R14" i="1023"/>
  <c r="U14" i="1023" s="1"/>
  <c r="Q14" i="1023"/>
  <c r="O14" i="1023"/>
  <c r="N14" i="1023"/>
  <c r="M14" i="1023"/>
  <c r="L14" i="1023"/>
  <c r="P14" i="1023" s="1"/>
  <c r="F14" i="1023" s="1"/>
  <c r="K14" i="1023"/>
  <c r="AI13" i="1023"/>
  <c r="AJ13" i="1023" s="1"/>
  <c r="AH13" i="1023"/>
  <c r="AG13" i="1023"/>
  <c r="AE13" i="1023"/>
  <c r="AF13" i="1023" s="1"/>
  <c r="AD13" i="1023"/>
  <c r="AC13" i="1023"/>
  <c r="AB13" i="1023"/>
  <c r="AA13" i="1023"/>
  <c r="Y13" i="1023"/>
  <c r="Z13" i="1023" s="1"/>
  <c r="X13" i="1023"/>
  <c r="W13" i="1023"/>
  <c r="V13" i="1023"/>
  <c r="T13" i="1023"/>
  <c r="U13" i="1023" s="1"/>
  <c r="S13" i="1023"/>
  <c r="R13" i="1023"/>
  <c r="Q13" i="1023"/>
  <c r="O13" i="1023"/>
  <c r="P13" i="1023" s="1"/>
  <c r="F13" i="1023" s="1"/>
  <c r="N13" i="1023"/>
  <c r="M13" i="1023"/>
  <c r="L13" i="1023"/>
  <c r="K13" i="1023"/>
  <c r="AI12" i="1023"/>
  <c r="AJ12" i="1023" s="1"/>
  <c r="AH12" i="1023"/>
  <c r="AG12" i="1023"/>
  <c r="AE12" i="1023"/>
  <c r="AF12" i="1023" s="1"/>
  <c r="AD12" i="1023"/>
  <c r="AC12" i="1023"/>
  <c r="AB12" i="1023"/>
  <c r="AA12" i="1023"/>
  <c r="Y12" i="1023"/>
  <c r="Z12" i="1023" s="1"/>
  <c r="X12" i="1023"/>
  <c r="W12" i="1023"/>
  <c r="V12" i="1023"/>
  <c r="T12" i="1023"/>
  <c r="U12" i="1023" s="1"/>
  <c r="S12" i="1023"/>
  <c r="R12" i="1023"/>
  <c r="Q12" i="1023"/>
  <c r="O12" i="1023"/>
  <c r="P12" i="1023" s="1"/>
  <c r="F12" i="1023" s="1"/>
  <c r="N12" i="1023"/>
  <c r="M12" i="1023"/>
  <c r="L12" i="1023"/>
  <c r="K12" i="1023"/>
  <c r="AI11" i="1023"/>
  <c r="AJ11" i="1023" s="1"/>
  <c r="AH11" i="1023"/>
  <c r="AG11" i="1023"/>
  <c r="AE11" i="1023"/>
  <c r="AF11" i="1023" s="1"/>
  <c r="AD11" i="1023"/>
  <c r="AC11" i="1023"/>
  <c r="AB11" i="1023"/>
  <c r="AA11" i="1023"/>
  <c r="Y11" i="1023"/>
  <c r="Z11" i="1023" s="1"/>
  <c r="X11" i="1023"/>
  <c r="W11" i="1023"/>
  <c r="V11" i="1023"/>
  <c r="T11" i="1023"/>
  <c r="U11" i="1023" s="1"/>
  <c r="S11" i="1023"/>
  <c r="R11" i="1023"/>
  <c r="Q11" i="1023"/>
  <c r="O11" i="1023"/>
  <c r="P11" i="1023" s="1"/>
  <c r="F11" i="1023" s="1"/>
  <c r="N11" i="1023"/>
  <c r="M11" i="1023"/>
  <c r="L11" i="1023"/>
  <c r="K11" i="1023"/>
  <c r="AI10" i="1023"/>
  <c r="AH10" i="1023"/>
  <c r="AJ10" i="1023" s="1"/>
  <c r="AG10" i="1023"/>
  <c r="AE10" i="1023"/>
  <c r="AD10" i="1023"/>
  <c r="AC10" i="1023"/>
  <c r="AB10" i="1023"/>
  <c r="AF10" i="1023" s="1"/>
  <c r="AA10" i="1023"/>
  <c r="Y10" i="1023"/>
  <c r="X10" i="1023"/>
  <c r="W10" i="1023"/>
  <c r="Z10" i="1023" s="1"/>
  <c r="V10" i="1023"/>
  <c r="T10" i="1023"/>
  <c r="S10" i="1023"/>
  <c r="R10" i="1023"/>
  <c r="U10" i="1023" s="1"/>
  <c r="Q10" i="1023"/>
  <c r="O10" i="1023"/>
  <c r="N10" i="1023"/>
  <c r="M10" i="1023"/>
  <c r="L10" i="1023"/>
  <c r="P10" i="1023" s="1"/>
  <c r="F10" i="1023" s="1"/>
  <c r="K10" i="1023"/>
  <c r="AI9" i="1023"/>
  <c r="AJ9" i="1023" s="1"/>
  <c r="AH9" i="1023"/>
  <c r="AG9" i="1023"/>
  <c r="AE9" i="1023"/>
  <c r="AF9" i="1023" s="1"/>
  <c r="AD9" i="1023"/>
  <c r="AC9" i="1023"/>
  <c r="AB9" i="1023"/>
  <c r="AA9" i="1023"/>
  <c r="Y9" i="1023"/>
  <c r="Z9" i="1023" s="1"/>
  <c r="X9" i="1023"/>
  <c r="W9" i="1023"/>
  <c r="V9" i="1023"/>
  <c r="T9" i="1023"/>
  <c r="U9" i="1023" s="1"/>
  <c r="S9" i="1023"/>
  <c r="R9" i="1023"/>
  <c r="Q9" i="1023"/>
  <c r="O9" i="1023"/>
  <c r="P9" i="1023" s="1"/>
  <c r="F9" i="1023" s="1"/>
  <c r="N9" i="1023"/>
  <c r="M9" i="1023"/>
  <c r="L9" i="1023"/>
  <c r="K9" i="1023"/>
  <c r="AI8" i="1023"/>
  <c r="AH8" i="1023"/>
  <c r="AJ8" i="1023" s="1"/>
  <c r="AG8" i="1023"/>
  <c r="AE8" i="1023"/>
  <c r="AD8" i="1023"/>
  <c r="AC8" i="1023"/>
  <c r="AF8" i="1023" s="1"/>
  <c r="AB8" i="1023"/>
  <c r="AA8" i="1023"/>
  <c r="Y8" i="1023"/>
  <c r="X8" i="1023"/>
  <c r="Z8" i="1023" s="1"/>
  <c r="W8" i="1023"/>
  <c r="V8" i="1023"/>
  <c r="T8" i="1023"/>
  <c r="S8" i="1023"/>
  <c r="U8" i="1023" s="1"/>
  <c r="R8" i="1023"/>
  <c r="Q8" i="1023"/>
  <c r="O8" i="1023"/>
  <c r="N8" i="1023"/>
  <c r="M8" i="1023"/>
  <c r="P8" i="1023" s="1"/>
  <c r="F8" i="1023" s="1"/>
  <c r="L8" i="1023"/>
  <c r="K8" i="1023"/>
  <c r="AI7" i="1023"/>
  <c r="AH7" i="1023"/>
  <c r="AJ7" i="1023" s="1"/>
  <c r="AG7" i="1023"/>
  <c r="AE7" i="1023"/>
  <c r="AD7" i="1023"/>
  <c r="AC7" i="1023"/>
  <c r="AF7" i="1023" s="1"/>
  <c r="AB7" i="1023"/>
  <c r="AA7" i="1023"/>
  <c r="Y7" i="1023"/>
  <c r="X7" i="1023"/>
  <c r="Z7" i="1023" s="1"/>
  <c r="W7" i="1023"/>
  <c r="V7" i="1023"/>
  <c r="T7" i="1023"/>
  <c r="S7" i="1023"/>
  <c r="U7" i="1023" s="1"/>
  <c r="R7" i="1023"/>
  <c r="Q7" i="1023"/>
  <c r="O7" i="1023"/>
  <c r="N7" i="1023"/>
  <c r="M7" i="1023"/>
  <c r="P7" i="1023" s="1"/>
  <c r="F7" i="1023" s="1"/>
  <c r="L7" i="1023"/>
  <c r="K7" i="1023"/>
  <c r="AI6" i="1023"/>
  <c r="AH6" i="1023"/>
  <c r="AJ6" i="1023" s="1"/>
  <c r="AG6" i="1023"/>
  <c r="AE6" i="1023"/>
  <c r="AD6" i="1023"/>
  <c r="AF6" i="1023" s="1"/>
  <c r="AC6" i="1023"/>
  <c r="AB6" i="1023"/>
  <c r="AA6" i="1023"/>
  <c r="Y6" i="1023"/>
  <c r="X6" i="1023"/>
  <c r="Z6" i="1023" s="1"/>
  <c r="W6" i="1023"/>
  <c r="V6" i="1023"/>
  <c r="U6" i="1023"/>
  <c r="T6" i="1023"/>
  <c r="S6" i="1023"/>
  <c r="R6" i="1023"/>
  <c r="Q6" i="1023"/>
  <c r="O6" i="1023"/>
  <c r="N6" i="1023"/>
  <c r="P6" i="1023" s="1"/>
  <c r="F6" i="1023" s="1"/>
  <c r="M6" i="1023"/>
  <c r="L6" i="1023"/>
  <c r="K6" i="1023"/>
  <c r="AI5" i="1023"/>
  <c r="AH5" i="1023"/>
  <c r="AJ5" i="1023" s="1"/>
  <c r="AG5" i="1023"/>
  <c r="AE5" i="1023"/>
  <c r="AD5" i="1023"/>
  <c r="AC5" i="1023"/>
  <c r="AF5" i="1023" s="1"/>
  <c r="AB5" i="1023"/>
  <c r="AA5" i="1023"/>
  <c r="Y5" i="1023"/>
  <c r="X5" i="1023"/>
  <c r="Z5" i="1023" s="1"/>
  <c r="W5" i="1023"/>
  <c r="V5" i="1023"/>
  <c r="T5" i="1023"/>
  <c r="S5" i="1023"/>
  <c r="U5" i="1023" s="1"/>
  <c r="R5" i="1023"/>
  <c r="Q5" i="1023"/>
  <c r="O5" i="1023"/>
  <c r="N5" i="1023"/>
  <c r="M5" i="1023"/>
  <c r="P5" i="1023" s="1"/>
  <c r="F5" i="1023" s="1"/>
  <c r="L5" i="1023"/>
  <c r="K5" i="1023"/>
  <c r="AI4" i="1023"/>
  <c r="AH4" i="1023"/>
  <c r="AJ4" i="1023" s="1"/>
  <c r="AG4" i="1023"/>
  <c r="AE4" i="1023"/>
  <c r="AD4" i="1023"/>
  <c r="AF4" i="1023" s="1"/>
  <c r="AC4" i="1023"/>
  <c r="AB4" i="1023"/>
  <c r="AA4" i="1023"/>
  <c r="Y4" i="1023"/>
  <c r="X4" i="1023"/>
  <c r="Z4" i="1023" s="1"/>
  <c r="W4" i="1023"/>
  <c r="V4" i="1023"/>
  <c r="T4" i="1023"/>
  <c r="U4" i="1023" s="1"/>
  <c r="S4" i="1023"/>
  <c r="R4" i="1023"/>
  <c r="Q4" i="1023"/>
  <c r="O4" i="1023"/>
  <c r="N4" i="1023"/>
  <c r="P4" i="1023" s="1"/>
  <c r="F4" i="1023" s="1"/>
  <c r="M4" i="1023"/>
  <c r="L4" i="1023"/>
  <c r="K4" i="1023"/>
  <c r="E54" i="1021"/>
  <c r="E56" i="1021" s="1"/>
  <c r="D54" i="1021"/>
  <c r="D56" i="1021" s="1"/>
  <c r="C54" i="1021"/>
  <c r="C56" i="1021" s="1"/>
  <c r="G56" i="1021" s="1"/>
  <c r="E47" i="1021"/>
  <c r="E49" i="1021" s="1"/>
  <c r="D47" i="1021"/>
  <c r="AJ43" i="1021"/>
  <c r="AI43" i="1021"/>
  <c r="AH43" i="1021"/>
  <c r="AG43" i="1021"/>
  <c r="AF43" i="1021"/>
  <c r="AE43" i="1021"/>
  <c r="AD43" i="1021"/>
  <c r="AC43" i="1021"/>
  <c r="AB43" i="1021"/>
  <c r="AA43" i="1021"/>
  <c r="Z43" i="1021"/>
  <c r="Y43" i="1021"/>
  <c r="X43" i="1021"/>
  <c r="W43" i="1021"/>
  <c r="V43" i="1021"/>
  <c r="U43" i="1021"/>
  <c r="T43" i="1021"/>
  <c r="S43" i="1021"/>
  <c r="R43" i="1021"/>
  <c r="Q43" i="1021"/>
  <c r="P43" i="1021"/>
  <c r="O43" i="1021"/>
  <c r="N43" i="1021"/>
  <c r="M43" i="1021"/>
  <c r="L43" i="1021"/>
  <c r="K43" i="1021"/>
  <c r="F43" i="1021"/>
  <c r="AJ42" i="1021"/>
  <c r="AI42" i="1021"/>
  <c r="AH42" i="1021"/>
  <c r="AG42" i="1021"/>
  <c r="AF42" i="1021"/>
  <c r="AE42" i="1021"/>
  <c r="AD42" i="1021"/>
  <c r="AC42" i="1021"/>
  <c r="AB42" i="1021"/>
  <c r="AA42" i="1021"/>
  <c r="Z42" i="1021"/>
  <c r="Y42" i="1021"/>
  <c r="X42" i="1021"/>
  <c r="W42" i="1021"/>
  <c r="V42" i="1021"/>
  <c r="U42" i="1021"/>
  <c r="T42" i="1021"/>
  <c r="S42" i="1021"/>
  <c r="R42" i="1021"/>
  <c r="Q42" i="1021"/>
  <c r="P42" i="1021"/>
  <c r="O42" i="1021"/>
  <c r="N42" i="1021"/>
  <c r="M42" i="1021"/>
  <c r="L42" i="1021"/>
  <c r="K42" i="1021"/>
  <c r="F42" i="1021"/>
  <c r="AJ41" i="1021"/>
  <c r="AI41" i="1021"/>
  <c r="AH41" i="1021"/>
  <c r="AG41" i="1021"/>
  <c r="AF41" i="1021"/>
  <c r="AE41" i="1021"/>
  <c r="AD41" i="1021"/>
  <c r="AC41" i="1021"/>
  <c r="AB41" i="1021"/>
  <c r="AA41" i="1021"/>
  <c r="Z41" i="1021"/>
  <c r="Y41" i="1021"/>
  <c r="X41" i="1021"/>
  <c r="W41" i="1021"/>
  <c r="V41" i="1021"/>
  <c r="U41" i="1021"/>
  <c r="T41" i="1021"/>
  <c r="S41" i="1021"/>
  <c r="R41" i="1021"/>
  <c r="Q41" i="1021"/>
  <c r="P41" i="1021"/>
  <c r="O41" i="1021"/>
  <c r="N41" i="1021"/>
  <c r="M41" i="1021"/>
  <c r="L41" i="1021"/>
  <c r="K41" i="1021"/>
  <c r="F41" i="1021"/>
  <c r="AJ40" i="1021"/>
  <c r="AI40" i="1021"/>
  <c r="AH40" i="1021"/>
  <c r="AG40" i="1021"/>
  <c r="AF40" i="1021"/>
  <c r="AE40" i="1021"/>
  <c r="AD40" i="1021"/>
  <c r="AC40" i="1021"/>
  <c r="AB40" i="1021"/>
  <c r="AA40" i="1021"/>
  <c r="Z40" i="1021"/>
  <c r="Y40" i="1021"/>
  <c r="X40" i="1021"/>
  <c r="W40" i="1021"/>
  <c r="V40" i="1021"/>
  <c r="U40" i="1021"/>
  <c r="T40" i="1021"/>
  <c r="S40" i="1021"/>
  <c r="R40" i="1021"/>
  <c r="Q40" i="1021"/>
  <c r="P40" i="1021"/>
  <c r="O40" i="1021"/>
  <c r="N40" i="1021"/>
  <c r="M40" i="1021"/>
  <c r="L40" i="1021"/>
  <c r="K40" i="1021"/>
  <c r="F40" i="1021"/>
  <c r="AJ39" i="1021"/>
  <c r="AI39" i="1021"/>
  <c r="AH39" i="1021"/>
  <c r="AG39" i="1021"/>
  <c r="AF39" i="1021"/>
  <c r="AE39" i="1021"/>
  <c r="AD39" i="1021"/>
  <c r="AC39" i="1021"/>
  <c r="AB39" i="1021"/>
  <c r="AA39" i="1021"/>
  <c r="Z39" i="1021"/>
  <c r="Y39" i="1021"/>
  <c r="X39" i="1021"/>
  <c r="W39" i="1021"/>
  <c r="V39" i="1021"/>
  <c r="U39" i="1021"/>
  <c r="T39" i="1021"/>
  <c r="S39" i="1021"/>
  <c r="R39" i="1021"/>
  <c r="Q39" i="1021"/>
  <c r="P39" i="1021"/>
  <c r="O39" i="1021"/>
  <c r="N39" i="1021"/>
  <c r="M39" i="1021"/>
  <c r="L39" i="1021"/>
  <c r="K39" i="1021"/>
  <c r="F39" i="1021"/>
  <c r="AJ38" i="1021"/>
  <c r="AI38" i="1021"/>
  <c r="AH38" i="1021"/>
  <c r="AG38" i="1021"/>
  <c r="AF38" i="1021"/>
  <c r="AE38" i="1021"/>
  <c r="AD38" i="1021"/>
  <c r="AC38" i="1021"/>
  <c r="AB38" i="1021"/>
  <c r="AA38" i="1021"/>
  <c r="Z38" i="1021"/>
  <c r="Y38" i="1021"/>
  <c r="X38" i="1021"/>
  <c r="W38" i="1021"/>
  <c r="V38" i="1021"/>
  <c r="U38" i="1021"/>
  <c r="T38" i="1021"/>
  <c r="S38" i="1021"/>
  <c r="R38" i="1021"/>
  <c r="Q38" i="1021"/>
  <c r="P38" i="1021"/>
  <c r="O38" i="1021"/>
  <c r="N38" i="1021"/>
  <c r="M38" i="1021"/>
  <c r="L38" i="1021"/>
  <c r="K38" i="1021"/>
  <c r="F38" i="1021"/>
  <c r="AJ37" i="1021"/>
  <c r="AI37" i="1021"/>
  <c r="AH37" i="1021"/>
  <c r="AG37" i="1021"/>
  <c r="AF37" i="1021"/>
  <c r="AE37" i="1021"/>
  <c r="AD37" i="1021"/>
  <c r="AC37" i="1021"/>
  <c r="AB37" i="1021"/>
  <c r="AA37" i="1021"/>
  <c r="Z37" i="1021"/>
  <c r="Y37" i="1021"/>
  <c r="X37" i="1021"/>
  <c r="W37" i="1021"/>
  <c r="V37" i="1021"/>
  <c r="U37" i="1021"/>
  <c r="T37" i="1021"/>
  <c r="S37" i="1021"/>
  <c r="R37" i="1021"/>
  <c r="Q37" i="1021"/>
  <c r="P37" i="1021"/>
  <c r="O37" i="1021"/>
  <c r="N37" i="1021"/>
  <c r="M37" i="1021"/>
  <c r="L37" i="1021"/>
  <c r="K37" i="1021"/>
  <c r="F37" i="1021"/>
  <c r="AJ36" i="1021"/>
  <c r="AI36" i="1021"/>
  <c r="AH36" i="1021"/>
  <c r="AG36" i="1021"/>
  <c r="AF36" i="1021"/>
  <c r="AE36" i="1021"/>
  <c r="AD36" i="1021"/>
  <c r="AC36" i="1021"/>
  <c r="AB36" i="1021"/>
  <c r="AA36" i="1021"/>
  <c r="Z36" i="1021"/>
  <c r="Y36" i="1021"/>
  <c r="X36" i="1021"/>
  <c r="W36" i="1021"/>
  <c r="V36" i="1021"/>
  <c r="U36" i="1021"/>
  <c r="T36" i="1021"/>
  <c r="S36" i="1021"/>
  <c r="R36" i="1021"/>
  <c r="Q36" i="1021"/>
  <c r="P36" i="1021"/>
  <c r="O36" i="1021"/>
  <c r="N36" i="1021"/>
  <c r="M36" i="1021"/>
  <c r="L36" i="1021"/>
  <c r="K36" i="1021"/>
  <c r="F36" i="1021"/>
  <c r="AJ35" i="1021"/>
  <c r="AI35" i="1021"/>
  <c r="AH35" i="1021"/>
  <c r="AG35" i="1021"/>
  <c r="AF35" i="1021"/>
  <c r="AE35" i="1021"/>
  <c r="AD35" i="1021"/>
  <c r="AC35" i="1021"/>
  <c r="AB35" i="1021"/>
  <c r="AA35" i="1021"/>
  <c r="Z35" i="1021"/>
  <c r="Y35" i="1021"/>
  <c r="X35" i="1021"/>
  <c r="W35" i="1021"/>
  <c r="V35" i="1021"/>
  <c r="U35" i="1021"/>
  <c r="T35" i="1021"/>
  <c r="S35" i="1021"/>
  <c r="R35" i="1021"/>
  <c r="Q35" i="1021"/>
  <c r="P35" i="1021"/>
  <c r="O35" i="1021"/>
  <c r="N35" i="1021"/>
  <c r="M35" i="1021"/>
  <c r="L35" i="1021"/>
  <c r="K35" i="1021"/>
  <c r="F35" i="1021"/>
  <c r="AJ34" i="1021"/>
  <c r="AI34" i="1021"/>
  <c r="AH34" i="1021"/>
  <c r="AG34" i="1021"/>
  <c r="AF34" i="1021"/>
  <c r="AE34" i="1021"/>
  <c r="AD34" i="1021"/>
  <c r="AC34" i="1021"/>
  <c r="AB34" i="1021"/>
  <c r="AA34" i="1021"/>
  <c r="Z34" i="1021"/>
  <c r="Y34" i="1021"/>
  <c r="X34" i="1021"/>
  <c r="W34" i="1021"/>
  <c r="V34" i="1021"/>
  <c r="U34" i="1021"/>
  <c r="T34" i="1021"/>
  <c r="S34" i="1021"/>
  <c r="R34" i="1021"/>
  <c r="Q34" i="1021"/>
  <c r="P34" i="1021"/>
  <c r="O34" i="1021"/>
  <c r="N34" i="1021"/>
  <c r="M34" i="1021"/>
  <c r="L34" i="1021"/>
  <c r="K34" i="1021"/>
  <c r="F34" i="1021"/>
  <c r="AJ33" i="1021"/>
  <c r="AI33" i="1021"/>
  <c r="AH33" i="1021"/>
  <c r="AG33" i="1021"/>
  <c r="AF33" i="1021"/>
  <c r="AE33" i="1021"/>
  <c r="AD33" i="1021"/>
  <c r="AC33" i="1021"/>
  <c r="AB33" i="1021"/>
  <c r="AA33" i="1021"/>
  <c r="Z33" i="1021"/>
  <c r="Y33" i="1021"/>
  <c r="X33" i="1021"/>
  <c r="W33" i="1021"/>
  <c r="V33" i="1021"/>
  <c r="U33" i="1021"/>
  <c r="T33" i="1021"/>
  <c r="S33" i="1021"/>
  <c r="R33" i="1021"/>
  <c r="Q33" i="1021"/>
  <c r="P33" i="1021"/>
  <c r="O33" i="1021"/>
  <c r="N33" i="1021"/>
  <c r="M33" i="1021"/>
  <c r="L33" i="1021"/>
  <c r="K33" i="1021"/>
  <c r="F33" i="1021"/>
  <c r="AJ32" i="1021"/>
  <c r="AI32" i="1021"/>
  <c r="AH32" i="1021"/>
  <c r="AG32" i="1021"/>
  <c r="AF32" i="1021"/>
  <c r="AE32" i="1021"/>
  <c r="AD32" i="1021"/>
  <c r="AC32" i="1021"/>
  <c r="AB32" i="1021"/>
  <c r="AA32" i="1021"/>
  <c r="Z32" i="1021"/>
  <c r="Y32" i="1021"/>
  <c r="X32" i="1021"/>
  <c r="W32" i="1021"/>
  <c r="V32" i="1021"/>
  <c r="U32" i="1021"/>
  <c r="T32" i="1021"/>
  <c r="S32" i="1021"/>
  <c r="R32" i="1021"/>
  <c r="Q32" i="1021"/>
  <c r="P32" i="1021"/>
  <c r="O32" i="1021"/>
  <c r="N32" i="1021"/>
  <c r="M32" i="1021"/>
  <c r="L32" i="1021"/>
  <c r="K32" i="1021"/>
  <c r="F32" i="1021"/>
  <c r="AJ31" i="1021"/>
  <c r="AI31" i="1021"/>
  <c r="AH31" i="1021"/>
  <c r="AG31" i="1021"/>
  <c r="AF31" i="1021"/>
  <c r="AE31" i="1021"/>
  <c r="AD31" i="1021"/>
  <c r="AC31" i="1021"/>
  <c r="AB31" i="1021"/>
  <c r="AA31" i="1021"/>
  <c r="Z31" i="1021"/>
  <c r="Y31" i="1021"/>
  <c r="X31" i="1021"/>
  <c r="W31" i="1021"/>
  <c r="V31" i="1021"/>
  <c r="U31" i="1021"/>
  <c r="T31" i="1021"/>
  <c r="S31" i="1021"/>
  <c r="R31" i="1021"/>
  <c r="Q31" i="1021"/>
  <c r="P31" i="1021"/>
  <c r="O31" i="1021"/>
  <c r="N31" i="1021"/>
  <c r="M31" i="1021"/>
  <c r="L31" i="1021"/>
  <c r="K31" i="1021"/>
  <c r="F31" i="1021"/>
  <c r="AJ30" i="1021"/>
  <c r="AI30" i="1021"/>
  <c r="AH30" i="1021"/>
  <c r="AG30" i="1021"/>
  <c r="AF30" i="1021"/>
  <c r="AE30" i="1021"/>
  <c r="AD30" i="1021"/>
  <c r="AC30" i="1021"/>
  <c r="AB30" i="1021"/>
  <c r="AA30" i="1021"/>
  <c r="Z30" i="1021"/>
  <c r="Y30" i="1021"/>
  <c r="X30" i="1021"/>
  <c r="W30" i="1021"/>
  <c r="V30" i="1021"/>
  <c r="U30" i="1021"/>
  <c r="T30" i="1021"/>
  <c r="S30" i="1021"/>
  <c r="R30" i="1021"/>
  <c r="Q30" i="1021"/>
  <c r="P30" i="1021"/>
  <c r="O30" i="1021"/>
  <c r="N30" i="1021"/>
  <c r="M30" i="1021"/>
  <c r="L30" i="1021"/>
  <c r="K30" i="1021"/>
  <c r="F30" i="1021"/>
  <c r="AJ29" i="1021"/>
  <c r="AI29" i="1021"/>
  <c r="AH29" i="1021"/>
  <c r="AG29" i="1021"/>
  <c r="AF29" i="1021"/>
  <c r="AE29" i="1021"/>
  <c r="AD29" i="1021"/>
  <c r="AC29" i="1021"/>
  <c r="AB29" i="1021"/>
  <c r="AA29" i="1021"/>
  <c r="Z29" i="1021"/>
  <c r="Y29" i="1021"/>
  <c r="X29" i="1021"/>
  <c r="W29" i="1021"/>
  <c r="V29" i="1021"/>
  <c r="U29" i="1021"/>
  <c r="T29" i="1021"/>
  <c r="S29" i="1021"/>
  <c r="R29" i="1021"/>
  <c r="Q29" i="1021"/>
  <c r="P29" i="1021"/>
  <c r="O29" i="1021"/>
  <c r="N29" i="1021"/>
  <c r="M29" i="1021"/>
  <c r="L29" i="1021"/>
  <c r="K29" i="1021"/>
  <c r="F29" i="1021"/>
  <c r="AJ28" i="1021"/>
  <c r="AI28" i="1021"/>
  <c r="AH28" i="1021"/>
  <c r="AG28" i="1021"/>
  <c r="AF28" i="1021"/>
  <c r="AE28" i="1021"/>
  <c r="AD28" i="1021"/>
  <c r="AC28" i="1021"/>
  <c r="AB28" i="1021"/>
  <c r="AA28" i="1021"/>
  <c r="Z28" i="1021"/>
  <c r="Y28" i="1021"/>
  <c r="X28" i="1021"/>
  <c r="W28" i="1021"/>
  <c r="V28" i="1021"/>
  <c r="U28" i="1021"/>
  <c r="T28" i="1021"/>
  <c r="S28" i="1021"/>
  <c r="R28" i="1021"/>
  <c r="Q28" i="1021"/>
  <c r="P28" i="1021"/>
  <c r="O28" i="1021"/>
  <c r="N28" i="1021"/>
  <c r="M28" i="1021"/>
  <c r="L28" i="1021"/>
  <c r="K28" i="1021"/>
  <c r="F28" i="1021"/>
  <c r="AJ27" i="1021"/>
  <c r="AI27" i="1021"/>
  <c r="AH27" i="1021"/>
  <c r="AG27" i="1021"/>
  <c r="AF27" i="1021"/>
  <c r="AE27" i="1021"/>
  <c r="AD27" i="1021"/>
  <c r="AC27" i="1021"/>
  <c r="AB27" i="1021"/>
  <c r="AA27" i="1021"/>
  <c r="Z27" i="1021"/>
  <c r="Y27" i="1021"/>
  <c r="X27" i="1021"/>
  <c r="W27" i="1021"/>
  <c r="V27" i="1021"/>
  <c r="U27" i="1021"/>
  <c r="T27" i="1021"/>
  <c r="S27" i="1021"/>
  <c r="R27" i="1021"/>
  <c r="Q27" i="1021"/>
  <c r="P27" i="1021"/>
  <c r="O27" i="1021"/>
  <c r="N27" i="1021"/>
  <c r="M27" i="1021"/>
  <c r="L27" i="1021"/>
  <c r="K27" i="1021"/>
  <c r="F27" i="1021"/>
  <c r="AJ26" i="1021"/>
  <c r="AI26" i="1021"/>
  <c r="AH26" i="1021"/>
  <c r="AG26" i="1021"/>
  <c r="AF26" i="1021"/>
  <c r="AE26" i="1021"/>
  <c r="AD26" i="1021"/>
  <c r="AC26" i="1021"/>
  <c r="AB26" i="1021"/>
  <c r="AA26" i="1021"/>
  <c r="Z26" i="1021"/>
  <c r="Y26" i="1021"/>
  <c r="X26" i="1021"/>
  <c r="W26" i="1021"/>
  <c r="V26" i="1021"/>
  <c r="U26" i="1021"/>
  <c r="T26" i="1021"/>
  <c r="S26" i="1021"/>
  <c r="R26" i="1021"/>
  <c r="Q26" i="1021"/>
  <c r="P26" i="1021"/>
  <c r="O26" i="1021"/>
  <c r="N26" i="1021"/>
  <c r="M26" i="1021"/>
  <c r="L26" i="1021"/>
  <c r="K26" i="1021"/>
  <c r="F26" i="1021"/>
  <c r="AJ25" i="1021"/>
  <c r="AI25" i="1021"/>
  <c r="AH25" i="1021"/>
  <c r="AG25" i="1021"/>
  <c r="AF25" i="1021"/>
  <c r="AE25" i="1021"/>
  <c r="AD25" i="1021"/>
  <c r="AC25" i="1021"/>
  <c r="AB25" i="1021"/>
  <c r="AA25" i="1021"/>
  <c r="Z25" i="1021"/>
  <c r="Y25" i="1021"/>
  <c r="X25" i="1021"/>
  <c r="W25" i="1021"/>
  <c r="V25" i="1021"/>
  <c r="U25" i="1021"/>
  <c r="T25" i="1021"/>
  <c r="S25" i="1021"/>
  <c r="R25" i="1021"/>
  <c r="Q25" i="1021"/>
  <c r="P25" i="1021"/>
  <c r="O25" i="1021"/>
  <c r="N25" i="1021"/>
  <c r="M25" i="1021"/>
  <c r="L25" i="1021"/>
  <c r="K25" i="1021"/>
  <c r="F25" i="1021"/>
  <c r="AJ24" i="1021"/>
  <c r="AI24" i="1021"/>
  <c r="AH24" i="1021"/>
  <c r="AG24" i="1021"/>
  <c r="AF24" i="1021"/>
  <c r="AE24" i="1021"/>
  <c r="AD24" i="1021"/>
  <c r="AC24" i="1021"/>
  <c r="AB24" i="1021"/>
  <c r="AA24" i="1021"/>
  <c r="Z24" i="1021"/>
  <c r="Y24" i="1021"/>
  <c r="X24" i="1021"/>
  <c r="W24" i="1021"/>
  <c r="V24" i="1021"/>
  <c r="U24" i="1021"/>
  <c r="T24" i="1021"/>
  <c r="S24" i="1021"/>
  <c r="R24" i="1021"/>
  <c r="Q24" i="1021"/>
  <c r="P24" i="1021"/>
  <c r="O24" i="1021"/>
  <c r="N24" i="1021"/>
  <c r="M24" i="1021"/>
  <c r="L24" i="1021"/>
  <c r="K24" i="1021"/>
  <c r="F24" i="1021"/>
  <c r="AJ23" i="1021"/>
  <c r="AI23" i="1021"/>
  <c r="AH23" i="1021"/>
  <c r="AG23" i="1021"/>
  <c r="AF23" i="1021"/>
  <c r="AE23" i="1021"/>
  <c r="AD23" i="1021"/>
  <c r="AC23" i="1021"/>
  <c r="AB23" i="1021"/>
  <c r="AA23" i="1021"/>
  <c r="Z23" i="1021"/>
  <c r="Y23" i="1021"/>
  <c r="X23" i="1021"/>
  <c r="W23" i="1021"/>
  <c r="V23" i="1021"/>
  <c r="U23" i="1021"/>
  <c r="T23" i="1021"/>
  <c r="S23" i="1021"/>
  <c r="R23" i="1021"/>
  <c r="Q23" i="1021"/>
  <c r="P23" i="1021"/>
  <c r="O23" i="1021"/>
  <c r="N23" i="1021"/>
  <c r="M23" i="1021"/>
  <c r="L23" i="1021"/>
  <c r="K23" i="1021"/>
  <c r="F23" i="1021"/>
  <c r="AJ22" i="1021"/>
  <c r="AI22" i="1021"/>
  <c r="AH22" i="1021"/>
  <c r="AG22" i="1021"/>
  <c r="AF22" i="1021"/>
  <c r="AE22" i="1021"/>
  <c r="AD22" i="1021"/>
  <c r="AC22" i="1021"/>
  <c r="AB22" i="1021"/>
  <c r="AA22" i="1021"/>
  <c r="Z22" i="1021"/>
  <c r="Y22" i="1021"/>
  <c r="X22" i="1021"/>
  <c r="W22" i="1021"/>
  <c r="V22" i="1021"/>
  <c r="U22" i="1021"/>
  <c r="T22" i="1021"/>
  <c r="S22" i="1021"/>
  <c r="R22" i="1021"/>
  <c r="Q22" i="1021"/>
  <c r="P22" i="1021"/>
  <c r="O22" i="1021"/>
  <c r="N22" i="1021"/>
  <c r="M22" i="1021"/>
  <c r="L22" i="1021"/>
  <c r="K22" i="1021"/>
  <c r="F22" i="1021"/>
  <c r="AJ21" i="1021"/>
  <c r="AI21" i="1021"/>
  <c r="AH21" i="1021"/>
  <c r="AG21" i="1021"/>
  <c r="AF21" i="1021"/>
  <c r="AE21" i="1021"/>
  <c r="AD21" i="1021"/>
  <c r="AC21" i="1021"/>
  <c r="AB21" i="1021"/>
  <c r="AA21" i="1021"/>
  <c r="Z21" i="1021"/>
  <c r="Y21" i="1021"/>
  <c r="X21" i="1021"/>
  <c r="W21" i="1021"/>
  <c r="V21" i="1021"/>
  <c r="U21" i="1021"/>
  <c r="T21" i="1021"/>
  <c r="S21" i="1021"/>
  <c r="R21" i="1021"/>
  <c r="Q21" i="1021"/>
  <c r="P21" i="1021"/>
  <c r="O21" i="1021"/>
  <c r="N21" i="1021"/>
  <c r="M21" i="1021"/>
  <c r="L21" i="1021"/>
  <c r="K21" i="1021"/>
  <c r="F21" i="1021"/>
  <c r="AJ20" i="1021"/>
  <c r="AI20" i="1021"/>
  <c r="AH20" i="1021"/>
  <c r="AG20" i="1021"/>
  <c r="AF20" i="1021"/>
  <c r="AE20" i="1021"/>
  <c r="AD20" i="1021"/>
  <c r="AC20" i="1021"/>
  <c r="AB20" i="1021"/>
  <c r="AA20" i="1021"/>
  <c r="Z20" i="1021"/>
  <c r="Y20" i="1021"/>
  <c r="X20" i="1021"/>
  <c r="W20" i="1021"/>
  <c r="V20" i="1021"/>
  <c r="U20" i="1021"/>
  <c r="T20" i="1021"/>
  <c r="S20" i="1021"/>
  <c r="R20" i="1021"/>
  <c r="Q20" i="1021"/>
  <c r="P20" i="1021"/>
  <c r="O20" i="1021"/>
  <c r="N20" i="1021"/>
  <c r="M20" i="1021"/>
  <c r="L20" i="1021"/>
  <c r="K20" i="1021"/>
  <c r="F20" i="1021"/>
  <c r="AJ19" i="1021"/>
  <c r="AI19" i="1021"/>
  <c r="AH19" i="1021"/>
  <c r="AG19" i="1021"/>
  <c r="AF19" i="1021"/>
  <c r="AE19" i="1021"/>
  <c r="AD19" i="1021"/>
  <c r="AC19" i="1021"/>
  <c r="AB19" i="1021"/>
  <c r="AA19" i="1021"/>
  <c r="Z19" i="1021"/>
  <c r="Y19" i="1021"/>
  <c r="X19" i="1021"/>
  <c r="W19" i="1021"/>
  <c r="V19" i="1021"/>
  <c r="U19" i="1021"/>
  <c r="T19" i="1021"/>
  <c r="S19" i="1021"/>
  <c r="R19" i="1021"/>
  <c r="Q19" i="1021"/>
  <c r="P19" i="1021"/>
  <c r="O19" i="1021"/>
  <c r="N19" i="1021"/>
  <c r="M19" i="1021"/>
  <c r="L19" i="1021"/>
  <c r="K19" i="1021"/>
  <c r="F19" i="1021"/>
  <c r="AJ18" i="1021"/>
  <c r="AI18" i="1021"/>
  <c r="AH18" i="1021"/>
  <c r="AG18" i="1021"/>
  <c r="AF18" i="1021"/>
  <c r="AE18" i="1021"/>
  <c r="AD18" i="1021"/>
  <c r="AC18" i="1021"/>
  <c r="AB18" i="1021"/>
  <c r="AA18" i="1021"/>
  <c r="Z18" i="1021"/>
  <c r="Y18" i="1021"/>
  <c r="X18" i="1021"/>
  <c r="W18" i="1021"/>
  <c r="V18" i="1021"/>
  <c r="U18" i="1021"/>
  <c r="T18" i="1021"/>
  <c r="S18" i="1021"/>
  <c r="R18" i="1021"/>
  <c r="Q18" i="1021"/>
  <c r="P18" i="1021"/>
  <c r="O18" i="1021"/>
  <c r="N18" i="1021"/>
  <c r="M18" i="1021"/>
  <c r="L18" i="1021"/>
  <c r="K18" i="1021"/>
  <c r="F18" i="1021"/>
  <c r="AJ17" i="1021"/>
  <c r="AI17" i="1021"/>
  <c r="AH17" i="1021"/>
  <c r="AG17" i="1021"/>
  <c r="AF17" i="1021"/>
  <c r="AE17" i="1021"/>
  <c r="AD17" i="1021"/>
  <c r="AC17" i="1021"/>
  <c r="AB17" i="1021"/>
  <c r="AA17" i="1021"/>
  <c r="Z17" i="1021"/>
  <c r="Y17" i="1021"/>
  <c r="X17" i="1021"/>
  <c r="W17" i="1021"/>
  <c r="V17" i="1021"/>
  <c r="U17" i="1021"/>
  <c r="T17" i="1021"/>
  <c r="S17" i="1021"/>
  <c r="R17" i="1021"/>
  <c r="Q17" i="1021"/>
  <c r="P17" i="1021"/>
  <c r="O17" i="1021"/>
  <c r="N17" i="1021"/>
  <c r="M17" i="1021"/>
  <c r="L17" i="1021"/>
  <c r="K17" i="1021"/>
  <c r="F17" i="1021"/>
  <c r="AI16" i="1021"/>
  <c r="AH16" i="1021"/>
  <c r="AJ16" i="1021" s="1"/>
  <c r="AG16" i="1021"/>
  <c r="AE16" i="1021"/>
  <c r="AD16" i="1021"/>
  <c r="AC16" i="1021"/>
  <c r="AB16" i="1021"/>
  <c r="AF16" i="1021" s="1"/>
  <c r="AA16" i="1021"/>
  <c r="Y16" i="1021"/>
  <c r="X16" i="1021"/>
  <c r="W16" i="1021"/>
  <c r="Z16" i="1021" s="1"/>
  <c r="V16" i="1021"/>
  <c r="T16" i="1021"/>
  <c r="S16" i="1021"/>
  <c r="R16" i="1021"/>
  <c r="U16" i="1021" s="1"/>
  <c r="Q16" i="1021"/>
  <c r="O16" i="1021"/>
  <c r="N16" i="1021"/>
  <c r="M16" i="1021"/>
  <c r="L16" i="1021"/>
  <c r="P16" i="1021" s="1"/>
  <c r="F16" i="1021" s="1"/>
  <c r="K16" i="1021"/>
  <c r="AI15" i="1021"/>
  <c r="AH15" i="1021"/>
  <c r="AJ15" i="1021" s="1"/>
  <c r="AG15" i="1021"/>
  <c r="AE15" i="1021"/>
  <c r="AD15" i="1021"/>
  <c r="AC15" i="1021"/>
  <c r="AB15" i="1021"/>
  <c r="AF15" i="1021" s="1"/>
  <c r="AA15" i="1021"/>
  <c r="Y15" i="1021"/>
  <c r="X15" i="1021"/>
  <c r="W15" i="1021"/>
  <c r="Z15" i="1021" s="1"/>
  <c r="V15" i="1021"/>
  <c r="T15" i="1021"/>
  <c r="S15" i="1021"/>
  <c r="R15" i="1021"/>
  <c r="U15" i="1021" s="1"/>
  <c r="Q15" i="1021"/>
  <c r="O15" i="1021"/>
  <c r="N15" i="1021"/>
  <c r="M15" i="1021"/>
  <c r="L15" i="1021"/>
  <c r="P15" i="1021" s="1"/>
  <c r="F15" i="1021" s="1"/>
  <c r="K15" i="1021"/>
  <c r="AI14" i="1021"/>
  <c r="AH14" i="1021"/>
  <c r="AJ14" i="1021" s="1"/>
  <c r="AG14" i="1021"/>
  <c r="AE14" i="1021"/>
  <c r="AD14" i="1021"/>
  <c r="AC14" i="1021"/>
  <c r="AF14" i="1021" s="1"/>
  <c r="AB14" i="1021"/>
  <c r="AA14" i="1021"/>
  <c r="Y14" i="1021"/>
  <c r="X14" i="1021"/>
  <c r="Z14" i="1021" s="1"/>
  <c r="W14" i="1021"/>
  <c r="V14" i="1021"/>
  <c r="T14" i="1021"/>
  <c r="S14" i="1021"/>
  <c r="U14" i="1021" s="1"/>
  <c r="R14" i="1021"/>
  <c r="Q14" i="1021"/>
  <c r="O14" i="1021"/>
  <c r="N14" i="1021"/>
  <c r="M14" i="1021"/>
  <c r="P14" i="1021" s="1"/>
  <c r="F14" i="1021" s="1"/>
  <c r="L14" i="1021"/>
  <c r="K14" i="1021"/>
  <c r="AI13" i="1021"/>
  <c r="AH13" i="1021"/>
  <c r="AG13" i="1021"/>
  <c r="AJ13" i="1021" s="1"/>
  <c r="AE13" i="1021"/>
  <c r="AD13" i="1021"/>
  <c r="AC13" i="1021"/>
  <c r="AB13" i="1021"/>
  <c r="AA13" i="1021"/>
  <c r="AF13" i="1021" s="1"/>
  <c r="Y13" i="1021"/>
  <c r="X13" i="1021"/>
  <c r="W13" i="1021"/>
  <c r="V13" i="1021"/>
  <c r="Z13" i="1021" s="1"/>
  <c r="T13" i="1021"/>
  <c r="S13" i="1021"/>
  <c r="R13" i="1021"/>
  <c r="Q13" i="1021"/>
  <c r="U13" i="1021" s="1"/>
  <c r="O13" i="1021"/>
  <c r="N13" i="1021"/>
  <c r="M13" i="1021"/>
  <c r="L13" i="1021"/>
  <c r="K13" i="1021"/>
  <c r="P13" i="1021" s="1"/>
  <c r="F13" i="1021" s="1"/>
  <c r="AI12" i="1021"/>
  <c r="AH12" i="1021"/>
  <c r="AJ12" i="1021" s="1"/>
  <c r="AG12" i="1021"/>
  <c r="AE12" i="1021"/>
  <c r="AD12" i="1021"/>
  <c r="AC12" i="1021"/>
  <c r="AF12" i="1021" s="1"/>
  <c r="AB12" i="1021"/>
  <c r="AA12" i="1021"/>
  <c r="Y12" i="1021"/>
  <c r="X12" i="1021"/>
  <c r="Z12" i="1021" s="1"/>
  <c r="W12" i="1021"/>
  <c r="V12" i="1021"/>
  <c r="T12" i="1021"/>
  <c r="S12" i="1021"/>
  <c r="U12" i="1021" s="1"/>
  <c r="R12" i="1021"/>
  <c r="Q12" i="1021"/>
  <c r="O12" i="1021"/>
  <c r="N12" i="1021"/>
  <c r="M12" i="1021"/>
  <c r="P12" i="1021" s="1"/>
  <c r="F12" i="1021" s="1"/>
  <c r="L12" i="1021"/>
  <c r="K12" i="1021"/>
  <c r="AI11" i="1021"/>
  <c r="AH11" i="1021"/>
  <c r="AJ11" i="1021" s="1"/>
  <c r="AG11" i="1021"/>
  <c r="AE11" i="1021"/>
  <c r="AD11" i="1021"/>
  <c r="AF11" i="1021" s="1"/>
  <c r="AC11" i="1021"/>
  <c r="AB11" i="1021"/>
  <c r="AA11" i="1021"/>
  <c r="Y11" i="1021"/>
  <c r="X11" i="1021"/>
  <c r="Z11" i="1021" s="1"/>
  <c r="W11" i="1021"/>
  <c r="V11" i="1021"/>
  <c r="T11" i="1021"/>
  <c r="U11" i="1021" s="1"/>
  <c r="S11" i="1021"/>
  <c r="R11" i="1021"/>
  <c r="Q11" i="1021"/>
  <c r="O11" i="1021"/>
  <c r="N11" i="1021"/>
  <c r="P11" i="1021" s="1"/>
  <c r="F11" i="1021" s="1"/>
  <c r="M11" i="1021"/>
  <c r="L11" i="1021"/>
  <c r="K11" i="1021"/>
  <c r="AI10" i="1021"/>
  <c r="AH10" i="1021"/>
  <c r="AJ10" i="1021" s="1"/>
  <c r="AG10" i="1021"/>
  <c r="AE10" i="1021"/>
  <c r="AD10" i="1021"/>
  <c r="AF10" i="1021" s="1"/>
  <c r="AC10" i="1021"/>
  <c r="AB10" i="1021"/>
  <c r="AA10" i="1021"/>
  <c r="Y10" i="1021"/>
  <c r="X10" i="1021"/>
  <c r="Z10" i="1021" s="1"/>
  <c r="W10" i="1021"/>
  <c r="V10" i="1021"/>
  <c r="T10" i="1021"/>
  <c r="U10" i="1021" s="1"/>
  <c r="S10" i="1021"/>
  <c r="R10" i="1021"/>
  <c r="Q10" i="1021"/>
  <c r="O10" i="1021"/>
  <c r="N10" i="1021"/>
  <c r="P10" i="1021" s="1"/>
  <c r="F10" i="1021" s="1"/>
  <c r="M10" i="1021"/>
  <c r="L10" i="1021"/>
  <c r="K10" i="1021"/>
  <c r="AI9" i="1021"/>
  <c r="AH9" i="1021"/>
  <c r="AJ9" i="1021" s="1"/>
  <c r="AG9" i="1021"/>
  <c r="AE9" i="1021"/>
  <c r="AD9" i="1021"/>
  <c r="AC9" i="1021"/>
  <c r="AB9" i="1021"/>
  <c r="AF9" i="1021" s="1"/>
  <c r="AA9" i="1021"/>
  <c r="Z9" i="1021"/>
  <c r="Y9" i="1021"/>
  <c r="X9" i="1021"/>
  <c r="W9" i="1021"/>
  <c r="V9" i="1021"/>
  <c r="T9" i="1021"/>
  <c r="S9" i="1021"/>
  <c r="R9" i="1021"/>
  <c r="U9" i="1021" s="1"/>
  <c r="Q9" i="1021"/>
  <c r="O9" i="1021"/>
  <c r="N9" i="1021"/>
  <c r="M9" i="1021"/>
  <c r="L9" i="1021"/>
  <c r="P9" i="1021" s="1"/>
  <c r="F9" i="1021" s="1"/>
  <c r="K9" i="1021"/>
  <c r="AI8" i="1021"/>
  <c r="AH8" i="1021"/>
  <c r="AJ8" i="1021" s="1"/>
  <c r="AG8" i="1021"/>
  <c r="AE8" i="1021"/>
  <c r="AD8" i="1021"/>
  <c r="AC8" i="1021"/>
  <c r="AF8" i="1021" s="1"/>
  <c r="AB8" i="1021"/>
  <c r="AA8" i="1021"/>
  <c r="Y8" i="1021"/>
  <c r="X8" i="1021"/>
  <c r="Z8" i="1021" s="1"/>
  <c r="W8" i="1021"/>
  <c r="V8" i="1021"/>
  <c r="T8" i="1021"/>
  <c r="S8" i="1021"/>
  <c r="U8" i="1021" s="1"/>
  <c r="R8" i="1021"/>
  <c r="Q8" i="1021"/>
  <c r="O8" i="1021"/>
  <c r="N8" i="1021"/>
  <c r="M8" i="1021"/>
  <c r="P8" i="1021" s="1"/>
  <c r="F8" i="1021" s="1"/>
  <c r="L8" i="1021"/>
  <c r="K8" i="1021"/>
  <c r="AI7" i="1021"/>
  <c r="AH7" i="1021"/>
  <c r="AJ7" i="1021" s="1"/>
  <c r="AG7" i="1021"/>
  <c r="AE7" i="1021"/>
  <c r="AD7" i="1021"/>
  <c r="AC7" i="1021"/>
  <c r="AF7" i="1021" s="1"/>
  <c r="AB7" i="1021"/>
  <c r="AA7" i="1021"/>
  <c r="Y7" i="1021"/>
  <c r="X7" i="1021"/>
  <c r="Z7" i="1021" s="1"/>
  <c r="W7" i="1021"/>
  <c r="V7" i="1021"/>
  <c r="T7" i="1021"/>
  <c r="S7" i="1021"/>
  <c r="U7" i="1021" s="1"/>
  <c r="R7" i="1021"/>
  <c r="Q7" i="1021"/>
  <c r="O7" i="1021"/>
  <c r="N7" i="1021"/>
  <c r="M7" i="1021"/>
  <c r="P7" i="1021" s="1"/>
  <c r="F7" i="1021" s="1"/>
  <c r="L7" i="1021"/>
  <c r="K7" i="1021"/>
  <c r="AI6" i="1021"/>
  <c r="AH6" i="1021"/>
  <c r="AJ6" i="1021" s="1"/>
  <c r="AG6" i="1021"/>
  <c r="AE6" i="1021"/>
  <c r="AD6" i="1021"/>
  <c r="AC6" i="1021"/>
  <c r="AB6" i="1021"/>
  <c r="AF6" i="1021" s="1"/>
  <c r="AA6" i="1021"/>
  <c r="Y6" i="1021"/>
  <c r="X6" i="1021"/>
  <c r="W6" i="1021"/>
  <c r="Z6" i="1021" s="1"/>
  <c r="V6" i="1021"/>
  <c r="T6" i="1021"/>
  <c r="S6" i="1021"/>
  <c r="R6" i="1021"/>
  <c r="U6" i="1021" s="1"/>
  <c r="Q6" i="1021"/>
  <c r="O6" i="1021"/>
  <c r="N6" i="1021"/>
  <c r="M6" i="1021"/>
  <c r="L6" i="1021"/>
  <c r="P6" i="1021" s="1"/>
  <c r="F6" i="1021" s="1"/>
  <c r="K6" i="1021"/>
  <c r="AI5" i="1021"/>
  <c r="AH5" i="1021"/>
  <c r="AG5" i="1021"/>
  <c r="AJ5" i="1021" s="1"/>
  <c r="AE5" i="1021"/>
  <c r="AD5" i="1021"/>
  <c r="AC5" i="1021"/>
  <c r="AB5" i="1021"/>
  <c r="AA5" i="1021"/>
  <c r="AF5" i="1021" s="1"/>
  <c r="Y5" i="1021"/>
  <c r="X5" i="1021"/>
  <c r="W5" i="1021"/>
  <c r="V5" i="1021"/>
  <c r="Z5" i="1021" s="1"/>
  <c r="T5" i="1021"/>
  <c r="S5" i="1021"/>
  <c r="R5" i="1021"/>
  <c r="Q5" i="1021"/>
  <c r="U5" i="1021" s="1"/>
  <c r="O5" i="1021"/>
  <c r="N5" i="1021"/>
  <c r="M5" i="1021"/>
  <c r="L5" i="1021"/>
  <c r="K5" i="1021"/>
  <c r="P5" i="1021" s="1"/>
  <c r="F5" i="1021" s="1"/>
  <c r="AI4" i="1021"/>
  <c r="AH4" i="1021"/>
  <c r="AJ4" i="1021" s="1"/>
  <c r="AG4" i="1021"/>
  <c r="AE4" i="1021"/>
  <c r="AD4" i="1021"/>
  <c r="AF4" i="1021" s="1"/>
  <c r="AC4" i="1021"/>
  <c r="AB4" i="1021"/>
  <c r="AA4" i="1021"/>
  <c r="Y4" i="1021"/>
  <c r="X4" i="1021"/>
  <c r="Z4" i="1021" s="1"/>
  <c r="W4" i="1021"/>
  <c r="V4" i="1021"/>
  <c r="T4" i="1021"/>
  <c r="U4" i="1021" s="1"/>
  <c r="S4" i="1021"/>
  <c r="R4" i="1021"/>
  <c r="Q4" i="1021"/>
  <c r="O4" i="1021"/>
  <c r="N4" i="1021"/>
  <c r="P4" i="1021" s="1"/>
  <c r="F4" i="1021" s="1"/>
  <c r="M4" i="1021"/>
  <c r="L4" i="1021"/>
  <c r="K4" i="1021"/>
  <c r="E54" i="1020"/>
  <c r="E56" i="1020" s="1"/>
  <c r="D54" i="1020"/>
  <c r="D55" i="1020" s="1"/>
  <c r="C54" i="1020"/>
  <c r="C55" i="1020" s="1"/>
  <c r="G55" i="1020" s="1"/>
  <c r="E47" i="1020"/>
  <c r="D47" i="1020"/>
  <c r="AJ43" i="1020"/>
  <c r="AI43" i="1020"/>
  <c r="AH43" i="1020"/>
  <c r="AG43" i="1020"/>
  <c r="AF43" i="1020"/>
  <c r="AE43" i="1020"/>
  <c r="AD43" i="1020"/>
  <c r="AC43" i="1020"/>
  <c r="AB43" i="1020"/>
  <c r="AA43" i="1020"/>
  <c r="Z43" i="1020"/>
  <c r="Y43" i="1020"/>
  <c r="X43" i="1020"/>
  <c r="W43" i="1020"/>
  <c r="V43" i="1020"/>
  <c r="U43" i="1020"/>
  <c r="T43" i="1020"/>
  <c r="S43" i="1020"/>
  <c r="R43" i="1020"/>
  <c r="Q43" i="1020"/>
  <c r="P43" i="1020"/>
  <c r="O43" i="1020"/>
  <c r="N43" i="1020"/>
  <c r="M43" i="1020"/>
  <c r="L43" i="1020"/>
  <c r="K43" i="1020"/>
  <c r="F43" i="1020"/>
  <c r="AJ42" i="1020"/>
  <c r="AI42" i="1020"/>
  <c r="AH42" i="1020"/>
  <c r="AG42" i="1020"/>
  <c r="AF42" i="1020"/>
  <c r="AE42" i="1020"/>
  <c r="AD42" i="1020"/>
  <c r="AC42" i="1020"/>
  <c r="AB42" i="1020"/>
  <c r="AA42" i="1020"/>
  <c r="Z42" i="1020"/>
  <c r="Y42" i="1020"/>
  <c r="X42" i="1020"/>
  <c r="W42" i="1020"/>
  <c r="V42" i="1020"/>
  <c r="U42" i="1020"/>
  <c r="T42" i="1020"/>
  <c r="S42" i="1020"/>
  <c r="R42" i="1020"/>
  <c r="Q42" i="1020"/>
  <c r="P42" i="1020"/>
  <c r="O42" i="1020"/>
  <c r="N42" i="1020"/>
  <c r="M42" i="1020"/>
  <c r="L42" i="1020"/>
  <c r="K42" i="1020"/>
  <c r="F42" i="1020"/>
  <c r="AJ41" i="1020"/>
  <c r="AI41" i="1020"/>
  <c r="AH41" i="1020"/>
  <c r="AG41" i="1020"/>
  <c r="AF41" i="1020"/>
  <c r="AE41" i="1020"/>
  <c r="AD41" i="1020"/>
  <c r="AC41" i="1020"/>
  <c r="AB41" i="1020"/>
  <c r="AA41" i="1020"/>
  <c r="Z41" i="1020"/>
  <c r="Y41" i="1020"/>
  <c r="X41" i="1020"/>
  <c r="W41" i="1020"/>
  <c r="V41" i="1020"/>
  <c r="U41" i="1020"/>
  <c r="T41" i="1020"/>
  <c r="S41" i="1020"/>
  <c r="R41" i="1020"/>
  <c r="Q41" i="1020"/>
  <c r="P41" i="1020"/>
  <c r="O41" i="1020"/>
  <c r="N41" i="1020"/>
  <c r="M41" i="1020"/>
  <c r="L41" i="1020"/>
  <c r="K41" i="1020"/>
  <c r="F41" i="1020"/>
  <c r="AJ40" i="1020"/>
  <c r="AI40" i="1020"/>
  <c r="AH40" i="1020"/>
  <c r="AG40" i="1020"/>
  <c r="AF40" i="1020"/>
  <c r="AE40" i="1020"/>
  <c r="AD40" i="1020"/>
  <c r="AC40" i="1020"/>
  <c r="AB40" i="1020"/>
  <c r="AA40" i="1020"/>
  <c r="Z40" i="1020"/>
  <c r="Y40" i="1020"/>
  <c r="X40" i="1020"/>
  <c r="W40" i="1020"/>
  <c r="V40" i="1020"/>
  <c r="U40" i="1020"/>
  <c r="T40" i="1020"/>
  <c r="S40" i="1020"/>
  <c r="R40" i="1020"/>
  <c r="Q40" i="1020"/>
  <c r="P40" i="1020"/>
  <c r="O40" i="1020"/>
  <c r="N40" i="1020"/>
  <c r="M40" i="1020"/>
  <c r="L40" i="1020"/>
  <c r="K40" i="1020"/>
  <c r="F40" i="1020"/>
  <c r="AJ39" i="1020"/>
  <c r="AI39" i="1020"/>
  <c r="AH39" i="1020"/>
  <c r="AG39" i="1020"/>
  <c r="AF39" i="1020"/>
  <c r="AE39" i="1020"/>
  <c r="AD39" i="1020"/>
  <c r="AC39" i="1020"/>
  <c r="AB39" i="1020"/>
  <c r="AA39" i="1020"/>
  <c r="Z39" i="1020"/>
  <c r="Y39" i="1020"/>
  <c r="X39" i="1020"/>
  <c r="W39" i="1020"/>
  <c r="V39" i="1020"/>
  <c r="U39" i="1020"/>
  <c r="T39" i="1020"/>
  <c r="S39" i="1020"/>
  <c r="R39" i="1020"/>
  <c r="Q39" i="1020"/>
  <c r="P39" i="1020"/>
  <c r="O39" i="1020"/>
  <c r="N39" i="1020"/>
  <c r="M39" i="1020"/>
  <c r="L39" i="1020"/>
  <c r="K39" i="1020"/>
  <c r="F39" i="1020"/>
  <c r="AJ38" i="1020"/>
  <c r="AI38" i="1020"/>
  <c r="AH38" i="1020"/>
  <c r="AG38" i="1020"/>
  <c r="AF38" i="1020"/>
  <c r="AE38" i="1020"/>
  <c r="AD38" i="1020"/>
  <c r="AC38" i="1020"/>
  <c r="AB38" i="1020"/>
  <c r="AA38" i="1020"/>
  <c r="Z38" i="1020"/>
  <c r="Y38" i="1020"/>
  <c r="X38" i="1020"/>
  <c r="W38" i="1020"/>
  <c r="V38" i="1020"/>
  <c r="U38" i="1020"/>
  <c r="T38" i="1020"/>
  <c r="S38" i="1020"/>
  <c r="R38" i="1020"/>
  <c r="Q38" i="1020"/>
  <c r="P38" i="1020"/>
  <c r="O38" i="1020"/>
  <c r="N38" i="1020"/>
  <c r="M38" i="1020"/>
  <c r="L38" i="1020"/>
  <c r="K38" i="1020"/>
  <c r="F38" i="1020"/>
  <c r="AJ37" i="1020"/>
  <c r="AI37" i="1020"/>
  <c r="AH37" i="1020"/>
  <c r="AG37" i="1020"/>
  <c r="AF37" i="1020"/>
  <c r="AE37" i="1020"/>
  <c r="AD37" i="1020"/>
  <c r="AC37" i="1020"/>
  <c r="AB37" i="1020"/>
  <c r="AA37" i="1020"/>
  <c r="Z37" i="1020"/>
  <c r="Y37" i="1020"/>
  <c r="X37" i="1020"/>
  <c r="W37" i="1020"/>
  <c r="V37" i="1020"/>
  <c r="U37" i="1020"/>
  <c r="T37" i="1020"/>
  <c r="S37" i="1020"/>
  <c r="R37" i="1020"/>
  <c r="Q37" i="1020"/>
  <c r="P37" i="1020"/>
  <c r="O37" i="1020"/>
  <c r="N37" i="1020"/>
  <c r="M37" i="1020"/>
  <c r="L37" i="1020"/>
  <c r="K37" i="1020"/>
  <c r="F37" i="1020"/>
  <c r="AJ36" i="1020"/>
  <c r="AI36" i="1020"/>
  <c r="AH36" i="1020"/>
  <c r="AG36" i="1020"/>
  <c r="AF36" i="1020"/>
  <c r="AE36" i="1020"/>
  <c r="AD36" i="1020"/>
  <c r="AC36" i="1020"/>
  <c r="AB36" i="1020"/>
  <c r="AA36" i="1020"/>
  <c r="Z36" i="1020"/>
  <c r="Y36" i="1020"/>
  <c r="X36" i="1020"/>
  <c r="W36" i="1020"/>
  <c r="V36" i="1020"/>
  <c r="U36" i="1020"/>
  <c r="T36" i="1020"/>
  <c r="S36" i="1020"/>
  <c r="R36" i="1020"/>
  <c r="Q36" i="1020"/>
  <c r="P36" i="1020"/>
  <c r="O36" i="1020"/>
  <c r="N36" i="1020"/>
  <c r="M36" i="1020"/>
  <c r="L36" i="1020"/>
  <c r="K36" i="1020"/>
  <c r="F36" i="1020"/>
  <c r="AJ35" i="1020"/>
  <c r="AI35" i="1020"/>
  <c r="AH35" i="1020"/>
  <c r="AG35" i="1020"/>
  <c r="AF35" i="1020"/>
  <c r="AE35" i="1020"/>
  <c r="AD35" i="1020"/>
  <c r="AC35" i="1020"/>
  <c r="AB35" i="1020"/>
  <c r="AA35" i="1020"/>
  <c r="Z35" i="1020"/>
  <c r="Y35" i="1020"/>
  <c r="X35" i="1020"/>
  <c r="W35" i="1020"/>
  <c r="V35" i="1020"/>
  <c r="U35" i="1020"/>
  <c r="T35" i="1020"/>
  <c r="S35" i="1020"/>
  <c r="R35" i="1020"/>
  <c r="Q35" i="1020"/>
  <c r="P35" i="1020"/>
  <c r="O35" i="1020"/>
  <c r="N35" i="1020"/>
  <c r="M35" i="1020"/>
  <c r="L35" i="1020"/>
  <c r="K35" i="1020"/>
  <c r="F35" i="1020"/>
  <c r="AJ34" i="1020"/>
  <c r="AI34" i="1020"/>
  <c r="AH34" i="1020"/>
  <c r="AG34" i="1020"/>
  <c r="AF34" i="1020"/>
  <c r="AE34" i="1020"/>
  <c r="AD34" i="1020"/>
  <c r="AC34" i="1020"/>
  <c r="AB34" i="1020"/>
  <c r="AA34" i="1020"/>
  <c r="Z34" i="1020"/>
  <c r="Y34" i="1020"/>
  <c r="X34" i="1020"/>
  <c r="W34" i="1020"/>
  <c r="V34" i="1020"/>
  <c r="U34" i="1020"/>
  <c r="T34" i="1020"/>
  <c r="S34" i="1020"/>
  <c r="R34" i="1020"/>
  <c r="Q34" i="1020"/>
  <c r="P34" i="1020"/>
  <c r="O34" i="1020"/>
  <c r="N34" i="1020"/>
  <c r="M34" i="1020"/>
  <c r="L34" i="1020"/>
  <c r="K34" i="1020"/>
  <c r="F34" i="1020"/>
  <c r="AJ33" i="1020"/>
  <c r="AI33" i="1020"/>
  <c r="AH33" i="1020"/>
  <c r="AG33" i="1020"/>
  <c r="AF33" i="1020"/>
  <c r="AE33" i="1020"/>
  <c r="AD33" i="1020"/>
  <c r="AC33" i="1020"/>
  <c r="AB33" i="1020"/>
  <c r="AA33" i="1020"/>
  <c r="Z33" i="1020"/>
  <c r="Y33" i="1020"/>
  <c r="X33" i="1020"/>
  <c r="W33" i="1020"/>
  <c r="V33" i="1020"/>
  <c r="U33" i="1020"/>
  <c r="T33" i="1020"/>
  <c r="S33" i="1020"/>
  <c r="R33" i="1020"/>
  <c r="Q33" i="1020"/>
  <c r="P33" i="1020"/>
  <c r="O33" i="1020"/>
  <c r="N33" i="1020"/>
  <c r="M33" i="1020"/>
  <c r="L33" i="1020"/>
  <c r="K33" i="1020"/>
  <c r="F33" i="1020"/>
  <c r="AJ32" i="1020"/>
  <c r="AI32" i="1020"/>
  <c r="AH32" i="1020"/>
  <c r="AG32" i="1020"/>
  <c r="AF32" i="1020"/>
  <c r="AE32" i="1020"/>
  <c r="AD32" i="1020"/>
  <c r="AC32" i="1020"/>
  <c r="AB32" i="1020"/>
  <c r="AA32" i="1020"/>
  <c r="Z32" i="1020"/>
  <c r="Y32" i="1020"/>
  <c r="X32" i="1020"/>
  <c r="W32" i="1020"/>
  <c r="V32" i="1020"/>
  <c r="U32" i="1020"/>
  <c r="T32" i="1020"/>
  <c r="S32" i="1020"/>
  <c r="R32" i="1020"/>
  <c r="Q32" i="1020"/>
  <c r="P32" i="1020"/>
  <c r="O32" i="1020"/>
  <c r="N32" i="1020"/>
  <c r="M32" i="1020"/>
  <c r="L32" i="1020"/>
  <c r="K32" i="1020"/>
  <c r="F32" i="1020"/>
  <c r="AJ31" i="1020"/>
  <c r="AI31" i="1020"/>
  <c r="AH31" i="1020"/>
  <c r="AG31" i="1020"/>
  <c r="AF31" i="1020"/>
  <c r="AE31" i="1020"/>
  <c r="AD31" i="1020"/>
  <c r="AC31" i="1020"/>
  <c r="AB31" i="1020"/>
  <c r="AA31" i="1020"/>
  <c r="Z31" i="1020"/>
  <c r="Y31" i="1020"/>
  <c r="X31" i="1020"/>
  <c r="W31" i="1020"/>
  <c r="V31" i="1020"/>
  <c r="U31" i="1020"/>
  <c r="T31" i="1020"/>
  <c r="S31" i="1020"/>
  <c r="R31" i="1020"/>
  <c r="Q31" i="1020"/>
  <c r="P31" i="1020"/>
  <c r="O31" i="1020"/>
  <c r="N31" i="1020"/>
  <c r="M31" i="1020"/>
  <c r="L31" i="1020"/>
  <c r="K31" i="1020"/>
  <c r="F31" i="1020"/>
  <c r="AJ30" i="1020"/>
  <c r="AI30" i="1020"/>
  <c r="AH30" i="1020"/>
  <c r="AG30" i="1020"/>
  <c r="AF30" i="1020"/>
  <c r="AE30" i="1020"/>
  <c r="AD30" i="1020"/>
  <c r="AC30" i="1020"/>
  <c r="AB30" i="1020"/>
  <c r="AA30" i="1020"/>
  <c r="Z30" i="1020"/>
  <c r="Y30" i="1020"/>
  <c r="X30" i="1020"/>
  <c r="W30" i="1020"/>
  <c r="V30" i="1020"/>
  <c r="U30" i="1020"/>
  <c r="T30" i="1020"/>
  <c r="S30" i="1020"/>
  <c r="R30" i="1020"/>
  <c r="Q30" i="1020"/>
  <c r="P30" i="1020"/>
  <c r="O30" i="1020"/>
  <c r="N30" i="1020"/>
  <c r="M30" i="1020"/>
  <c r="L30" i="1020"/>
  <c r="K30" i="1020"/>
  <c r="F30" i="1020"/>
  <c r="AJ29" i="1020"/>
  <c r="AI29" i="1020"/>
  <c r="AH29" i="1020"/>
  <c r="AG29" i="1020"/>
  <c r="AF29" i="1020"/>
  <c r="AE29" i="1020"/>
  <c r="AD29" i="1020"/>
  <c r="AC29" i="1020"/>
  <c r="AB29" i="1020"/>
  <c r="AA29" i="1020"/>
  <c r="Z29" i="1020"/>
  <c r="Y29" i="1020"/>
  <c r="X29" i="1020"/>
  <c r="W29" i="1020"/>
  <c r="V29" i="1020"/>
  <c r="U29" i="1020"/>
  <c r="T29" i="1020"/>
  <c r="S29" i="1020"/>
  <c r="R29" i="1020"/>
  <c r="Q29" i="1020"/>
  <c r="P29" i="1020"/>
  <c r="O29" i="1020"/>
  <c r="N29" i="1020"/>
  <c r="M29" i="1020"/>
  <c r="L29" i="1020"/>
  <c r="K29" i="1020"/>
  <c r="F29" i="1020"/>
  <c r="AJ28" i="1020"/>
  <c r="AI28" i="1020"/>
  <c r="AH28" i="1020"/>
  <c r="AG28" i="1020"/>
  <c r="AF28" i="1020"/>
  <c r="AE28" i="1020"/>
  <c r="AD28" i="1020"/>
  <c r="AC28" i="1020"/>
  <c r="AB28" i="1020"/>
  <c r="AA28" i="1020"/>
  <c r="Z28" i="1020"/>
  <c r="Y28" i="1020"/>
  <c r="X28" i="1020"/>
  <c r="W28" i="1020"/>
  <c r="V28" i="1020"/>
  <c r="U28" i="1020"/>
  <c r="T28" i="1020"/>
  <c r="S28" i="1020"/>
  <c r="R28" i="1020"/>
  <c r="Q28" i="1020"/>
  <c r="P28" i="1020"/>
  <c r="O28" i="1020"/>
  <c r="N28" i="1020"/>
  <c r="M28" i="1020"/>
  <c r="L28" i="1020"/>
  <c r="K28" i="1020"/>
  <c r="F28" i="1020"/>
  <c r="AJ27" i="1020"/>
  <c r="AI27" i="1020"/>
  <c r="AH27" i="1020"/>
  <c r="AG27" i="1020"/>
  <c r="AF27" i="1020"/>
  <c r="AE27" i="1020"/>
  <c r="AD27" i="1020"/>
  <c r="AC27" i="1020"/>
  <c r="AB27" i="1020"/>
  <c r="AA27" i="1020"/>
  <c r="Z27" i="1020"/>
  <c r="Y27" i="1020"/>
  <c r="X27" i="1020"/>
  <c r="W27" i="1020"/>
  <c r="V27" i="1020"/>
  <c r="U27" i="1020"/>
  <c r="T27" i="1020"/>
  <c r="S27" i="1020"/>
  <c r="R27" i="1020"/>
  <c r="Q27" i="1020"/>
  <c r="P27" i="1020"/>
  <c r="O27" i="1020"/>
  <c r="N27" i="1020"/>
  <c r="M27" i="1020"/>
  <c r="L27" i="1020"/>
  <c r="K27" i="1020"/>
  <c r="F27" i="1020"/>
  <c r="AJ26" i="1020"/>
  <c r="AI26" i="1020"/>
  <c r="AH26" i="1020"/>
  <c r="AG26" i="1020"/>
  <c r="AF26" i="1020"/>
  <c r="AE26" i="1020"/>
  <c r="AD26" i="1020"/>
  <c r="AC26" i="1020"/>
  <c r="AB26" i="1020"/>
  <c r="AA26" i="1020"/>
  <c r="Z26" i="1020"/>
  <c r="Y26" i="1020"/>
  <c r="X26" i="1020"/>
  <c r="W26" i="1020"/>
  <c r="V26" i="1020"/>
  <c r="U26" i="1020"/>
  <c r="T26" i="1020"/>
  <c r="S26" i="1020"/>
  <c r="R26" i="1020"/>
  <c r="Q26" i="1020"/>
  <c r="P26" i="1020"/>
  <c r="O26" i="1020"/>
  <c r="N26" i="1020"/>
  <c r="M26" i="1020"/>
  <c r="L26" i="1020"/>
  <c r="K26" i="1020"/>
  <c r="F26" i="1020"/>
  <c r="AJ25" i="1020"/>
  <c r="AI25" i="1020"/>
  <c r="AH25" i="1020"/>
  <c r="AG25" i="1020"/>
  <c r="AF25" i="1020"/>
  <c r="AE25" i="1020"/>
  <c r="AD25" i="1020"/>
  <c r="AC25" i="1020"/>
  <c r="AB25" i="1020"/>
  <c r="AA25" i="1020"/>
  <c r="Z25" i="1020"/>
  <c r="Y25" i="1020"/>
  <c r="X25" i="1020"/>
  <c r="W25" i="1020"/>
  <c r="V25" i="1020"/>
  <c r="U25" i="1020"/>
  <c r="T25" i="1020"/>
  <c r="S25" i="1020"/>
  <c r="R25" i="1020"/>
  <c r="Q25" i="1020"/>
  <c r="P25" i="1020"/>
  <c r="O25" i="1020"/>
  <c r="N25" i="1020"/>
  <c r="M25" i="1020"/>
  <c r="L25" i="1020"/>
  <c r="K25" i="1020"/>
  <c r="F25" i="1020"/>
  <c r="AJ24" i="1020"/>
  <c r="AI24" i="1020"/>
  <c r="AH24" i="1020"/>
  <c r="AG24" i="1020"/>
  <c r="AF24" i="1020"/>
  <c r="AE24" i="1020"/>
  <c r="AD24" i="1020"/>
  <c r="AC24" i="1020"/>
  <c r="AB24" i="1020"/>
  <c r="AA24" i="1020"/>
  <c r="Z24" i="1020"/>
  <c r="Y24" i="1020"/>
  <c r="X24" i="1020"/>
  <c r="W24" i="1020"/>
  <c r="V24" i="1020"/>
  <c r="U24" i="1020"/>
  <c r="T24" i="1020"/>
  <c r="S24" i="1020"/>
  <c r="R24" i="1020"/>
  <c r="Q24" i="1020"/>
  <c r="P24" i="1020"/>
  <c r="O24" i="1020"/>
  <c r="N24" i="1020"/>
  <c r="M24" i="1020"/>
  <c r="L24" i="1020"/>
  <c r="K24" i="1020"/>
  <c r="F24" i="1020"/>
  <c r="AJ23" i="1020"/>
  <c r="AI23" i="1020"/>
  <c r="AH23" i="1020"/>
  <c r="AG23" i="1020"/>
  <c r="AF23" i="1020"/>
  <c r="AE23" i="1020"/>
  <c r="AD23" i="1020"/>
  <c r="AC23" i="1020"/>
  <c r="AB23" i="1020"/>
  <c r="AA23" i="1020"/>
  <c r="Z23" i="1020"/>
  <c r="Y23" i="1020"/>
  <c r="X23" i="1020"/>
  <c r="W23" i="1020"/>
  <c r="V23" i="1020"/>
  <c r="U23" i="1020"/>
  <c r="T23" i="1020"/>
  <c r="S23" i="1020"/>
  <c r="R23" i="1020"/>
  <c r="Q23" i="1020"/>
  <c r="P23" i="1020"/>
  <c r="O23" i="1020"/>
  <c r="N23" i="1020"/>
  <c r="M23" i="1020"/>
  <c r="L23" i="1020"/>
  <c r="K23" i="1020"/>
  <c r="F23" i="1020"/>
  <c r="AJ22" i="1020"/>
  <c r="AI22" i="1020"/>
  <c r="AH22" i="1020"/>
  <c r="AG22" i="1020"/>
  <c r="AF22" i="1020"/>
  <c r="AE22" i="1020"/>
  <c r="AD22" i="1020"/>
  <c r="AC22" i="1020"/>
  <c r="AB22" i="1020"/>
  <c r="AA22" i="1020"/>
  <c r="Z22" i="1020"/>
  <c r="Y22" i="1020"/>
  <c r="X22" i="1020"/>
  <c r="W22" i="1020"/>
  <c r="V22" i="1020"/>
  <c r="U22" i="1020"/>
  <c r="T22" i="1020"/>
  <c r="S22" i="1020"/>
  <c r="R22" i="1020"/>
  <c r="Q22" i="1020"/>
  <c r="P22" i="1020"/>
  <c r="O22" i="1020"/>
  <c r="N22" i="1020"/>
  <c r="M22" i="1020"/>
  <c r="L22" i="1020"/>
  <c r="K22" i="1020"/>
  <c r="F22" i="1020"/>
  <c r="AJ21" i="1020"/>
  <c r="AI21" i="1020"/>
  <c r="AH21" i="1020"/>
  <c r="AG21" i="1020"/>
  <c r="AF21" i="1020"/>
  <c r="AE21" i="1020"/>
  <c r="AD21" i="1020"/>
  <c r="AC21" i="1020"/>
  <c r="AB21" i="1020"/>
  <c r="AA21" i="1020"/>
  <c r="Z21" i="1020"/>
  <c r="Y21" i="1020"/>
  <c r="X21" i="1020"/>
  <c r="W21" i="1020"/>
  <c r="V21" i="1020"/>
  <c r="U21" i="1020"/>
  <c r="T21" i="1020"/>
  <c r="S21" i="1020"/>
  <c r="R21" i="1020"/>
  <c r="Q21" i="1020"/>
  <c r="P21" i="1020"/>
  <c r="O21" i="1020"/>
  <c r="N21" i="1020"/>
  <c r="M21" i="1020"/>
  <c r="L21" i="1020"/>
  <c r="K21" i="1020"/>
  <c r="F21" i="1020"/>
  <c r="AJ20" i="1020"/>
  <c r="AI20" i="1020"/>
  <c r="AH20" i="1020"/>
  <c r="AG20" i="1020"/>
  <c r="AF20" i="1020"/>
  <c r="AE20" i="1020"/>
  <c r="AD20" i="1020"/>
  <c r="AC20" i="1020"/>
  <c r="AB20" i="1020"/>
  <c r="AA20" i="1020"/>
  <c r="Z20" i="1020"/>
  <c r="Y20" i="1020"/>
  <c r="X20" i="1020"/>
  <c r="W20" i="1020"/>
  <c r="V20" i="1020"/>
  <c r="U20" i="1020"/>
  <c r="T20" i="1020"/>
  <c r="S20" i="1020"/>
  <c r="R20" i="1020"/>
  <c r="Q20" i="1020"/>
  <c r="P20" i="1020"/>
  <c r="O20" i="1020"/>
  <c r="N20" i="1020"/>
  <c r="M20" i="1020"/>
  <c r="L20" i="1020"/>
  <c r="K20" i="1020"/>
  <c r="F20" i="1020"/>
  <c r="AI19" i="1020"/>
  <c r="AH19" i="1020"/>
  <c r="AJ19" i="1020" s="1"/>
  <c r="AG19" i="1020"/>
  <c r="AE19" i="1020"/>
  <c r="AD19" i="1020"/>
  <c r="AC19" i="1020"/>
  <c r="AB19" i="1020"/>
  <c r="AF19" i="1020" s="1"/>
  <c r="AA19" i="1020"/>
  <c r="Y19" i="1020"/>
  <c r="X19" i="1020"/>
  <c r="W19" i="1020"/>
  <c r="Z19" i="1020" s="1"/>
  <c r="V19" i="1020"/>
  <c r="T19" i="1020"/>
  <c r="S19" i="1020"/>
  <c r="R19" i="1020"/>
  <c r="U19" i="1020" s="1"/>
  <c r="Q19" i="1020"/>
  <c r="O19" i="1020"/>
  <c r="N19" i="1020"/>
  <c r="M19" i="1020"/>
  <c r="L19" i="1020"/>
  <c r="P19" i="1020" s="1"/>
  <c r="F19" i="1020" s="1"/>
  <c r="K19" i="1020"/>
  <c r="AI18" i="1020"/>
  <c r="AJ18" i="1020" s="1"/>
  <c r="AH18" i="1020"/>
  <c r="AG18" i="1020"/>
  <c r="AE18" i="1020"/>
  <c r="AF18" i="1020" s="1"/>
  <c r="AD18" i="1020"/>
  <c r="AC18" i="1020"/>
  <c r="AB18" i="1020"/>
  <c r="AA18" i="1020"/>
  <c r="Y18" i="1020"/>
  <c r="Z18" i="1020" s="1"/>
  <c r="X18" i="1020"/>
  <c r="W18" i="1020"/>
  <c r="V18" i="1020"/>
  <c r="T18" i="1020"/>
  <c r="U18" i="1020" s="1"/>
  <c r="S18" i="1020"/>
  <c r="R18" i="1020"/>
  <c r="Q18" i="1020"/>
  <c r="O18" i="1020"/>
  <c r="P18" i="1020" s="1"/>
  <c r="F18" i="1020" s="1"/>
  <c r="N18" i="1020"/>
  <c r="M18" i="1020"/>
  <c r="L18" i="1020"/>
  <c r="K18" i="1020"/>
  <c r="AI17" i="1020"/>
  <c r="AH17" i="1020"/>
  <c r="AJ17" i="1020" s="1"/>
  <c r="AG17" i="1020"/>
  <c r="AE17" i="1020"/>
  <c r="AD17" i="1020"/>
  <c r="AC17" i="1020"/>
  <c r="AB17" i="1020"/>
  <c r="AF17" i="1020" s="1"/>
  <c r="AA17" i="1020"/>
  <c r="Y17" i="1020"/>
  <c r="X17" i="1020"/>
  <c r="W17" i="1020"/>
  <c r="Z17" i="1020" s="1"/>
  <c r="V17" i="1020"/>
  <c r="T17" i="1020"/>
  <c r="S17" i="1020"/>
  <c r="R17" i="1020"/>
  <c r="U17" i="1020" s="1"/>
  <c r="Q17" i="1020"/>
  <c r="O17" i="1020"/>
  <c r="N17" i="1020"/>
  <c r="M17" i="1020"/>
  <c r="L17" i="1020"/>
  <c r="P17" i="1020" s="1"/>
  <c r="F17" i="1020" s="1"/>
  <c r="K17" i="1020"/>
  <c r="AI16" i="1020"/>
  <c r="AH16" i="1020"/>
  <c r="AJ16" i="1020" s="1"/>
  <c r="AG16" i="1020"/>
  <c r="AE16" i="1020"/>
  <c r="AD16" i="1020"/>
  <c r="AF16" i="1020" s="1"/>
  <c r="AC16" i="1020"/>
  <c r="AB16" i="1020"/>
  <c r="AA16" i="1020"/>
  <c r="Y16" i="1020"/>
  <c r="X16" i="1020"/>
  <c r="Z16" i="1020" s="1"/>
  <c r="W16" i="1020"/>
  <c r="V16" i="1020"/>
  <c r="T16" i="1020"/>
  <c r="U16" i="1020" s="1"/>
  <c r="S16" i="1020"/>
  <c r="R16" i="1020"/>
  <c r="Q16" i="1020"/>
  <c r="O16" i="1020"/>
  <c r="N16" i="1020"/>
  <c r="P16" i="1020" s="1"/>
  <c r="F16" i="1020" s="1"/>
  <c r="M16" i="1020"/>
  <c r="L16" i="1020"/>
  <c r="K16" i="1020"/>
  <c r="AI15" i="1020"/>
  <c r="AH15" i="1020"/>
  <c r="AJ15" i="1020" s="1"/>
  <c r="AG15" i="1020"/>
  <c r="AE15" i="1020"/>
  <c r="AD15" i="1020"/>
  <c r="AC15" i="1020"/>
  <c r="AF15" i="1020" s="1"/>
  <c r="AB15" i="1020"/>
  <c r="AA15" i="1020"/>
  <c r="Y15" i="1020"/>
  <c r="X15" i="1020"/>
  <c r="Z15" i="1020" s="1"/>
  <c r="W15" i="1020"/>
  <c r="V15" i="1020"/>
  <c r="T15" i="1020"/>
  <c r="S15" i="1020"/>
  <c r="U15" i="1020" s="1"/>
  <c r="R15" i="1020"/>
  <c r="Q15" i="1020"/>
  <c r="O15" i="1020"/>
  <c r="N15" i="1020"/>
  <c r="M15" i="1020"/>
  <c r="P15" i="1020" s="1"/>
  <c r="F15" i="1020" s="1"/>
  <c r="L15" i="1020"/>
  <c r="K15" i="1020"/>
  <c r="AI14" i="1020"/>
  <c r="AH14" i="1020"/>
  <c r="AJ14" i="1020" s="1"/>
  <c r="AG14" i="1020"/>
  <c r="AE14" i="1020"/>
  <c r="AD14" i="1020"/>
  <c r="AC14" i="1020"/>
  <c r="AB14" i="1020"/>
  <c r="AF14" i="1020" s="1"/>
  <c r="AA14" i="1020"/>
  <c r="Y14" i="1020"/>
  <c r="X14" i="1020"/>
  <c r="W14" i="1020"/>
  <c r="Z14" i="1020" s="1"/>
  <c r="V14" i="1020"/>
  <c r="T14" i="1020"/>
  <c r="S14" i="1020"/>
  <c r="R14" i="1020"/>
  <c r="U14" i="1020" s="1"/>
  <c r="Q14" i="1020"/>
  <c r="O14" i="1020"/>
  <c r="N14" i="1020"/>
  <c r="M14" i="1020"/>
  <c r="L14" i="1020"/>
  <c r="P14" i="1020" s="1"/>
  <c r="F14" i="1020" s="1"/>
  <c r="K14" i="1020"/>
  <c r="AI13" i="1020"/>
  <c r="AH13" i="1020"/>
  <c r="AJ13" i="1020" s="1"/>
  <c r="AG13" i="1020"/>
  <c r="AE13" i="1020"/>
  <c r="AD13" i="1020"/>
  <c r="AF13" i="1020" s="1"/>
  <c r="AC13" i="1020"/>
  <c r="AB13" i="1020"/>
  <c r="AA13" i="1020"/>
  <c r="Y13" i="1020"/>
  <c r="X13" i="1020"/>
  <c r="Z13" i="1020" s="1"/>
  <c r="W13" i="1020"/>
  <c r="V13" i="1020"/>
  <c r="T13" i="1020"/>
  <c r="U13" i="1020" s="1"/>
  <c r="S13" i="1020"/>
  <c r="R13" i="1020"/>
  <c r="Q13" i="1020"/>
  <c r="O13" i="1020"/>
  <c r="N13" i="1020"/>
  <c r="P13" i="1020" s="1"/>
  <c r="F13" i="1020" s="1"/>
  <c r="M13" i="1020"/>
  <c r="L13" i="1020"/>
  <c r="K13" i="1020"/>
  <c r="AI12" i="1020"/>
  <c r="AH12" i="1020"/>
  <c r="AG12" i="1020"/>
  <c r="AJ12" i="1020" s="1"/>
  <c r="AE12" i="1020"/>
  <c r="AD12" i="1020"/>
  <c r="AC12" i="1020"/>
  <c r="AB12" i="1020"/>
  <c r="AA12" i="1020"/>
  <c r="AF12" i="1020" s="1"/>
  <c r="Y12" i="1020"/>
  <c r="X12" i="1020"/>
  <c r="W12" i="1020"/>
  <c r="V12" i="1020"/>
  <c r="Z12" i="1020" s="1"/>
  <c r="T12" i="1020"/>
  <c r="S12" i="1020"/>
  <c r="R12" i="1020"/>
  <c r="Q12" i="1020"/>
  <c r="U12" i="1020" s="1"/>
  <c r="O12" i="1020"/>
  <c r="N12" i="1020"/>
  <c r="M12" i="1020"/>
  <c r="L12" i="1020"/>
  <c r="K12" i="1020"/>
  <c r="P12" i="1020" s="1"/>
  <c r="F12" i="1020" s="1"/>
  <c r="AI11" i="1020"/>
  <c r="AJ11" i="1020" s="1"/>
  <c r="AH11" i="1020"/>
  <c r="AG11" i="1020"/>
  <c r="AE11" i="1020"/>
  <c r="AF11" i="1020" s="1"/>
  <c r="AD11" i="1020"/>
  <c r="AC11" i="1020"/>
  <c r="AB11" i="1020"/>
  <c r="AA11" i="1020"/>
  <c r="Y11" i="1020"/>
  <c r="Z11" i="1020" s="1"/>
  <c r="X11" i="1020"/>
  <c r="W11" i="1020"/>
  <c r="V11" i="1020"/>
  <c r="T11" i="1020"/>
  <c r="U11" i="1020" s="1"/>
  <c r="S11" i="1020"/>
  <c r="R11" i="1020"/>
  <c r="Q11" i="1020"/>
  <c r="O11" i="1020"/>
  <c r="P11" i="1020" s="1"/>
  <c r="F11" i="1020" s="1"/>
  <c r="N11" i="1020"/>
  <c r="M11" i="1020"/>
  <c r="L11" i="1020"/>
  <c r="K11" i="1020"/>
  <c r="AI10" i="1020"/>
  <c r="AH10" i="1020"/>
  <c r="AG10" i="1020"/>
  <c r="AJ10" i="1020" s="1"/>
  <c r="AE10" i="1020"/>
  <c r="AD10" i="1020"/>
  <c r="AC10" i="1020"/>
  <c r="AB10" i="1020"/>
  <c r="AA10" i="1020"/>
  <c r="AF10" i="1020" s="1"/>
  <c r="Y10" i="1020"/>
  <c r="X10" i="1020"/>
  <c r="W10" i="1020"/>
  <c r="V10" i="1020"/>
  <c r="Z10" i="1020" s="1"/>
  <c r="T10" i="1020"/>
  <c r="S10" i="1020"/>
  <c r="R10" i="1020"/>
  <c r="Q10" i="1020"/>
  <c r="U10" i="1020" s="1"/>
  <c r="O10" i="1020"/>
  <c r="N10" i="1020"/>
  <c r="M10" i="1020"/>
  <c r="L10" i="1020"/>
  <c r="K10" i="1020"/>
  <c r="P10" i="1020" s="1"/>
  <c r="F10" i="1020" s="1"/>
  <c r="AI9" i="1020"/>
  <c r="AH9" i="1020"/>
  <c r="AJ9" i="1020" s="1"/>
  <c r="AG9" i="1020"/>
  <c r="AE9" i="1020"/>
  <c r="AD9" i="1020"/>
  <c r="AC9" i="1020"/>
  <c r="AB9" i="1020"/>
  <c r="AF9" i="1020" s="1"/>
  <c r="AA9" i="1020"/>
  <c r="Y9" i="1020"/>
  <c r="X9" i="1020"/>
  <c r="W9" i="1020"/>
  <c r="Z9" i="1020" s="1"/>
  <c r="V9" i="1020"/>
  <c r="T9" i="1020"/>
  <c r="S9" i="1020"/>
  <c r="R9" i="1020"/>
  <c r="U9" i="1020" s="1"/>
  <c r="Q9" i="1020"/>
  <c r="O9" i="1020"/>
  <c r="N9" i="1020"/>
  <c r="M9" i="1020"/>
  <c r="L9" i="1020"/>
  <c r="P9" i="1020" s="1"/>
  <c r="F9" i="1020" s="1"/>
  <c r="K9" i="1020"/>
  <c r="AI8" i="1020"/>
  <c r="AJ8" i="1020" s="1"/>
  <c r="AH8" i="1020"/>
  <c r="AG8" i="1020"/>
  <c r="AE8" i="1020"/>
  <c r="AF8" i="1020" s="1"/>
  <c r="AD8" i="1020"/>
  <c r="AC8" i="1020"/>
  <c r="AB8" i="1020"/>
  <c r="AA8" i="1020"/>
  <c r="Y8" i="1020"/>
  <c r="Z8" i="1020" s="1"/>
  <c r="X8" i="1020"/>
  <c r="W8" i="1020"/>
  <c r="V8" i="1020"/>
  <c r="T8" i="1020"/>
  <c r="U8" i="1020" s="1"/>
  <c r="S8" i="1020"/>
  <c r="R8" i="1020"/>
  <c r="Q8" i="1020"/>
  <c r="O8" i="1020"/>
  <c r="P8" i="1020" s="1"/>
  <c r="F8" i="1020" s="1"/>
  <c r="N8" i="1020"/>
  <c r="M8" i="1020"/>
  <c r="L8" i="1020"/>
  <c r="K8" i="1020"/>
  <c r="AI7" i="1020"/>
  <c r="AJ7" i="1020" s="1"/>
  <c r="AH7" i="1020"/>
  <c r="AG7" i="1020"/>
  <c r="AE7" i="1020"/>
  <c r="AF7" i="1020" s="1"/>
  <c r="AD7" i="1020"/>
  <c r="AC7" i="1020"/>
  <c r="AB7" i="1020"/>
  <c r="AA7" i="1020"/>
  <c r="Y7" i="1020"/>
  <c r="Z7" i="1020" s="1"/>
  <c r="X7" i="1020"/>
  <c r="W7" i="1020"/>
  <c r="V7" i="1020"/>
  <c r="T7" i="1020"/>
  <c r="U7" i="1020" s="1"/>
  <c r="S7" i="1020"/>
  <c r="R7" i="1020"/>
  <c r="Q7" i="1020"/>
  <c r="O7" i="1020"/>
  <c r="P7" i="1020" s="1"/>
  <c r="F7" i="1020" s="1"/>
  <c r="N7" i="1020"/>
  <c r="M7" i="1020"/>
  <c r="L7" i="1020"/>
  <c r="K7" i="1020"/>
  <c r="AI6" i="1020"/>
  <c r="AH6" i="1020"/>
  <c r="AG6" i="1020"/>
  <c r="AJ6" i="1020" s="1"/>
  <c r="AE6" i="1020"/>
  <c r="AD6" i="1020"/>
  <c r="AC6" i="1020"/>
  <c r="AB6" i="1020"/>
  <c r="AA6" i="1020"/>
  <c r="AF6" i="1020" s="1"/>
  <c r="Y6" i="1020"/>
  <c r="X6" i="1020"/>
  <c r="W6" i="1020"/>
  <c r="V6" i="1020"/>
  <c r="Z6" i="1020" s="1"/>
  <c r="T6" i="1020"/>
  <c r="S6" i="1020"/>
  <c r="R6" i="1020"/>
  <c r="Q6" i="1020"/>
  <c r="U6" i="1020" s="1"/>
  <c r="O6" i="1020"/>
  <c r="N6" i="1020"/>
  <c r="M6" i="1020"/>
  <c r="L6" i="1020"/>
  <c r="K6" i="1020"/>
  <c r="P6" i="1020" s="1"/>
  <c r="F6" i="1020" s="1"/>
  <c r="AI5" i="1020"/>
  <c r="AJ5" i="1020" s="1"/>
  <c r="AH5" i="1020"/>
  <c r="AG5" i="1020"/>
  <c r="AE5" i="1020"/>
  <c r="AF5" i="1020" s="1"/>
  <c r="AD5" i="1020"/>
  <c r="AC5" i="1020"/>
  <c r="AB5" i="1020"/>
  <c r="AA5" i="1020"/>
  <c r="Y5" i="1020"/>
  <c r="Z5" i="1020" s="1"/>
  <c r="X5" i="1020"/>
  <c r="W5" i="1020"/>
  <c r="V5" i="1020"/>
  <c r="T5" i="1020"/>
  <c r="U5" i="1020" s="1"/>
  <c r="S5" i="1020"/>
  <c r="R5" i="1020"/>
  <c r="Q5" i="1020"/>
  <c r="O5" i="1020"/>
  <c r="P5" i="1020" s="1"/>
  <c r="F5" i="1020" s="1"/>
  <c r="N5" i="1020"/>
  <c r="M5" i="1020"/>
  <c r="L5" i="1020"/>
  <c r="K5" i="1020"/>
  <c r="AI4" i="1020"/>
  <c r="AH4" i="1020"/>
  <c r="AJ4" i="1020" s="1"/>
  <c r="AG4" i="1020"/>
  <c r="AE4" i="1020"/>
  <c r="AD4" i="1020"/>
  <c r="AF4" i="1020" s="1"/>
  <c r="AC4" i="1020"/>
  <c r="AB4" i="1020"/>
  <c r="AA4" i="1020"/>
  <c r="Y4" i="1020"/>
  <c r="X4" i="1020"/>
  <c r="Z4" i="1020" s="1"/>
  <c r="W4" i="1020"/>
  <c r="V4" i="1020"/>
  <c r="T4" i="1020"/>
  <c r="U4" i="1020" s="1"/>
  <c r="S4" i="1020"/>
  <c r="R4" i="1020"/>
  <c r="Q4" i="1020"/>
  <c r="O4" i="1020"/>
  <c r="N4" i="1020"/>
  <c r="P4" i="1020" s="1"/>
  <c r="F4" i="1020" s="1"/>
  <c r="M4" i="1020"/>
  <c r="L4" i="1020"/>
  <c r="K4" i="1020"/>
  <c r="E54" i="1019"/>
  <c r="E56" i="1019" s="1"/>
  <c r="D54" i="1019"/>
  <c r="D56" i="1019" s="1"/>
  <c r="C54" i="1019"/>
  <c r="C56" i="1019" s="1"/>
  <c r="G56" i="1019" s="1"/>
  <c r="E47" i="1019"/>
  <c r="E49" i="1019" s="1"/>
  <c r="D47" i="1019"/>
  <c r="AJ43" i="1019"/>
  <c r="AI43" i="1019"/>
  <c r="AH43" i="1019"/>
  <c r="AG43" i="1019"/>
  <c r="AF43" i="1019"/>
  <c r="AE43" i="1019"/>
  <c r="AD43" i="1019"/>
  <c r="AC43" i="1019"/>
  <c r="AB43" i="1019"/>
  <c r="AA43" i="1019"/>
  <c r="Z43" i="1019"/>
  <c r="Y43" i="1019"/>
  <c r="X43" i="1019"/>
  <c r="W43" i="1019"/>
  <c r="V43" i="1019"/>
  <c r="U43" i="1019"/>
  <c r="T43" i="1019"/>
  <c r="S43" i="1019"/>
  <c r="R43" i="1019"/>
  <c r="Q43" i="1019"/>
  <c r="P43" i="1019"/>
  <c r="O43" i="1019"/>
  <c r="N43" i="1019"/>
  <c r="M43" i="1019"/>
  <c r="L43" i="1019"/>
  <c r="K43" i="1019"/>
  <c r="F43" i="1019"/>
  <c r="AJ42" i="1019"/>
  <c r="AI42" i="1019"/>
  <c r="AH42" i="1019"/>
  <c r="AG42" i="1019"/>
  <c r="AF42" i="1019"/>
  <c r="AE42" i="1019"/>
  <c r="AD42" i="1019"/>
  <c r="AC42" i="1019"/>
  <c r="AB42" i="1019"/>
  <c r="AA42" i="1019"/>
  <c r="Z42" i="1019"/>
  <c r="Y42" i="1019"/>
  <c r="X42" i="1019"/>
  <c r="W42" i="1019"/>
  <c r="V42" i="1019"/>
  <c r="U42" i="1019"/>
  <c r="T42" i="1019"/>
  <c r="S42" i="1019"/>
  <c r="R42" i="1019"/>
  <c r="Q42" i="1019"/>
  <c r="P42" i="1019"/>
  <c r="O42" i="1019"/>
  <c r="N42" i="1019"/>
  <c r="M42" i="1019"/>
  <c r="L42" i="1019"/>
  <c r="K42" i="1019"/>
  <c r="F42" i="1019"/>
  <c r="AJ41" i="1019"/>
  <c r="AI41" i="1019"/>
  <c r="AH41" i="1019"/>
  <c r="AG41" i="1019"/>
  <c r="AF41" i="1019"/>
  <c r="AE41" i="1019"/>
  <c r="AD41" i="1019"/>
  <c r="AC41" i="1019"/>
  <c r="AB41" i="1019"/>
  <c r="AA41" i="1019"/>
  <c r="Z41" i="1019"/>
  <c r="Y41" i="1019"/>
  <c r="X41" i="1019"/>
  <c r="W41" i="1019"/>
  <c r="V41" i="1019"/>
  <c r="U41" i="1019"/>
  <c r="T41" i="1019"/>
  <c r="S41" i="1019"/>
  <c r="R41" i="1019"/>
  <c r="Q41" i="1019"/>
  <c r="P41" i="1019"/>
  <c r="O41" i="1019"/>
  <c r="N41" i="1019"/>
  <c r="M41" i="1019"/>
  <c r="L41" i="1019"/>
  <c r="K41" i="1019"/>
  <c r="F41" i="1019"/>
  <c r="AJ40" i="1019"/>
  <c r="AI40" i="1019"/>
  <c r="AH40" i="1019"/>
  <c r="AG40" i="1019"/>
  <c r="AF40" i="1019"/>
  <c r="AE40" i="1019"/>
  <c r="AD40" i="1019"/>
  <c r="AC40" i="1019"/>
  <c r="AB40" i="1019"/>
  <c r="AA40" i="1019"/>
  <c r="Z40" i="1019"/>
  <c r="Y40" i="1019"/>
  <c r="X40" i="1019"/>
  <c r="W40" i="1019"/>
  <c r="V40" i="1019"/>
  <c r="U40" i="1019"/>
  <c r="T40" i="1019"/>
  <c r="S40" i="1019"/>
  <c r="R40" i="1019"/>
  <c r="Q40" i="1019"/>
  <c r="P40" i="1019"/>
  <c r="O40" i="1019"/>
  <c r="N40" i="1019"/>
  <c r="M40" i="1019"/>
  <c r="L40" i="1019"/>
  <c r="K40" i="1019"/>
  <c r="F40" i="1019"/>
  <c r="AJ39" i="1019"/>
  <c r="AI39" i="1019"/>
  <c r="AH39" i="1019"/>
  <c r="AG39" i="1019"/>
  <c r="AF39" i="1019"/>
  <c r="AE39" i="1019"/>
  <c r="AD39" i="1019"/>
  <c r="AC39" i="1019"/>
  <c r="AB39" i="1019"/>
  <c r="AA39" i="1019"/>
  <c r="Z39" i="1019"/>
  <c r="Y39" i="1019"/>
  <c r="X39" i="1019"/>
  <c r="W39" i="1019"/>
  <c r="V39" i="1019"/>
  <c r="U39" i="1019"/>
  <c r="T39" i="1019"/>
  <c r="S39" i="1019"/>
  <c r="R39" i="1019"/>
  <c r="Q39" i="1019"/>
  <c r="P39" i="1019"/>
  <c r="O39" i="1019"/>
  <c r="N39" i="1019"/>
  <c r="M39" i="1019"/>
  <c r="L39" i="1019"/>
  <c r="K39" i="1019"/>
  <c r="F39" i="1019"/>
  <c r="AJ38" i="1019"/>
  <c r="AI38" i="1019"/>
  <c r="AH38" i="1019"/>
  <c r="AG38" i="1019"/>
  <c r="AF38" i="1019"/>
  <c r="AE38" i="1019"/>
  <c r="AD38" i="1019"/>
  <c r="AC38" i="1019"/>
  <c r="AB38" i="1019"/>
  <c r="AA38" i="1019"/>
  <c r="Z38" i="1019"/>
  <c r="Y38" i="1019"/>
  <c r="X38" i="1019"/>
  <c r="W38" i="1019"/>
  <c r="V38" i="1019"/>
  <c r="U38" i="1019"/>
  <c r="T38" i="1019"/>
  <c r="S38" i="1019"/>
  <c r="R38" i="1019"/>
  <c r="Q38" i="1019"/>
  <c r="P38" i="1019"/>
  <c r="O38" i="1019"/>
  <c r="N38" i="1019"/>
  <c r="M38" i="1019"/>
  <c r="L38" i="1019"/>
  <c r="K38" i="1019"/>
  <c r="F38" i="1019"/>
  <c r="AJ37" i="1019"/>
  <c r="AI37" i="1019"/>
  <c r="AH37" i="1019"/>
  <c r="AG37" i="1019"/>
  <c r="AF37" i="1019"/>
  <c r="AE37" i="1019"/>
  <c r="AD37" i="1019"/>
  <c r="AC37" i="1019"/>
  <c r="AB37" i="1019"/>
  <c r="AA37" i="1019"/>
  <c r="Z37" i="1019"/>
  <c r="Y37" i="1019"/>
  <c r="X37" i="1019"/>
  <c r="W37" i="1019"/>
  <c r="V37" i="1019"/>
  <c r="U37" i="1019"/>
  <c r="T37" i="1019"/>
  <c r="S37" i="1019"/>
  <c r="R37" i="1019"/>
  <c r="Q37" i="1019"/>
  <c r="P37" i="1019"/>
  <c r="O37" i="1019"/>
  <c r="N37" i="1019"/>
  <c r="M37" i="1019"/>
  <c r="L37" i="1019"/>
  <c r="K37" i="1019"/>
  <c r="F37" i="1019"/>
  <c r="AJ36" i="1019"/>
  <c r="AI36" i="1019"/>
  <c r="AH36" i="1019"/>
  <c r="AG36" i="1019"/>
  <c r="AF36" i="1019"/>
  <c r="AE36" i="1019"/>
  <c r="AD36" i="1019"/>
  <c r="AC36" i="1019"/>
  <c r="AB36" i="1019"/>
  <c r="AA36" i="1019"/>
  <c r="Z36" i="1019"/>
  <c r="Y36" i="1019"/>
  <c r="X36" i="1019"/>
  <c r="W36" i="1019"/>
  <c r="V36" i="1019"/>
  <c r="U36" i="1019"/>
  <c r="T36" i="1019"/>
  <c r="S36" i="1019"/>
  <c r="R36" i="1019"/>
  <c r="Q36" i="1019"/>
  <c r="P36" i="1019"/>
  <c r="O36" i="1019"/>
  <c r="N36" i="1019"/>
  <c r="M36" i="1019"/>
  <c r="L36" i="1019"/>
  <c r="K36" i="1019"/>
  <c r="F36" i="1019"/>
  <c r="AJ35" i="1019"/>
  <c r="AI35" i="1019"/>
  <c r="AH35" i="1019"/>
  <c r="AG35" i="1019"/>
  <c r="AF35" i="1019"/>
  <c r="AE35" i="1019"/>
  <c r="AD35" i="1019"/>
  <c r="AC35" i="1019"/>
  <c r="AB35" i="1019"/>
  <c r="AA35" i="1019"/>
  <c r="Z35" i="1019"/>
  <c r="Y35" i="1019"/>
  <c r="X35" i="1019"/>
  <c r="W35" i="1019"/>
  <c r="V35" i="1019"/>
  <c r="U35" i="1019"/>
  <c r="T35" i="1019"/>
  <c r="S35" i="1019"/>
  <c r="R35" i="1019"/>
  <c r="Q35" i="1019"/>
  <c r="P35" i="1019"/>
  <c r="O35" i="1019"/>
  <c r="N35" i="1019"/>
  <c r="M35" i="1019"/>
  <c r="L35" i="1019"/>
  <c r="K35" i="1019"/>
  <c r="F35" i="1019"/>
  <c r="AJ34" i="1019"/>
  <c r="AI34" i="1019"/>
  <c r="AH34" i="1019"/>
  <c r="AG34" i="1019"/>
  <c r="AF34" i="1019"/>
  <c r="AE34" i="1019"/>
  <c r="AD34" i="1019"/>
  <c r="AC34" i="1019"/>
  <c r="AB34" i="1019"/>
  <c r="AA34" i="1019"/>
  <c r="Z34" i="1019"/>
  <c r="Y34" i="1019"/>
  <c r="X34" i="1019"/>
  <c r="W34" i="1019"/>
  <c r="V34" i="1019"/>
  <c r="U34" i="1019"/>
  <c r="T34" i="1019"/>
  <c r="S34" i="1019"/>
  <c r="R34" i="1019"/>
  <c r="Q34" i="1019"/>
  <c r="P34" i="1019"/>
  <c r="O34" i="1019"/>
  <c r="N34" i="1019"/>
  <c r="M34" i="1019"/>
  <c r="L34" i="1019"/>
  <c r="K34" i="1019"/>
  <c r="F34" i="1019"/>
  <c r="AJ33" i="1019"/>
  <c r="AI33" i="1019"/>
  <c r="AH33" i="1019"/>
  <c r="AG33" i="1019"/>
  <c r="AF33" i="1019"/>
  <c r="AE33" i="1019"/>
  <c r="AD33" i="1019"/>
  <c r="AC33" i="1019"/>
  <c r="AB33" i="1019"/>
  <c r="AA33" i="1019"/>
  <c r="Z33" i="1019"/>
  <c r="Y33" i="1019"/>
  <c r="X33" i="1019"/>
  <c r="W33" i="1019"/>
  <c r="V33" i="1019"/>
  <c r="U33" i="1019"/>
  <c r="T33" i="1019"/>
  <c r="S33" i="1019"/>
  <c r="R33" i="1019"/>
  <c r="Q33" i="1019"/>
  <c r="P33" i="1019"/>
  <c r="O33" i="1019"/>
  <c r="N33" i="1019"/>
  <c r="M33" i="1019"/>
  <c r="L33" i="1019"/>
  <c r="K33" i="1019"/>
  <c r="F33" i="1019"/>
  <c r="AJ32" i="1019"/>
  <c r="AI32" i="1019"/>
  <c r="AH32" i="1019"/>
  <c r="AG32" i="1019"/>
  <c r="AF32" i="1019"/>
  <c r="AE32" i="1019"/>
  <c r="AD32" i="1019"/>
  <c r="AC32" i="1019"/>
  <c r="AB32" i="1019"/>
  <c r="AA32" i="1019"/>
  <c r="Z32" i="1019"/>
  <c r="Y32" i="1019"/>
  <c r="X32" i="1019"/>
  <c r="W32" i="1019"/>
  <c r="V32" i="1019"/>
  <c r="U32" i="1019"/>
  <c r="T32" i="1019"/>
  <c r="S32" i="1019"/>
  <c r="R32" i="1019"/>
  <c r="Q32" i="1019"/>
  <c r="P32" i="1019"/>
  <c r="O32" i="1019"/>
  <c r="N32" i="1019"/>
  <c r="M32" i="1019"/>
  <c r="L32" i="1019"/>
  <c r="K32" i="1019"/>
  <c r="F32" i="1019"/>
  <c r="AJ31" i="1019"/>
  <c r="AI31" i="1019"/>
  <c r="AH31" i="1019"/>
  <c r="AG31" i="1019"/>
  <c r="AF31" i="1019"/>
  <c r="AE31" i="1019"/>
  <c r="AD31" i="1019"/>
  <c r="AC31" i="1019"/>
  <c r="AB31" i="1019"/>
  <c r="AA31" i="1019"/>
  <c r="Z31" i="1019"/>
  <c r="Y31" i="1019"/>
  <c r="X31" i="1019"/>
  <c r="W31" i="1019"/>
  <c r="V31" i="1019"/>
  <c r="U31" i="1019"/>
  <c r="T31" i="1019"/>
  <c r="S31" i="1019"/>
  <c r="R31" i="1019"/>
  <c r="Q31" i="1019"/>
  <c r="P31" i="1019"/>
  <c r="O31" i="1019"/>
  <c r="N31" i="1019"/>
  <c r="M31" i="1019"/>
  <c r="L31" i="1019"/>
  <c r="K31" i="1019"/>
  <c r="F31" i="1019"/>
  <c r="AJ30" i="1019"/>
  <c r="AI30" i="1019"/>
  <c r="AH30" i="1019"/>
  <c r="AG30" i="1019"/>
  <c r="AF30" i="1019"/>
  <c r="AE30" i="1019"/>
  <c r="AD30" i="1019"/>
  <c r="AC30" i="1019"/>
  <c r="AB30" i="1019"/>
  <c r="AA30" i="1019"/>
  <c r="Z30" i="1019"/>
  <c r="Y30" i="1019"/>
  <c r="X30" i="1019"/>
  <c r="W30" i="1019"/>
  <c r="V30" i="1019"/>
  <c r="U30" i="1019"/>
  <c r="T30" i="1019"/>
  <c r="S30" i="1019"/>
  <c r="R30" i="1019"/>
  <c r="Q30" i="1019"/>
  <c r="P30" i="1019"/>
  <c r="O30" i="1019"/>
  <c r="N30" i="1019"/>
  <c r="M30" i="1019"/>
  <c r="L30" i="1019"/>
  <c r="K30" i="1019"/>
  <c r="F30" i="1019"/>
  <c r="AJ29" i="1019"/>
  <c r="AI29" i="1019"/>
  <c r="AH29" i="1019"/>
  <c r="AG29" i="1019"/>
  <c r="AF29" i="1019"/>
  <c r="AE29" i="1019"/>
  <c r="AD29" i="1019"/>
  <c r="AC29" i="1019"/>
  <c r="AB29" i="1019"/>
  <c r="AA29" i="1019"/>
  <c r="Z29" i="1019"/>
  <c r="Y29" i="1019"/>
  <c r="X29" i="1019"/>
  <c r="W29" i="1019"/>
  <c r="V29" i="1019"/>
  <c r="U29" i="1019"/>
  <c r="T29" i="1019"/>
  <c r="S29" i="1019"/>
  <c r="R29" i="1019"/>
  <c r="Q29" i="1019"/>
  <c r="P29" i="1019"/>
  <c r="O29" i="1019"/>
  <c r="N29" i="1019"/>
  <c r="M29" i="1019"/>
  <c r="L29" i="1019"/>
  <c r="K29" i="1019"/>
  <c r="F29" i="1019"/>
  <c r="AJ28" i="1019"/>
  <c r="AI28" i="1019"/>
  <c r="AH28" i="1019"/>
  <c r="AG28" i="1019"/>
  <c r="AF28" i="1019"/>
  <c r="AE28" i="1019"/>
  <c r="AD28" i="1019"/>
  <c r="AC28" i="1019"/>
  <c r="AB28" i="1019"/>
  <c r="AA28" i="1019"/>
  <c r="Z28" i="1019"/>
  <c r="Y28" i="1019"/>
  <c r="X28" i="1019"/>
  <c r="W28" i="1019"/>
  <c r="V28" i="1019"/>
  <c r="U28" i="1019"/>
  <c r="T28" i="1019"/>
  <c r="S28" i="1019"/>
  <c r="R28" i="1019"/>
  <c r="Q28" i="1019"/>
  <c r="P28" i="1019"/>
  <c r="O28" i="1019"/>
  <c r="N28" i="1019"/>
  <c r="M28" i="1019"/>
  <c r="L28" i="1019"/>
  <c r="K28" i="1019"/>
  <c r="F28" i="1019"/>
  <c r="AJ27" i="1019"/>
  <c r="AI27" i="1019"/>
  <c r="AH27" i="1019"/>
  <c r="AG27" i="1019"/>
  <c r="AF27" i="1019"/>
  <c r="AE27" i="1019"/>
  <c r="AD27" i="1019"/>
  <c r="AC27" i="1019"/>
  <c r="AB27" i="1019"/>
  <c r="AA27" i="1019"/>
  <c r="Z27" i="1019"/>
  <c r="Y27" i="1019"/>
  <c r="X27" i="1019"/>
  <c r="W27" i="1019"/>
  <c r="V27" i="1019"/>
  <c r="U27" i="1019"/>
  <c r="T27" i="1019"/>
  <c r="S27" i="1019"/>
  <c r="R27" i="1019"/>
  <c r="Q27" i="1019"/>
  <c r="P27" i="1019"/>
  <c r="O27" i="1019"/>
  <c r="N27" i="1019"/>
  <c r="M27" i="1019"/>
  <c r="L27" i="1019"/>
  <c r="K27" i="1019"/>
  <c r="F27" i="1019"/>
  <c r="AJ26" i="1019"/>
  <c r="AI26" i="1019"/>
  <c r="AH26" i="1019"/>
  <c r="AG26" i="1019"/>
  <c r="AF26" i="1019"/>
  <c r="AE26" i="1019"/>
  <c r="AD26" i="1019"/>
  <c r="AC26" i="1019"/>
  <c r="AB26" i="1019"/>
  <c r="AA26" i="1019"/>
  <c r="Z26" i="1019"/>
  <c r="Y26" i="1019"/>
  <c r="X26" i="1019"/>
  <c r="W26" i="1019"/>
  <c r="V26" i="1019"/>
  <c r="U26" i="1019"/>
  <c r="T26" i="1019"/>
  <c r="S26" i="1019"/>
  <c r="R26" i="1019"/>
  <c r="Q26" i="1019"/>
  <c r="P26" i="1019"/>
  <c r="O26" i="1019"/>
  <c r="N26" i="1019"/>
  <c r="M26" i="1019"/>
  <c r="L26" i="1019"/>
  <c r="K26" i="1019"/>
  <c r="F26" i="1019"/>
  <c r="AI25" i="1019"/>
  <c r="AH25" i="1019"/>
  <c r="AG25" i="1019"/>
  <c r="AJ25" i="1019" s="1"/>
  <c r="AF25" i="1019"/>
  <c r="AE25" i="1019"/>
  <c r="AD25" i="1019"/>
  <c r="AC25" i="1019"/>
  <c r="AB25" i="1019"/>
  <c r="AA25" i="1019"/>
  <c r="Y25" i="1019"/>
  <c r="X25" i="1019"/>
  <c r="W25" i="1019"/>
  <c r="V25" i="1019"/>
  <c r="Z25" i="1019" s="1"/>
  <c r="U25" i="1019"/>
  <c r="T25" i="1019"/>
  <c r="S25" i="1019"/>
  <c r="R25" i="1019"/>
  <c r="Q25" i="1019"/>
  <c r="P25" i="1019"/>
  <c r="O25" i="1019"/>
  <c r="N25" i="1019"/>
  <c r="M25" i="1019"/>
  <c r="L25" i="1019"/>
  <c r="K25" i="1019"/>
  <c r="F25" i="1019"/>
  <c r="AI24" i="1019"/>
  <c r="AH24" i="1019"/>
  <c r="AJ24" i="1019" s="1"/>
  <c r="AG24" i="1019"/>
  <c r="AF24" i="1019"/>
  <c r="AE24" i="1019"/>
  <c r="AD24" i="1019"/>
  <c r="AC24" i="1019"/>
  <c r="AB24" i="1019"/>
  <c r="AA24" i="1019"/>
  <c r="Y24" i="1019"/>
  <c r="X24" i="1019"/>
  <c r="W24" i="1019"/>
  <c r="Z24" i="1019" s="1"/>
  <c r="V24" i="1019"/>
  <c r="T24" i="1019"/>
  <c r="S24" i="1019"/>
  <c r="R24" i="1019"/>
  <c r="U24" i="1019" s="1"/>
  <c r="Q24" i="1019"/>
  <c r="O24" i="1019"/>
  <c r="N24" i="1019"/>
  <c r="M24" i="1019"/>
  <c r="L24" i="1019"/>
  <c r="P24" i="1019" s="1"/>
  <c r="F24" i="1019" s="1"/>
  <c r="K24" i="1019"/>
  <c r="AI23" i="1019"/>
  <c r="AH23" i="1019"/>
  <c r="AG23" i="1019"/>
  <c r="AJ23" i="1019" s="1"/>
  <c r="AF23" i="1019"/>
  <c r="AE23" i="1019"/>
  <c r="AD23" i="1019"/>
  <c r="AC23" i="1019"/>
  <c r="AB23" i="1019"/>
  <c r="AA23" i="1019"/>
  <c r="Y23" i="1019"/>
  <c r="X23" i="1019"/>
  <c r="W23" i="1019"/>
  <c r="V23" i="1019"/>
  <c r="Z23" i="1019" s="1"/>
  <c r="T23" i="1019"/>
  <c r="S23" i="1019"/>
  <c r="R23" i="1019"/>
  <c r="Q23" i="1019"/>
  <c r="U23" i="1019" s="1"/>
  <c r="O23" i="1019"/>
  <c r="N23" i="1019"/>
  <c r="M23" i="1019"/>
  <c r="L23" i="1019"/>
  <c r="K23" i="1019"/>
  <c r="P23" i="1019" s="1"/>
  <c r="F23" i="1019" s="1"/>
  <c r="AI22" i="1019"/>
  <c r="AH22" i="1019"/>
  <c r="AJ22" i="1019" s="1"/>
  <c r="AG22" i="1019"/>
  <c r="AE22" i="1019"/>
  <c r="AD22" i="1019"/>
  <c r="AC22" i="1019"/>
  <c r="AB22" i="1019"/>
  <c r="AF22" i="1019" s="1"/>
  <c r="AA22" i="1019"/>
  <c r="Y22" i="1019"/>
  <c r="X22" i="1019"/>
  <c r="W22" i="1019"/>
  <c r="Z22" i="1019" s="1"/>
  <c r="V22" i="1019"/>
  <c r="T22" i="1019"/>
  <c r="S22" i="1019"/>
  <c r="R22" i="1019"/>
  <c r="U22" i="1019" s="1"/>
  <c r="Q22" i="1019"/>
  <c r="P22" i="1019"/>
  <c r="F22" i="1019" s="1"/>
  <c r="O22" i="1019"/>
  <c r="N22" i="1019"/>
  <c r="M22" i="1019"/>
  <c r="L22" i="1019"/>
  <c r="K22" i="1019"/>
  <c r="AI21" i="1019"/>
  <c r="AH21" i="1019"/>
  <c r="AJ21" i="1019" s="1"/>
  <c r="AG21" i="1019"/>
  <c r="AE21" i="1019"/>
  <c r="AD21" i="1019"/>
  <c r="AC21" i="1019"/>
  <c r="AB21" i="1019"/>
  <c r="AF21" i="1019" s="1"/>
  <c r="AA21" i="1019"/>
  <c r="Y21" i="1019"/>
  <c r="X21" i="1019"/>
  <c r="W21" i="1019"/>
  <c r="Z21" i="1019" s="1"/>
  <c r="V21" i="1019"/>
  <c r="T21" i="1019"/>
  <c r="S21" i="1019"/>
  <c r="R21" i="1019"/>
  <c r="U21" i="1019" s="1"/>
  <c r="Q21" i="1019"/>
  <c r="O21" i="1019"/>
  <c r="N21" i="1019"/>
  <c r="M21" i="1019"/>
  <c r="L21" i="1019"/>
  <c r="P21" i="1019" s="1"/>
  <c r="K21" i="1019"/>
  <c r="AI20" i="1019"/>
  <c r="AH20" i="1019"/>
  <c r="AG20" i="1019"/>
  <c r="AJ20" i="1019" s="1"/>
  <c r="AE20" i="1019"/>
  <c r="AD20" i="1019"/>
  <c r="AC20" i="1019"/>
  <c r="AB20" i="1019"/>
  <c r="AA20" i="1019"/>
  <c r="Y20" i="1019"/>
  <c r="X20" i="1019"/>
  <c r="W20" i="1019"/>
  <c r="V20" i="1019"/>
  <c r="Z20" i="1019" s="1"/>
  <c r="T20" i="1019"/>
  <c r="S20" i="1019"/>
  <c r="R20" i="1019"/>
  <c r="Q20" i="1019"/>
  <c r="O20" i="1019"/>
  <c r="N20" i="1019"/>
  <c r="M20" i="1019"/>
  <c r="L20" i="1019"/>
  <c r="K20" i="1019"/>
  <c r="P20" i="1019" s="1"/>
  <c r="AI19" i="1019"/>
  <c r="AH19" i="1019"/>
  <c r="AJ19" i="1019" s="1"/>
  <c r="AG19" i="1019"/>
  <c r="AE19" i="1019"/>
  <c r="AD19" i="1019"/>
  <c r="AC19" i="1019"/>
  <c r="AF19" i="1019" s="1"/>
  <c r="AB19" i="1019"/>
  <c r="AA19" i="1019"/>
  <c r="Y19" i="1019"/>
  <c r="X19" i="1019"/>
  <c r="Z19" i="1019" s="1"/>
  <c r="W19" i="1019"/>
  <c r="V19" i="1019"/>
  <c r="T19" i="1019"/>
  <c r="S19" i="1019"/>
  <c r="U19" i="1019" s="1"/>
  <c r="R19" i="1019"/>
  <c r="Q19" i="1019"/>
  <c r="O19" i="1019"/>
  <c r="N19" i="1019"/>
  <c r="M19" i="1019"/>
  <c r="P19" i="1019" s="1"/>
  <c r="F19" i="1019" s="1"/>
  <c r="L19" i="1019"/>
  <c r="K19" i="1019"/>
  <c r="AI18" i="1019"/>
  <c r="AH18" i="1019"/>
  <c r="AJ18" i="1019" s="1"/>
  <c r="AG18" i="1019"/>
  <c r="AE18" i="1019"/>
  <c r="AD18" i="1019"/>
  <c r="AC18" i="1019"/>
  <c r="AB18" i="1019"/>
  <c r="AF18" i="1019" s="1"/>
  <c r="AA18" i="1019"/>
  <c r="Y18" i="1019"/>
  <c r="X18" i="1019"/>
  <c r="W18" i="1019"/>
  <c r="Z18" i="1019" s="1"/>
  <c r="V18" i="1019"/>
  <c r="T18" i="1019"/>
  <c r="S18" i="1019"/>
  <c r="R18" i="1019"/>
  <c r="U18" i="1019" s="1"/>
  <c r="Q18" i="1019"/>
  <c r="O18" i="1019"/>
  <c r="N18" i="1019"/>
  <c r="M18" i="1019"/>
  <c r="L18" i="1019"/>
  <c r="P18" i="1019" s="1"/>
  <c r="F18" i="1019" s="1"/>
  <c r="K18" i="1019"/>
  <c r="AI17" i="1019"/>
  <c r="AH17" i="1019"/>
  <c r="AG17" i="1019"/>
  <c r="AJ17" i="1019" s="1"/>
  <c r="AE17" i="1019"/>
  <c r="AD17" i="1019"/>
  <c r="AC17" i="1019"/>
  <c r="AB17" i="1019"/>
  <c r="AA17" i="1019"/>
  <c r="Y17" i="1019"/>
  <c r="X17" i="1019"/>
  <c r="W17" i="1019"/>
  <c r="V17" i="1019"/>
  <c r="T17" i="1019"/>
  <c r="S17" i="1019"/>
  <c r="R17" i="1019"/>
  <c r="Q17" i="1019"/>
  <c r="O17" i="1019"/>
  <c r="N17" i="1019"/>
  <c r="M17" i="1019"/>
  <c r="L17" i="1019"/>
  <c r="K17" i="1019"/>
  <c r="AI16" i="1019"/>
  <c r="AH16" i="1019"/>
  <c r="AJ16" i="1019" s="1"/>
  <c r="AG16" i="1019"/>
  <c r="AE16" i="1019"/>
  <c r="AD16" i="1019"/>
  <c r="AC16" i="1019"/>
  <c r="AB16" i="1019"/>
  <c r="AF16" i="1019" s="1"/>
  <c r="AA16" i="1019"/>
  <c r="Y16" i="1019"/>
  <c r="X16" i="1019"/>
  <c r="W16" i="1019"/>
  <c r="V16" i="1019"/>
  <c r="T16" i="1019"/>
  <c r="S16" i="1019"/>
  <c r="R16" i="1019"/>
  <c r="U16" i="1019" s="1"/>
  <c r="Q16" i="1019"/>
  <c r="O16" i="1019"/>
  <c r="N16" i="1019"/>
  <c r="M16" i="1019"/>
  <c r="L16" i="1019"/>
  <c r="K16" i="1019"/>
  <c r="AI15" i="1019"/>
  <c r="AH15" i="1019"/>
  <c r="AJ15" i="1019" s="1"/>
  <c r="AG15" i="1019"/>
  <c r="AE15" i="1019"/>
  <c r="AD15" i="1019"/>
  <c r="AC15" i="1019"/>
  <c r="AB15" i="1019"/>
  <c r="AA15" i="1019"/>
  <c r="Y15" i="1019"/>
  <c r="X15" i="1019"/>
  <c r="W15" i="1019"/>
  <c r="Z15" i="1019" s="1"/>
  <c r="V15" i="1019"/>
  <c r="T15" i="1019"/>
  <c r="S15" i="1019"/>
  <c r="U15" i="1019" s="1"/>
  <c r="R15" i="1019"/>
  <c r="Q15" i="1019"/>
  <c r="O15" i="1019"/>
  <c r="N15" i="1019"/>
  <c r="M15" i="1019"/>
  <c r="L15" i="1019"/>
  <c r="P15" i="1019" s="1"/>
  <c r="F15" i="1019" s="1"/>
  <c r="K15" i="1019"/>
  <c r="AI14" i="1019"/>
  <c r="AH14" i="1019"/>
  <c r="AJ14" i="1019" s="1"/>
  <c r="AG14" i="1019"/>
  <c r="AE14" i="1019"/>
  <c r="AD14" i="1019"/>
  <c r="AC14" i="1019"/>
  <c r="AB14" i="1019"/>
  <c r="AF14" i="1019" s="1"/>
  <c r="AA14" i="1019"/>
  <c r="Y14" i="1019"/>
  <c r="X14" i="1019"/>
  <c r="W14" i="1019"/>
  <c r="Z14" i="1019" s="1"/>
  <c r="V14" i="1019"/>
  <c r="T14" i="1019"/>
  <c r="S14" i="1019"/>
  <c r="R14" i="1019"/>
  <c r="U14" i="1019" s="1"/>
  <c r="Q14" i="1019"/>
  <c r="O14" i="1019"/>
  <c r="N14" i="1019"/>
  <c r="M14" i="1019"/>
  <c r="L14" i="1019"/>
  <c r="P14" i="1019" s="1"/>
  <c r="F14" i="1019" s="1"/>
  <c r="K14" i="1019"/>
  <c r="AI13" i="1019"/>
  <c r="AH13" i="1019"/>
  <c r="AJ13" i="1019" s="1"/>
  <c r="AG13" i="1019"/>
  <c r="AE13" i="1019"/>
  <c r="AD13" i="1019"/>
  <c r="AC13" i="1019"/>
  <c r="AB13" i="1019"/>
  <c r="AF13" i="1019" s="1"/>
  <c r="AA13" i="1019"/>
  <c r="Y13" i="1019"/>
  <c r="X13" i="1019"/>
  <c r="W13" i="1019"/>
  <c r="Z13" i="1019" s="1"/>
  <c r="V13" i="1019"/>
  <c r="T13" i="1019"/>
  <c r="S13" i="1019"/>
  <c r="R13" i="1019"/>
  <c r="U13" i="1019" s="1"/>
  <c r="Q13" i="1019"/>
  <c r="O13" i="1019"/>
  <c r="N13" i="1019"/>
  <c r="M13" i="1019"/>
  <c r="L13" i="1019"/>
  <c r="P13" i="1019" s="1"/>
  <c r="F13" i="1019" s="1"/>
  <c r="K13" i="1019"/>
  <c r="AI12" i="1019"/>
  <c r="AH12" i="1019"/>
  <c r="AG12" i="1019"/>
  <c r="AE12" i="1019"/>
  <c r="AD12" i="1019"/>
  <c r="AC12" i="1019"/>
  <c r="AB12" i="1019"/>
  <c r="AA12" i="1019"/>
  <c r="Y12" i="1019"/>
  <c r="X12" i="1019"/>
  <c r="W12" i="1019"/>
  <c r="V12" i="1019"/>
  <c r="T12" i="1019"/>
  <c r="S12" i="1019"/>
  <c r="R12" i="1019"/>
  <c r="Q12" i="1019"/>
  <c r="O12" i="1019"/>
  <c r="N12" i="1019"/>
  <c r="M12" i="1019"/>
  <c r="L12" i="1019"/>
  <c r="K12" i="1019"/>
  <c r="AI11" i="1019"/>
  <c r="AH11" i="1019"/>
  <c r="AG11" i="1019"/>
  <c r="AJ11" i="1019" s="1"/>
  <c r="AE11" i="1019"/>
  <c r="AD11" i="1019"/>
  <c r="AC11" i="1019"/>
  <c r="AB11" i="1019"/>
  <c r="AA11" i="1019"/>
  <c r="AF11" i="1019" s="1"/>
  <c r="Y11" i="1019"/>
  <c r="X11" i="1019"/>
  <c r="W11" i="1019"/>
  <c r="V11" i="1019"/>
  <c r="Z11" i="1019" s="1"/>
  <c r="T11" i="1019"/>
  <c r="S11" i="1019"/>
  <c r="R11" i="1019"/>
  <c r="Q11" i="1019"/>
  <c r="U11" i="1019" s="1"/>
  <c r="O11" i="1019"/>
  <c r="N11" i="1019"/>
  <c r="M11" i="1019"/>
  <c r="L11" i="1019"/>
  <c r="K11" i="1019"/>
  <c r="P11" i="1019" s="1"/>
  <c r="F11" i="1019" s="1"/>
  <c r="AI10" i="1019"/>
  <c r="AH10" i="1019"/>
  <c r="AJ10" i="1019" s="1"/>
  <c r="AG10" i="1019"/>
  <c r="AE10" i="1019"/>
  <c r="AD10" i="1019"/>
  <c r="AC10" i="1019"/>
  <c r="AB10" i="1019"/>
  <c r="AF10" i="1019" s="1"/>
  <c r="AA10" i="1019"/>
  <c r="Y10" i="1019"/>
  <c r="X10" i="1019"/>
  <c r="W10" i="1019"/>
  <c r="Z10" i="1019" s="1"/>
  <c r="V10" i="1019"/>
  <c r="T10" i="1019"/>
  <c r="S10" i="1019"/>
  <c r="R10" i="1019"/>
  <c r="U10" i="1019" s="1"/>
  <c r="Q10" i="1019"/>
  <c r="O10" i="1019"/>
  <c r="N10" i="1019"/>
  <c r="M10" i="1019"/>
  <c r="L10" i="1019"/>
  <c r="P10" i="1019" s="1"/>
  <c r="F10" i="1019" s="1"/>
  <c r="K10" i="1019"/>
  <c r="AI9" i="1019"/>
  <c r="AH9" i="1019"/>
  <c r="AJ9" i="1019" s="1"/>
  <c r="AG9" i="1019"/>
  <c r="AE9" i="1019"/>
  <c r="AD9" i="1019"/>
  <c r="AC9" i="1019"/>
  <c r="AB9" i="1019"/>
  <c r="AF9" i="1019" s="1"/>
  <c r="AA9" i="1019"/>
  <c r="Y9" i="1019"/>
  <c r="X9" i="1019"/>
  <c r="W9" i="1019"/>
  <c r="Z9" i="1019" s="1"/>
  <c r="V9" i="1019"/>
  <c r="T9" i="1019"/>
  <c r="S9" i="1019"/>
  <c r="R9" i="1019"/>
  <c r="U9" i="1019" s="1"/>
  <c r="Q9" i="1019"/>
  <c r="O9" i="1019"/>
  <c r="N9" i="1019"/>
  <c r="M9" i="1019"/>
  <c r="L9" i="1019"/>
  <c r="P9" i="1019" s="1"/>
  <c r="F9" i="1019" s="1"/>
  <c r="K9" i="1019"/>
  <c r="AI8" i="1019"/>
  <c r="AH8" i="1019"/>
  <c r="AG8" i="1019"/>
  <c r="AE8" i="1019"/>
  <c r="AD8" i="1019"/>
  <c r="AC8" i="1019"/>
  <c r="AF8" i="1019" s="1"/>
  <c r="AB8" i="1019"/>
  <c r="AA8" i="1019"/>
  <c r="Y8" i="1019"/>
  <c r="X8" i="1019"/>
  <c r="W8" i="1019"/>
  <c r="V8" i="1019"/>
  <c r="Z8" i="1019" s="1"/>
  <c r="T8" i="1019"/>
  <c r="S8" i="1019"/>
  <c r="R8" i="1019"/>
  <c r="Q8" i="1019"/>
  <c r="U8" i="1019" s="1"/>
  <c r="O8" i="1019"/>
  <c r="N8" i="1019"/>
  <c r="M8" i="1019"/>
  <c r="P8" i="1019" s="1"/>
  <c r="F8" i="1019" s="1"/>
  <c r="L8" i="1019"/>
  <c r="K8" i="1019"/>
  <c r="AI7" i="1019"/>
  <c r="AH7" i="1019"/>
  <c r="AG7" i="1019"/>
  <c r="AE7" i="1019"/>
  <c r="AD7" i="1019"/>
  <c r="AC7" i="1019"/>
  <c r="AB7" i="1019"/>
  <c r="AF7" i="1019" s="1"/>
  <c r="AA7" i="1019"/>
  <c r="Y7" i="1019"/>
  <c r="X7" i="1019"/>
  <c r="W7" i="1019"/>
  <c r="Z7" i="1019" s="1"/>
  <c r="V7" i="1019"/>
  <c r="T7" i="1019"/>
  <c r="S7" i="1019"/>
  <c r="R7" i="1019"/>
  <c r="Q7" i="1019"/>
  <c r="O7" i="1019"/>
  <c r="N7" i="1019"/>
  <c r="M7" i="1019"/>
  <c r="L7" i="1019"/>
  <c r="P7" i="1019" s="1"/>
  <c r="F7" i="1019" s="1"/>
  <c r="K7" i="1019"/>
  <c r="AI6" i="1019"/>
  <c r="AH6" i="1019"/>
  <c r="AJ6" i="1019" s="1"/>
  <c r="AG6" i="1019"/>
  <c r="AE6" i="1019"/>
  <c r="AD6" i="1019"/>
  <c r="AC6" i="1019"/>
  <c r="AB6" i="1019"/>
  <c r="AA6" i="1019"/>
  <c r="Y6" i="1019"/>
  <c r="X6" i="1019"/>
  <c r="W6" i="1019"/>
  <c r="Z6" i="1019" s="1"/>
  <c r="V6" i="1019"/>
  <c r="T6" i="1019"/>
  <c r="S6" i="1019"/>
  <c r="R6" i="1019"/>
  <c r="Q6" i="1019"/>
  <c r="O6" i="1019"/>
  <c r="N6" i="1019"/>
  <c r="M6" i="1019"/>
  <c r="L6" i="1019"/>
  <c r="K6" i="1019"/>
  <c r="AI5" i="1019"/>
  <c r="AH5" i="1019"/>
  <c r="AJ5" i="1019" s="1"/>
  <c r="AG5" i="1019"/>
  <c r="AE5" i="1019"/>
  <c r="AD5" i="1019"/>
  <c r="AC5" i="1019"/>
  <c r="AB5" i="1019"/>
  <c r="AF5" i="1019" s="1"/>
  <c r="AA5" i="1019"/>
  <c r="Y5" i="1019"/>
  <c r="X5" i="1019"/>
  <c r="W5" i="1019"/>
  <c r="Z5" i="1019" s="1"/>
  <c r="V5" i="1019"/>
  <c r="T5" i="1019"/>
  <c r="S5" i="1019"/>
  <c r="R5" i="1019"/>
  <c r="U5" i="1019" s="1"/>
  <c r="Q5" i="1019"/>
  <c r="O5" i="1019"/>
  <c r="N5" i="1019"/>
  <c r="M5" i="1019"/>
  <c r="L5" i="1019"/>
  <c r="P5" i="1019" s="1"/>
  <c r="F5" i="1019" s="1"/>
  <c r="K5" i="1019"/>
  <c r="AI4" i="1019"/>
  <c r="AH4" i="1019"/>
  <c r="AJ4" i="1019" s="1"/>
  <c r="AG4" i="1019"/>
  <c r="AE4" i="1019"/>
  <c r="AD4" i="1019"/>
  <c r="AC4" i="1019"/>
  <c r="AB4" i="1019"/>
  <c r="AF4" i="1019" s="1"/>
  <c r="AA4" i="1019"/>
  <c r="Y4" i="1019"/>
  <c r="X4" i="1019"/>
  <c r="W4" i="1019"/>
  <c r="Z4" i="1019" s="1"/>
  <c r="V4" i="1019"/>
  <c r="T4" i="1019"/>
  <c r="S4" i="1019"/>
  <c r="R4" i="1019"/>
  <c r="U4" i="1019" s="1"/>
  <c r="Q4" i="1019"/>
  <c r="O4" i="1019"/>
  <c r="N4" i="1019"/>
  <c r="M4" i="1019"/>
  <c r="L4" i="1019"/>
  <c r="P4" i="1019" s="1"/>
  <c r="F4" i="1019" s="1"/>
  <c r="K4" i="1019"/>
  <c r="E54" i="1018"/>
  <c r="E56" i="1018" s="1"/>
  <c r="D54" i="1018"/>
  <c r="D56" i="1018" s="1"/>
  <c r="C54" i="1018"/>
  <c r="C56" i="1018" s="1"/>
  <c r="G56" i="1018" s="1"/>
  <c r="E47" i="1018"/>
  <c r="E49" i="1018" s="1"/>
  <c r="D47" i="1018"/>
  <c r="AJ43" i="1018"/>
  <c r="AI43" i="1018"/>
  <c r="AH43" i="1018"/>
  <c r="AG43" i="1018"/>
  <c r="AF43" i="1018"/>
  <c r="AE43" i="1018"/>
  <c r="AD43" i="1018"/>
  <c r="AC43" i="1018"/>
  <c r="AB43" i="1018"/>
  <c r="AA43" i="1018"/>
  <c r="Z43" i="1018"/>
  <c r="Y43" i="1018"/>
  <c r="X43" i="1018"/>
  <c r="W43" i="1018"/>
  <c r="V43" i="1018"/>
  <c r="U43" i="1018"/>
  <c r="T43" i="1018"/>
  <c r="S43" i="1018"/>
  <c r="R43" i="1018"/>
  <c r="Q43" i="1018"/>
  <c r="P43" i="1018"/>
  <c r="O43" i="1018"/>
  <c r="N43" i="1018"/>
  <c r="M43" i="1018"/>
  <c r="L43" i="1018"/>
  <c r="K43" i="1018"/>
  <c r="F43" i="1018"/>
  <c r="AJ42" i="1018"/>
  <c r="AI42" i="1018"/>
  <c r="AH42" i="1018"/>
  <c r="AG42" i="1018"/>
  <c r="AF42" i="1018"/>
  <c r="AE42" i="1018"/>
  <c r="AD42" i="1018"/>
  <c r="AC42" i="1018"/>
  <c r="AB42" i="1018"/>
  <c r="AA42" i="1018"/>
  <c r="Z42" i="1018"/>
  <c r="Y42" i="1018"/>
  <c r="X42" i="1018"/>
  <c r="W42" i="1018"/>
  <c r="V42" i="1018"/>
  <c r="U42" i="1018"/>
  <c r="T42" i="1018"/>
  <c r="S42" i="1018"/>
  <c r="R42" i="1018"/>
  <c r="Q42" i="1018"/>
  <c r="P42" i="1018"/>
  <c r="O42" i="1018"/>
  <c r="N42" i="1018"/>
  <c r="M42" i="1018"/>
  <c r="L42" i="1018"/>
  <c r="K42" i="1018"/>
  <c r="F42" i="1018"/>
  <c r="AJ41" i="1018"/>
  <c r="AI41" i="1018"/>
  <c r="AH41" i="1018"/>
  <c r="AG41" i="1018"/>
  <c r="AF41" i="1018"/>
  <c r="AE41" i="1018"/>
  <c r="AD41" i="1018"/>
  <c r="AC41" i="1018"/>
  <c r="AB41" i="1018"/>
  <c r="AA41" i="1018"/>
  <c r="Z41" i="1018"/>
  <c r="Y41" i="1018"/>
  <c r="X41" i="1018"/>
  <c r="W41" i="1018"/>
  <c r="V41" i="1018"/>
  <c r="U41" i="1018"/>
  <c r="T41" i="1018"/>
  <c r="S41" i="1018"/>
  <c r="R41" i="1018"/>
  <c r="Q41" i="1018"/>
  <c r="P41" i="1018"/>
  <c r="O41" i="1018"/>
  <c r="N41" i="1018"/>
  <c r="M41" i="1018"/>
  <c r="L41" i="1018"/>
  <c r="K41" i="1018"/>
  <c r="F41" i="1018"/>
  <c r="AJ40" i="1018"/>
  <c r="AI40" i="1018"/>
  <c r="AH40" i="1018"/>
  <c r="AG40" i="1018"/>
  <c r="AF40" i="1018"/>
  <c r="AE40" i="1018"/>
  <c r="AD40" i="1018"/>
  <c r="AC40" i="1018"/>
  <c r="AB40" i="1018"/>
  <c r="AA40" i="1018"/>
  <c r="Z40" i="1018"/>
  <c r="Y40" i="1018"/>
  <c r="X40" i="1018"/>
  <c r="W40" i="1018"/>
  <c r="V40" i="1018"/>
  <c r="U40" i="1018"/>
  <c r="T40" i="1018"/>
  <c r="S40" i="1018"/>
  <c r="R40" i="1018"/>
  <c r="Q40" i="1018"/>
  <c r="P40" i="1018"/>
  <c r="O40" i="1018"/>
  <c r="N40" i="1018"/>
  <c r="M40" i="1018"/>
  <c r="L40" i="1018"/>
  <c r="K40" i="1018"/>
  <c r="F40" i="1018"/>
  <c r="AJ39" i="1018"/>
  <c r="AI39" i="1018"/>
  <c r="AH39" i="1018"/>
  <c r="AG39" i="1018"/>
  <c r="AF39" i="1018"/>
  <c r="AE39" i="1018"/>
  <c r="AD39" i="1018"/>
  <c r="AC39" i="1018"/>
  <c r="AB39" i="1018"/>
  <c r="AA39" i="1018"/>
  <c r="Z39" i="1018"/>
  <c r="Y39" i="1018"/>
  <c r="X39" i="1018"/>
  <c r="W39" i="1018"/>
  <c r="V39" i="1018"/>
  <c r="U39" i="1018"/>
  <c r="T39" i="1018"/>
  <c r="S39" i="1018"/>
  <c r="R39" i="1018"/>
  <c r="Q39" i="1018"/>
  <c r="P39" i="1018"/>
  <c r="O39" i="1018"/>
  <c r="N39" i="1018"/>
  <c r="M39" i="1018"/>
  <c r="L39" i="1018"/>
  <c r="K39" i="1018"/>
  <c r="F39" i="1018"/>
  <c r="AJ38" i="1018"/>
  <c r="AI38" i="1018"/>
  <c r="AH38" i="1018"/>
  <c r="AG38" i="1018"/>
  <c r="AF38" i="1018"/>
  <c r="AE38" i="1018"/>
  <c r="AD38" i="1018"/>
  <c r="AC38" i="1018"/>
  <c r="AB38" i="1018"/>
  <c r="AA38" i="1018"/>
  <c r="Z38" i="1018"/>
  <c r="Y38" i="1018"/>
  <c r="X38" i="1018"/>
  <c r="W38" i="1018"/>
  <c r="V38" i="1018"/>
  <c r="U38" i="1018"/>
  <c r="T38" i="1018"/>
  <c r="S38" i="1018"/>
  <c r="R38" i="1018"/>
  <c r="Q38" i="1018"/>
  <c r="P38" i="1018"/>
  <c r="O38" i="1018"/>
  <c r="N38" i="1018"/>
  <c r="M38" i="1018"/>
  <c r="L38" i="1018"/>
  <c r="K38" i="1018"/>
  <c r="F38" i="1018"/>
  <c r="AJ37" i="1018"/>
  <c r="AI37" i="1018"/>
  <c r="AH37" i="1018"/>
  <c r="AG37" i="1018"/>
  <c r="AF37" i="1018"/>
  <c r="AE37" i="1018"/>
  <c r="AD37" i="1018"/>
  <c r="AC37" i="1018"/>
  <c r="AB37" i="1018"/>
  <c r="AA37" i="1018"/>
  <c r="Z37" i="1018"/>
  <c r="Y37" i="1018"/>
  <c r="X37" i="1018"/>
  <c r="W37" i="1018"/>
  <c r="V37" i="1018"/>
  <c r="U37" i="1018"/>
  <c r="T37" i="1018"/>
  <c r="S37" i="1018"/>
  <c r="R37" i="1018"/>
  <c r="Q37" i="1018"/>
  <c r="P37" i="1018"/>
  <c r="O37" i="1018"/>
  <c r="N37" i="1018"/>
  <c r="M37" i="1018"/>
  <c r="L37" i="1018"/>
  <c r="K37" i="1018"/>
  <c r="F37" i="1018"/>
  <c r="AJ36" i="1018"/>
  <c r="AI36" i="1018"/>
  <c r="AH36" i="1018"/>
  <c r="AG36" i="1018"/>
  <c r="AF36" i="1018"/>
  <c r="AE36" i="1018"/>
  <c r="AD36" i="1018"/>
  <c r="AC36" i="1018"/>
  <c r="AB36" i="1018"/>
  <c r="AA36" i="1018"/>
  <c r="Z36" i="1018"/>
  <c r="Y36" i="1018"/>
  <c r="X36" i="1018"/>
  <c r="W36" i="1018"/>
  <c r="V36" i="1018"/>
  <c r="U36" i="1018"/>
  <c r="T36" i="1018"/>
  <c r="S36" i="1018"/>
  <c r="R36" i="1018"/>
  <c r="Q36" i="1018"/>
  <c r="P36" i="1018"/>
  <c r="O36" i="1018"/>
  <c r="N36" i="1018"/>
  <c r="M36" i="1018"/>
  <c r="L36" i="1018"/>
  <c r="K36" i="1018"/>
  <c r="F36" i="1018"/>
  <c r="AJ35" i="1018"/>
  <c r="AI35" i="1018"/>
  <c r="AH35" i="1018"/>
  <c r="AG35" i="1018"/>
  <c r="AF35" i="1018"/>
  <c r="AE35" i="1018"/>
  <c r="AD35" i="1018"/>
  <c r="AC35" i="1018"/>
  <c r="AB35" i="1018"/>
  <c r="AA35" i="1018"/>
  <c r="Z35" i="1018"/>
  <c r="Y35" i="1018"/>
  <c r="X35" i="1018"/>
  <c r="W35" i="1018"/>
  <c r="V35" i="1018"/>
  <c r="U35" i="1018"/>
  <c r="T35" i="1018"/>
  <c r="S35" i="1018"/>
  <c r="R35" i="1018"/>
  <c r="Q35" i="1018"/>
  <c r="P35" i="1018"/>
  <c r="O35" i="1018"/>
  <c r="N35" i="1018"/>
  <c r="M35" i="1018"/>
  <c r="L35" i="1018"/>
  <c r="K35" i="1018"/>
  <c r="F35" i="1018"/>
  <c r="AJ34" i="1018"/>
  <c r="AI34" i="1018"/>
  <c r="AH34" i="1018"/>
  <c r="AG34" i="1018"/>
  <c r="AF34" i="1018"/>
  <c r="AE34" i="1018"/>
  <c r="AD34" i="1018"/>
  <c r="AC34" i="1018"/>
  <c r="AB34" i="1018"/>
  <c r="AA34" i="1018"/>
  <c r="Z34" i="1018"/>
  <c r="Y34" i="1018"/>
  <c r="X34" i="1018"/>
  <c r="W34" i="1018"/>
  <c r="V34" i="1018"/>
  <c r="U34" i="1018"/>
  <c r="T34" i="1018"/>
  <c r="S34" i="1018"/>
  <c r="R34" i="1018"/>
  <c r="Q34" i="1018"/>
  <c r="P34" i="1018"/>
  <c r="O34" i="1018"/>
  <c r="N34" i="1018"/>
  <c r="M34" i="1018"/>
  <c r="L34" i="1018"/>
  <c r="K34" i="1018"/>
  <c r="F34" i="1018"/>
  <c r="AJ33" i="1018"/>
  <c r="AI33" i="1018"/>
  <c r="AH33" i="1018"/>
  <c r="AG33" i="1018"/>
  <c r="AF33" i="1018"/>
  <c r="AE33" i="1018"/>
  <c r="AD33" i="1018"/>
  <c r="AC33" i="1018"/>
  <c r="AB33" i="1018"/>
  <c r="AA33" i="1018"/>
  <c r="Z33" i="1018"/>
  <c r="Y33" i="1018"/>
  <c r="X33" i="1018"/>
  <c r="W33" i="1018"/>
  <c r="V33" i="1018"/>
  <c r="U33" i="1018"/>
  <c r="T33" i="1018"/>
  <c r="S33" i="1018"/>
  <c r="R33" i="1018"/>
  <c r="Q33" i="1018"/>
  <c r="P33" i="1018"/>
  <c r="O33" i="1018"/>
  <c r="N33" i="1018"/>
  <c r="M33" i="1018"/>
  <c r="L33" i="1018"/>
  <c r="K33" i="1018"/>
  <c r="F33" i="1018"/>
  <c r="AJ32" i="1018"/>
  <c r="AI32" i="1018"/>
  <c r="AH32" i="1018"/>
  <c r="AG32" i="1018"/>
  <c r="AF32" i="1018"/>
  <c r="AE32" i="1018"/>
  <c r="AD32" i="1018"/>
  <c r="AC32" i="1018"/>
  <c r="AB32" i="1018"/>
  <c r="AA32" i="1018"/>
  <c r="Z32" i="1018"/>
  <c r="Y32" i="1018"/>
  <c r="X32" i="1018"/>
  <c r="W32" i="1018"/>
  <c r="V32" i="1018"/>
  <c r="U32" i="1018"/>
  <c r="T32" i="1018"/>
  <c r="S32" i="1018"/>
  <c r="R32" i="1018"/>
  <c r="Q32" i="1018"/>
  <c r="P32" i="1018"/>
  <c r="O32" i="1018"/>
  <c r="N32" i="1018"/>
  <c r="M32" i="1018"/>
  <c r="L32" i="1018"/>
  <c r="K32" i="1018"/>
  <c r="F32" i="1018"/>
  <c r="AJ31" i="1018"/>
  <c r="AI31" i="1018"/>
  <c r="AH31" i="1018"/>
  <c r="AG31" i="1018"/>
  <c r="AF31" i="1018"/>
  <c r="AE31" i="1018"/>
  <c r="AD31" i="1018"/>
  <c r="AC31" i="1018"/>
  <c r="AB31" i="1018"/>
  <c r="AA31" i="1018"/>
  <c r="Z31" i="1018"/>
  <c r="Y31" i="1018"/>
  <c r="X31" i="1018"/>
  <c r="W31" i="1018"/>
  <c r="V31" i="1018"/>
  <c r="U31" i="1018"/>
  <c r="T31" i="1018"/>
  <c r="S31" i="1018"/>
  <c r="R31" i="1018"/>
  <c r="Q31" i="1018"/>
  <c r="P31" i="1018"/>
  <c r="O31" i="1018"/>
  <c r="N31" i="1018"/>
  <c r="M31" i="1018"/>
  <c r="L31" i="1018"/>
  <c r="K31" i="1018"/>
  <c r="F31" i="1018"/>
  <c r="AJ30" i="1018"/>
  <c r="AI30" i="1018"/>
  <c r="AH30" i="1018"/>
  <c r="AG30" i="1018"/>
  <c r="AF30" i="1018"/>
  <c r="AE30" i="1018"/>
  <c r="AD30" i="1018"/>
  <c r="AC30" i="1018"/>
  <c r="AB30" i="1018"/>
  <c r="AA30" i="1018"/>
  <c r="Z30" i="1018"/>
  <c r="Y30" i="1018"/>
  <c r="X30" i="1018"/>
  <c r="W30" i="1018"/>
  <c r="V30" i="1018"/>
  <c r="U30" i="1018"/>
  <c r="T30" i="1018"/>
  <c r="S30" i="1018"/>
  <c r="R30" i="1018"/>
  <c r="Q30" i="1018"/>
  <c r="P30" i="1018"/>
  <c r="O30" i="1018"/>
  <c r="N30" i="1018"/>
  <c r="M30" i="1018"/>
  <c r="L30" i="1018"/>
  <c r="K30" i="1018"/>
  <c r="F30" i="1018"/>
  <c r="AJ29" i="1018"/>
  <c r="AI29" i="1018"/>
  <c r="AH29" i="1018"/>
  <c r="AG29" i="1018"/>
  <c r="AF29" i="1018"/>
  <c r="AE29" i="1018"/>
  <c r="AD29" i="1018"/>
  <c r="AC29" i="1018"/>
  <c r="AB29" i="1018"/>
  <c r="AA29" i="1018"/>
  <c r="Z29" i="1018"/>
  <c r="Y29" i="1018"/>
  <c r="X29" i="1018"/>
  <c r="W29" i="1018"/>
  <c r="V29" i="1018"/>
  <c r="U29" i="1018"/>
  <c r="T29" i="1018"/>
  <c r="S29" i="1018"/>
  <c r="R29" i="1018"/>
  <c r="Q29" i="1018"/>
  <c r="P29" i="1018"/>
  <c r="O29" i="1018"/>
  <c r="N29" i="1018"/>
  <c r="M29" i="1018"/>
  <c r="L29" i="1018"/>
  <c r="K29" i="1018"/>
  <c r="F29" i="1018"/>
  <c r="AJ28" i="1018"/>
  <c r="AI28" i="1018"/>
  <c r="AH28" i="1018"/>
  <c r="AG28" i="1018"/>
  <c r="AF28" i="1018"/>
  <c r="AE28" i="1018"/>
  <c r="AD28" i="1018"/>
  <c r="AC28" i="1018"/>
  <c r="AB28" i="1018"/>
  <c r="AA28" i="1018"/>
  <c r="Z28" i="1018"/>
  <c r="Y28" i="1018"/>
  <c r="X28" i="1018"/>
  <c r="W28" i="1018"/>
  <c r="V28" i="1018"/>
  <c r="U28" i="1018"/>
  <c r="T28" i="1018"/>
  <c r="S28" i="1018"/>
  <c r="R28" i="1018"/>
  <c r="Q28" i="1018"/>
  <c r="P28" i="1018"/>
  <c r="O28" i="1018"/>
  <c r="N28" i="1018"/>
  <c r="M28" i="1018"/>
  <c r="L28" i="1018"/>
  <c r="K28" i="1018"/>
  <c r="F28" i="1018"/>
  <c r="AJ27" i="1018"/>
  <c r="AI27" i="1018"/>
  <c r="AH27" i="1018"/>
  <c r="AG27" i="1018"/>
  <c r="AF27" i="1018"/>
  <c r="AE27" i="1018"/>
  <c r="AD27" i="1018"/>
  <c r="AC27" i="1018"/>
  <c r="AB27" i="1018"/>
  <c r="AA27" i="1018"/>
  <c r="Z27" i="1018"/>
  <c r="Y27" i="1018"/>
  <c r="X27" i="1018"/>
  <c r="W27" i="1018"/>
  <c r="V27" i="1018"/>
  <c r="U27" i="1018"/>
  <c r="T27" i="1018"/>
  <c r="S27" i="1018"/>
  <c r="R27" i="1018"/>
  <c r="Q27" i="1018"/>
  <c r="P27" i="1018"/>
  <c r="O27" i="1018"/>
  <c r="N27" i="1018"/>
  <c r="M27" i="1018"/>
  <c r="L27" i="1018"/>
  <c r="K27" i="1018"/>
  <c r="F27" i="1018"/>
  <c r="AJ26" i="1018"/>
  <c r="AI26" i="1018"/>
  <c r="AH26" i="1018"/>
  <c r="AG26" i="1018"/>
  <c r="AF26" i="1018"/>
  <c r="AE26" i="1018"/>
  <c r="AD26" i="1018"/>
  <c r="AC26" i="1018"/>
  <c r="AB26" i="1018"/>
  <c r="AA26" i="1018"/>
  <c r="Z26" i="1018"/>
  <c r="Y26" i="1018"/>
  <c r="X26" i="1018"/>
  <c r="W26" i="1018"/>
  <c r="V26" i="1018"/>
  <c r="U26" i="1018"/>
  <c r="T26" i="1018"/>
  <c r="S26" i="1018"/>
  <c r="R26" i="1018"/>
  <c r="Q26" i="1018"/>
  <c r="P26" i="1018"/>
  <c r="O26" i="1018"/>
  <c r="N26" i="1018"/>
  <c r="M26" i="1018"/>
  <c r="L26" i="1018"/>
  <c r="K26" i="1018"/>
  <c r="F26" i="1018"/>
  <c r="AJ25" i="1018"/>
  <c r="AI25" i="1018"/>
  <c r="AH25" i="1018"/>
  <c r="AG25" i="1018"/>
  <c r="AF25" i="1018"/>
  <c r="AE25" i="1018"/>
  <c r="AD25" i="1018"/>
  <c r="AC25" i="1018"/>
  <c r="AB25" i="1018"/>
  <c r="AA25" i="1018"/>
  <c r="Z25" i="1018"/>
  <c r="Y25" i="1018"/>
  <c r="X25" i="1018"/>
  <c r="W25" i="1018"/>
  <c r="V25" i="1018"/>
  <c r="U25" i="1018"/>
  <c r="T25" i="1018"/>
  <c r="S25" i="1018"/>
  <c r="R25" i="1018"/>
  <c r="Q25" i="1018"/>
  <c r="P25" i="1018"/>
  <c r="O25" i="1018"/>
  <c r="N25" i="1018"/>
  <c r="M25" i="1018"/>
  <c r="L25" i="1018"/>
  <c r="K25" i="1018"/>
  <c r="F25" i="1018"/>
  <c r="AJ24" i="1018"/>
  <c r="AI24" i="1018"/>
  <c r="AH24" i="1018"/>
  <c r="AG24" i="1018"/>
  <c r="AF24" i="1018"/>
  <c r="AE24" i="1018"/>
  <c r="AD24" i="1018"/>
  <c r="AC24" i="1018"/>
  <c r="AB24" i="1018"/>
  <c r="AA24" i="1018"/>
  <c r="Z24" i="1018"/>
  <c r="Y24" i="1018"/>
  <c r="X24" i="1018"/>
  <c r="W24" i="1018"/>
  <c r="V24" i="1018"/>
  <c r="U24" i="1018"/>
  <c r="T24" i="1018"/>
  <c r="S24" i="1018"/>
  <c r="R24" i="1018"/>
  <c r="Q24" i="1018"/>
  <c r="P24" i="1018"/>
  <c r="O24" i="1018"/>
  <c r="N24" i="1018"/>
  <c r="M24" i="1018"/>
  <c r="L24" i="1018"/>
  <c r="K24" i="1018"/>
  <c r="F24" i="1018"/>
  <c r="AJ23" i="1018"/>
  <c r="AI23" i="1018"/>
  <c r="AH23" i="1018"/>
  <c r="AG23" i="1018"/>
  <c r="AF23" i="1018"/>
  <c r="AE23" i="1018"/>
  <c r="AD23" i="1018"/>
  <c r="AC23" i="1018"/>
  <c r="AB23" i="1018"/>
  <c r="AA23" i="1018"/>
  <c r="Z23" i="1018"/>
  <c r="Y23" i="1018"/>
  <c r="X23" i="1018"/>
  <c r="W23" i="1018"/>
  <c r="V23" i="1018"/>
  <c r="U23" i="1018"/>
  <c r="T23" i="1018"/>
  <c r="S23" i="1018"/>
  <c r="R23" i="1018"/>
  <c r="Q23" i="1018"/>
  <c r="P23" i="1018"/>
  <c r="O23" i="1018"/>
  <c r="N23" i="1018"/>
  <c r="M23" i="1018"/>
  <c r="L23" i="1018"/>
  <c r="K23" i="1018"/>
  <c r="F23" i="1018"/>
  <c r="AJ22" i="1018"/>
  <c r="AI22" i="1018"/>
  <c r="AH22" i="1018"/>
  <c r="AG22" i="1018"/>
  <c r="AF22" i="1018"/>
  <c r="AE22" i="1018"/>
  <c r="AD22" i="1018"/>
  <c r="AC22" i="1018"/>
  <c r="AB22" i="1018"/>
  <c r="AA22" i="1018"/>
  <c r="Z22" i="1018"/>
  <c r="Y22" i="1018"/>
  <c r="X22" i="1018"/>
  <c r="W22" i="1018"/>
  <c r="V22" i="1018"/>
  <c r="U22" i="1018"/>
  <c r="T22" i="1018"/>
  <c r="S22" i="1018"/>
  <c r="R22" i="1018"/>
  <c r="Q22" i="1018"/>
  <c r="P22" i="1018"/>
  <c r="O22" i="1018"/>
  <c r="N22" i="1018"/>
  <c r="M22" i="1018"/>
  <c r="L22" i="1018"/>
  <c r="K22" i="1018"/>
  <c r="F22" i="1018"/>
  <c r="AJ21" i="1018"/>
  <c r="AI21" i="1018"/>
  <c r="AH21" i="1018"/>
  <c r="AG21" i="1018"/>
  <c r="AF21" i="1018"/>
  <c r="AE21" i="1018"/>
  <c r="AD21" i="1018"/>
  <c r="AC21" i="1018"/>
  <c r="AB21" i="1018"/>
  <c r="AA21" i="1018"/>
  <c r="Z21" i="1018"/>
  <c r="Y21" i="1018"/>
  <c r="X21" i="1018"/>
  <c r="W21" i="1018"/>
  <c r="V21" i="1018"/>
  <c r="U21" i="1018"/>
  <c r="T21" i="1018"/>
  <c r="S21" i="1018"/>
  <c r="R21" i="1018"/>
  <c r="Q21" i="1018"/>
  <c r="P21" i="1018"/>
  <c r="O21" i="1018"/>
  <c r="N21" i="1018"/>
  <c r="M21" i="1018"/>
  <c r="L21" i="1018"/>
  <c r="K21" i="1018"/>
  <c r="F21" i="1018"/>
  <c r="AJ20" i="1018"/>
  <c r="AI20" i="1018"/>
  <c r="AH20" i="1018"/>
  <c r="AG20" i="1018"/>
  <c r="AF20" i="1018"/>
  <c r="AE20" i="1018"/>
  <c r="AD20" i="1018"/>
  <c r="AC20" i="1018"/>
  <c r="AB20" i="1018"/>
  <c r="AA20" i="1018"/>
  <c r="Z20" i="1018"/>
  <c r="Y20" i="1018"/>
  <c r="X20" i="1018"/>
  <c r="W20" i="1018"/>
  <c r="V20" i="1018"/>
  <c r="U20" i="1018"/>
  <c r="T20" i="1018"/>
  <c r="S20" i="1018"/>
  <c r="R20" i="1018"/>
  <c r="Q20" i="1018"/>
  <c r="P20" i="1018"/>
  <c r="O20" i="1018"/>
  <c r="N20" i="1018"/>
  <c r="M20" i="1018"/>
  <c r="L20" i="1018"/>
  <c r="K20" i="1018"/>
  <c r="F20" i="1018"/>
  <c r="AI19" i="1018"/>
  <c r="AH19" i="1018"/>
  <c r="AG19" i="1018"/>
  <c r="AJ19" i="1018" s="1"/>
  <c r="F19" i="1018" s="1"/>
  <c r="AE19" i="1018"/>
  <c r="AD19" i="1018"/>
  <c r="AC19" i="1018"/>
  <c r="AB19" i="1018"/>
  <c r="AA19" i="1018"/>
  <c r="AF19" i="1018" s="1"/>
  <c r="Z19" i="1018"/>
  <c r="Y19" i="1018"/>
  <c r="X19" i="1018"/>
  <c r="W19" i="1018"/>
  <c r="V19" i="1018"/>
  <c r="U19" i="1018"/>
  <c r="T19" i="1018"/>
  <c r="S19" i="1018"/>
  <c r="R19" i="1018"/>
  <c r="Q19" i="1018"/>
  <c r="O19" i="1018"/>
  <c r="N19" i="1018"/>
  <c r="M19" i="1018"/>
  <c r="L19" i="1018"/>
  <c r="K19" i="1018"/>
  <c r="P19" i="1018" s="1"/>
  <c r="AI18" i="1018"/>
  <c r="AH18" i="1018"/>
  <c r="AJ18" i="1018" s="1"/>
  <c r="AG18" i="1018"/>
  <c r="AF18" i="1018"/>
  <c r="AE18" i="1018"/>
  <c r="AD18" i="1018"/>
  <c r="AC18" i="1018"/>
  <c r="AB18" i="1018"/>
  <c r="AA18" i="1018"/>
  <c r="Y18" i="1018"/>
  <c r="X18" i="1018"/>
  <c r="W18" i="1018"/>
  <c r="Z18" i="1018" s="1"/>
  <c r="V18" i="1018"/>
  <c r="T18" i="1018"/>
  <c r="S18" i="1018"/>
  <c r="R18" i="1018"/>
  <c r="U18" i="1018" s="1"/>
  <c r="Q18" i="1018"/>
  <c r="P18" i="1018"/>
  <c r="O18" i="1018"/>
  <c r="N18" i="1018"/>
  <c r="M18" i="1018"/>
  <c r="L18" i="1018"/>
  <c r="K18" i="1018"/>
  <c r="F18" i="1018"/>
  <c r="AI17" i="1018"/>
  <c r="AH17" i="1018"/>
  <c r="AJ17" i="1018" s="1"/>
  <c r="AG17" i="1018"/>
  <c r="AF17" i="1018"/>
  <c r="AE17" i="1018"/>
  <c r="AD17" i="1018"/>
  <c r="AC17" i="1018"/>
  <c r="AB17" i="1018"/>
  <c r="AA17" i="1018"/>
  <c r="Y17" i="1018"/>
  <c r="X17" i="1018"/>
  <c r="Z17" i="1018" s="1"/>
  <c r="W17" i="1018"/>
  <c r="V17" i="1018"/>
  <c r="U17" i="1018"/>
  <c r="F17" i="1018" s="1"/>
  <c r="T17" i="1018"/>
  <c r="S17" i="1018"/>
  <c r="R17" i="1018"/>
  <c r="Q17" i="1018"/>
  <c r="O17" i="1018"/>
  <c r="N17" i="1018"/>
  <c r="P17" i="1018" s="1"/>
  <c r="M17" i="1018"/>
  <c r="L17" i="1018"/>
  <c r="K17" i="1018"/>
  <c r="AI16" i="1018"/>
  <c r="AH16" i="1018"/>
  <c r="AJ16" i="1018" s="1"/>
  <c r="AG16" i="1018"/>
  <c r="AE16" i="1018"/>
  <c r="AD16" i="1018"/>
  <c r="AF16" i="1018" s="1"/>
  <c r="AC16" i="1018"/>
  <c r="AB16" i="1018"/>
  <c r="AA16" i="1018"/>
  <c r="Y16" i="1018"/>
  <c r="X16" i="1018"/>
  <c r="Z16" i="1018" s="1"/>
  <c r="W16" i="1018"/>
  <c r="V16" i="1018"/>
  <c r="T16" i="1018"/>
  <c r="U16" i="1018" s="1"/>
  <c r="S16" i="1018"/>
  <c r="R16" i="1018"/>
  <c r="Q16" i="1018"/>
  <c r="P16" i="1018"/>
  <c r="F16" i="1018" s="1"/>
  <c r="O16" i="1018"/>
  <c r="N16" i="1018"/>
  <c r="M16" i="1018"/>
  <c r="L16" i="1018"/>
  <c r="K16" i="1018"/>
  <c r="AI15" i="1018"/>
  <c r="AH15" i="1018"/>
  <c r="AJ15" i="1018" s="1"/>
  <c r="AG15" i="1018"/>
  <c r="AF15" i="1018"/>
  <c r="AE15" i="1018"/>
  <c r="AD15" i="1018"/>
  <c r="AC15" i="1018"/>
  <c r="AB15" i="1018"/>
  <c r="AA15" i="1018"/>
  <c r="Y15" i="1018"/>
  <c r="X15" i="1018"/>
  <c r="W15" i="1018"/>
  <c r="Z15" i="1018" s="1"/>
  <c r="V15" i="1018"/>
  <c r="U15" i="1018"/>
  <c r="F15" i="1018" s="1"/>
  <c r="T15" i="1018"/>
  <c r="S15" i="1018"/>
  <c r="R15" i="1018"/>
  <c r="Q15" i="1018"/>
  <c r="O15" i="1018"/>
  <c r="N15" i="1018"/>
  <c r="M15" i="1018"/>
  <c r="L15" i="1018"/>
  <c r="P15" i="1018" s="1"/>
  <c r="K15" i="1018"/>
  <c r="AI14" i="1018"/>
  <c r="AJ14" i="1018" s="1"/>
  <c r="AH14" i="1018"/>
  <c r="AG14" i="1018"/>
  <c r="AE14" i="1018"/>
  <c r="AF14" i="1018" s="1"/>
  <c r="AD14" i="1018"/>
  <c r="AC14" i="1018"/>
  <c r="AB14" i="1018"/>
  <c r="AA14" i="1018"/>
  <c r="Y14" i="1018"/>
  <c r="Z14" i="1018" s="1"/>
  <c r="X14" i="1018"/>
  <c r="W14" i="1018"/>
  <c r="V14" i="1018"/>
  <c r="T14" i="1018"/>
  <c r="U14" i="1018" s="1"/>
  <c r="S14" i="1018"/>
  <c r="R14" i="1018"/>
  <c r="Q14" i="1018"/>
  <c r="P14" i="1018"/>
  <c r="O14" i="1018"/>
  <c r="N14" i="1018"/>
  <c r="M14" i="1018"/>
  <c r="L14" i="1018"/>
  <c r="K14" i="1018"/>
  <c r="F14" i="1018"/>
  <c r="AI13" i="1018"/>
  <c r="AJ13" i="1018" s="1"/>
  <c r="AH13" i="1018"/>
  <c r="AG13" i="1018"/>
  <c r="AE13" i="1018"/>
  <c r="AD13" i="1018"/>
  <c r="AC13" i="1018"/>
  <c r="AB13" i="1018"/>
  <c r="AA13" i="1018"/>
  <c r="Y13" i="1018"/>
  <c r="X13" i="1018"/>
  <c r="Z13" i="1018" s="1"/>
  <c r="W13" i="1018"/>
  <c r="V13" i="1018"/>
  <c r="T13" i="1018"/>
  <c r="S13" i="1018"/>
  <c r="R13" i="1018"/>
  <c r="Q13" i="1018"/>
  <c r="O13" i="1018"/>
  <c r="N13" i="1018"/>
  <c r="M13" i="1018"/>
  <c r="L13" i="1018"/>
  <c r="K13" i="1018"/>
  <c r="AI12" i="1018"/>
  <c r="AH12" i="1018"/>
  <c r="AG12" i="1018"/>
  <c r="AE12" i="1018"/>
  <c r="AD12" i="1018"/>
  <c r="AC12" i="1018"/>
  <c r="AB12" i="1018"/>
  <c r="AA12" i="1018"/>
  <c r="Y12" i="1018"/>
  <c r="X12" i="1018"/>
  <c r="Z12" i="1018" s="1"/>
  <c r="W12" i="1018"/>
  <c r="V12" i="1018"/>
  <c r="T12" i="1018"/>
  <c r="S12" i="1018"/>
  <c r="R12" i="1018"/>
  <c r="Q12" i="1018"/>
  <c r="O12" i="1018"/>
  <c r="N12" i="1018"/>
  <c r="M12" i="1018"/>
  <c r="P12" i="1018" s="1"/>
  <c r="F12" i="1018" s="1"/>
  <c r="L12" i="1018"/>
  <c r="K12" i="1018"/>
  <c r="AI11" i="1018"/>
  <c r="AH11" i="1018"/>
  <c r="AJ11" i="1018" s="1"/>
  <c r="AG11" i="1018"/>
  <c r="AE11" i="1018"/>
  <c r="AD11" i="1018"/>
  <c r="AC11" i="1018"/>
  <c r="AB11" i="1018"/>
  <c r="AA11" i="1018"/>
  <c r="Y11" i="1018"/>
  <c r="X11" i="1018"/>
  <c r="Z11" i="1018" s="1"/>
  <c r="W11" i="1018"/>
  <c r="V11" i="1018"/>
  <c r="T11" i="1018"/>
  <c r="S11" i="1018"/>
  <c r="R11" i="1018"/>
  <c r="Q11" i="1018"/>
  <c r="O11" i="1018"/>
  <c r="N11" i="1018"/>
  <c r="P11" i="1018" s="1"/>
  <c r="M11" i="1018"/>
  <c r="L11" i="1018"/>
  <c r="K11" i="1018"/>
  <c r="AI10" i="1018"/>
  <c r="AH10" i="1018"/>
  <c r="AJ10" i="1018" s="1"/>
  <c r="AG10" i="1018"/>
  <c r="AE10" i="1018"/>
  <c r="AD10" i="1018"/>
  <c r="AF10" i="1018" s="1"/>
  <c r="AC10" i="1018"/>
  <c r="AB10" i="1018"/>
  <c r="AA10" i="1018"/>
  <c r="Y10" i="1018"/>
  <c r="X10" i="1018"/>
  <c r="W10" i="1018"/>
  <c r="V10" i="1018"/>
  <c r="T10" i="1018"/>
  <c r="U10" i="1018" s="1"/>
  <c r="S10" i="1018"/>
  <c r="R10" i="1018"/>
  <c r="Q10" i="1018"/>
  <c r="O10" i="1018"/>
  <c r="N10" i="1018"/>
  <c r="M10" i="1018"/>
  <c r="L10" i="1018"/>
  <c r="K10" i="1018"/>
  <c r="AI9" i="1018"/>
  <c r="AH9" i="1018"/>
  <c r="AG9" i="1018"/>
  <c r="AE9" i="1018"/>
  <c r="AD9" i="1018"/>
  <c r="AF9" i="1018" s="1"/>
  <c r="AC9" i="1018"/>
  <c r="AB9" i="1018"/>
  <c r="AA9" i="1018"/>
  <c r="Y9" i="1018"/>
  <c r="X9" i="1018"/>
  <c r="W9" i="1018"/>
  <c r="V9" i="1018"/>
  <c r="T9" i="1018"/>
  <c r="U9" i="1018" s="1"/>
  <c r="S9" i="1018"/>
  <c r="R9" i="1018"/>
  <c r="Q9" i="1018"/>
  <c r="O9" i="1018"/>
  <c r="N9" i="1018"/>
  <c r="M9" i="1018"/>
  <c r="L9" i="1018"/>
  <c r="K9" i="1018"/>
  <c r="AI8" i="1018"/>
  <c r="AH8" i="1018"/>
  <c r="AJ8" i="1018" s="1"/>
  <c r="AG8" i="1018"/>
  <c r="AE8" i="1018"/>
  <c r="AD8" i="1018"/>
  <c r="AF8" i="1018" s="1"/>
  <c r="AC8" i="1018"/>
  <c r="AB8" i="1018"/>
  <c r="AA8" i="1018"/>
  <c r="Y8" i="1018"/>
  <c r="X8" i="1018"/>
  <c r="Z8" i="1018" s="1"/>
  <c r="W8" i="1018"/>
  <c r="V8" i="1018"/>
  <c r="T8" i="1018"/>
  <c r="U8" i="1018" s="1"/>
  <c r="S8" i="1018"/>
  <c r="R8" i="1018"/>
  <c r="Q8" i="1018"/>
  <c r="O8" i="1018"/>
  <c r="N8" i="1018"/>
  <c r="P8" i="1018" s="1"/>
  <c r="M8" i="1018"/>
  <c r="L8" i="1018"/>
  <c r="K8" i="1018"/>
  <c r="AI7" i="1018"/>
  <c r="AH7" i="1018"/>
  <c r="AJ7" i="1018" s="1"/>
  <c r="AG7" i="1018"/>
  <c r="AE7" i="1018"/>
  <c r="AD7" i="1018"/>
  <c r="AC7" i="1018"/>
  <c r="AB7" i="1018"/>
  <c r="AF7" i="1018" s="1"/>
  <c r="AA7" i="1018"/>
  <c r="Y7" i="1018"/>
  <c r="X7" i="1018"/>
  <c r="W7" i="1018"/>
  <c r="Z7" i="1018" s="1"/>
  <c r="V7" i="1018"/>
  <c r="T7" i="1018"/>
  <c r="S7" i="1018"/>
  <c r="R7" i="1018"/>
  <c r="U7" i="1018" s="1"/>
  <c r="Q7" i="1018"/>
  <c r="O7" i="1018"/>
  <c r="N7" i="1018"/>
  <c r="M7" i="1018"/>
  <c r="L7" i="1018"/>
  <c r="P7" i="1018" s="1"/>
  <c r="F7" i="1018" s="1"/>
  <c r="K7" i="1018"/>
  <c r="AI6" i="1018"/>
  <c r="AH6" i="1018"/>
  <c r="AJ6" i="1018" s="1"/>
  <c r="AG6" i="1018"/>
  <c r="AE6" i="1018"/>
  <c r="AD6" i="1018"/>
  <c r="AC6" i="1018"/>
  <c r="AB6" i="1018"/>
  <c r="AA6" i="1018"/>
  <c r="Y6" i="1018"/>
  <c r="X6" i="1018"/>
  <c r="Z6" i="1018" s="1"/>
  <c r="W6" i="1018"/>
  <c r="V6" i="1018"/>
  <c r="T6" i="1018"/>
  <c r="S6" i="1018"/>
  <c r="R6" i="1018"/>
  <c r="Q6" i="1018"/>
  <c r="O6" i="1018"/>
  <c r="N6" i="1018"/>
  <c r="M6" i="1018"/>
  <c r="L6" i="1018"/>
  <c r="K6" i="1018"/>
  <c r="AI5" i="1018"/>
  <c r="AH5" i="1018"/>
  <c r="AG5" i="1018"/>
  <c r="AE5" i="1018"/>
  <c r="AD5" i="1018"/>
  <c r="AC5" i="1018"/>
  <c r="AB5" i="1018"/>
  <c r="AA5" i="1018"/>
  <c r="Y5" i="1018"/>
  <c r="X5" i="1018"/>
  <c r="W5" i="1018"/>
  <c r="V5" i="1018"/>
  <c r="T5" i="1018"/>
  <c r="U5" i="1018" s="1"/>
  <c r="S5" i="1018"/>
  <c r="R5" i="1018"/>
  <c r="Q5" i="1018"/>
  <c r="O5" i="1018"/>
  <c r="N5" i="1018"/>
  <c r="M5" i="1018"/>
  <c r="L5" i="1018"/>
  <c r="K5" i="1018"/>
  <c r="AI4" i="1018"/>
  <c r="AH4" i="1018"/>
  <c r="AJ4" i="1018" s="1"/>
  <c r="AG4" i="1018"/>
  <c r="AE4" i="1018"/>
  <c r="AD4" i="1018"/>
  <c r="AF4" i="1018" s="1"/>
  <c r="AC4" i="1018"/>
  <c r="AB4" i="1018"/>
  <c r="AA4" i="1018"/>
  <c r="Y4" i="1018"/>
  <c r="X4" i="1018"/>
  <c r="Z4" i="1018" s="1"/>
  <c r="W4" i="1018"/>
  <c r="V4" i="1018"/>
  <c r="T4" i="1018"/>
  <c r="S4" i="1018"/>
  <c r="R4" i="1018"/>
  <c r="Q4" i="1018"/>
  <c r="O4" i="1018"/>
  <c r="N4" i="1018"/>
  <c r="M4" i="1018"/>
  <c r="P4" i="1018" s="1"/>
  <c r="F4" i="1018" s="1"/>
  <c r="L4" i="1018"/>
  <c r="K4" i="1018"/>
  <c r="F28" i="1076"/>
  <c r="D12" i="1077"/>
  <c r="D48" i="1077"/>
  <c r="E34" i="1075"/>
  <c r="D43" i="1074"/>
  <c r="E69" i="1075"/>
  <c r="E41" i="1075"/>
  <c r="D26" i="1077"/>
  <c r="E48" i="1076"/>
  <c r="E42" i="1076"/>
  <c r="D26" i="1076"/>
  <c r="F69" i="1076"/>
  <c r="E10" i="1076"/>
  <c r="E42" i="1077"/>
  <c r="D19" i="1077"/>
  <c r="D69" i="1077"/>
  <c r="D10" i="1077"/>
  <c r="D20" i="1077"/>
  <c r="E69" i="1076"/>
  <c r="E69" i="1077"/>
  <c r="E43" i="1075"/>
  <c r="E49" i="1076"/>
  <c r="E35" i="1076"/>
  <c r="E27" i="1076"/>
  <c r="D49" i="1076"/>
  <c r="E26" i="1075"/>
  <c r="E34" i="1077"/>
  <c r="E10" i="1075"/>
  <c r="D42" i="1076"/>
  <c r="F20" i="1076"/>
  <c r="F42" i="1076"/>
  <c r="E50" i="1077"/>
  <c r="F41" i="1076"/>
  <c r="E27" i="1075"/>
  <c r="E26" i="1077"/>
  <c r="E49" i="1075"/>
  <c r="D35" i="1077"/>
  <c r="E20" i="1075"/>
  <c r="D41" i="1076"/>
  <c r="E41" i="1077"/>
  <c r="E11" i="1077"/>
  <c r="D35" i="1076"/>
  <c r="E20" i="1076"/>
  <c r="F34" i="1076"/>
  <c r="D27" i="1077"/>
  <c r="E20" i="1077"/>
  <c r="F70" i="1076"/>
  <c r="E35" i="1075"/>
  <c r="D34" i="1077"/>
  <c r="F35" i="1076"/>
  <c r="F19" i="1076"/>
  <c r="E19" i="1077"/>
  <c r="D50" i="1076"/>
  <c r="E28" i="1076"/>
  <c r="F27" i="1076"/>
  <c r="D28" i="1077"/>
  <c r="D42" i="1077"/>
  <c r="E28" i="1077"/>
  <c r="D50" i="1077"/>
  <c r="E49" i="1077"/>
  <c r="E48" i="1075"/>
  <c r="D19" i="1076"/>
  <c r="F49" i="1076"/>
  <c r="E72" i="1076"/>
  <c r="D48" i="1076"/>
  <c r="E72" i="1074"/>
  <c r="D28" i="1076"/>
  <c r="D49" i="1077"/>
  <c r="F48" i="1076"/>
  <c r="E21" i="1075"/>
  <c r="D61" i="1077"/>
  <c r="D41" i="1077"/>
  <c r="F50" i="1076"/>
  <c r="D20" i="1076"/>
  <c r="E41" i="1076"/>
  <c r="E34" i="1076"/>
  <c r="E26" i="1076"/>
  <c r="D55" i="1076"/>
  <c r="D69" i="1076"/>
  <c r="E27" i="1077"/>
  <c r="F26" i="1076"/>
  <c r="E61" i="1075"/>
  <c r="E19" i="1076"/>
  <c r="E71" i="1076"/>
  <c r="D21" i="1074"/>
  <c r="E48" i="1077"/>
  <c r="E70" i="1076"/>
  <c r="E36" i="1075"/>
  <c r="E11" i="1075"/>
  <c r="E42" i="1075"/>
  <c r="D10" i="1076"/>
  <c r="E55" i="1077"/>
  <c r="E35" i="1077"/>
  <c r="F10" i="1076"/>
  <c r="E10" i="1077"/>
  <c r="D11" i="1077"/>
  <c r="E19" i="1075"/>
  <c r="E43" i="1074"/>
  <c r="E50" i="1076"/>
  <c r="C57" i="1023" l="1"/>
  <c r="G57" i="1023" s="1"/>
  <c r="D57" i="1023"/>
  <c r="E62" i="1078"/>
  <c r="C69" i="1078"/>
  <c r="G50" i="1078"/>
  <c r="C62" i="1078"/>
  <c r="G51" i="1078"/>
  <c r="C68" i="1078"/>
  <c r="G68" i="1078" s="1"/>
  <c r="C67" i="1078"/>
  <c r="G67" i="1078" s="1"/>
  <c r="G66" i="1078"/>
  <c r="E66" i="1078"/>
  <c r="O55" i="1074"/>
  <c r="O55" i="1072"/>
  <c r="C76" i="1070"/>
  <c r="C76" i="1071"/>
  <c r="O55" i="1073"/>
  <c r="O55" i="1071"/>
  <c r="O55" i="1070"/>
  <c r="C61" i="1073"/>
  <c r="K61" i="1073" s="1"/>
  <c r="K65" i="1073" s="1"/>
  <c r="K10" i="1073"/>
  <c r="K14" i="1073" s="1"/>
  <c r="C76" i="1073"/>
  <c r="K33" i="1073"/>
  <c r="M55" i="1073"/>
  <c r="K36" i="1070"/>
  <c r="M56" i="1070"/>
  <c r="K33" i="1070"/>
  <c r="M55" i="1070"/>
  <c r="C61" i="1071"/>
  <c r="K61" i="1071" s="1"/>
  <c r="K65" i="1071" s="1"/>
  <c r="K10" i="1071"/>
  <c r="K14" i="1071" s="1"/>
  <c r="O56" i="1072"/>
  <c r="C19" i="1074"/>
  <c r="C43" i="1074"/>
  <c r="C42" i="1074"/>
  <c r="C69" i="1074"/>
  <c r="C21" i="1074"/>
  <c r="C41" i="1074"/>
  <c r="C20" i="1074"/>
  <c r="N55" i="1074"/>
  <c r="N56" i="1074"/>
  <c r="C76" i="1074"/>
  <c r="K10" i="1070"/>
  <c r="K14" i="1070" s="1"/>
  <c r="C61" i="1070"/>
  <c r="K61" i="1070" s="1"/>
  <c r="K65" i="1070" s="1"/>
  <c r="C61" i="1074"/>
  <c r="K61" i="1074" s="1"/>
  <c r="K65" i="1074" s="1"/>
  <c r="K10" i="1074"/>
  <c r="K14" i="1074" s="1"/>
  <c r="C61" i="1072"/>
  <c r="K61" i="1072" s="1"/>
  <c r="K65" i="1072" s="1"/>
  <c r="K10" i="1072"/>
  <c r="K14" i="1072" s="1"/>
  <c r="C42" i="1070"/>
  <c r="C21" i="1070"/>
  <c r="C20" i="1070"/>
  <c r="C69" i="1070"/>
  <c r="C19" i="1070"/>
  <c r="C43" i="1070"/>
  <c r="N55" i="1070"/>
  <c r="C41" i="1070"/>
  <c r="C76" i="1072"/>
  <c r="C69" i="1072"/>
  <c r="C19" i="1072"/>
  <c r="C43" i="1072"/>
  <c r="C21" i="1072"/>
  <c r="C41" i="1072"/>
  <c r="C20" i="1072"/>
  <c r="N55" i="1072"/>
  <c r="C42" i="1072"/>
  <c r="K33" i="1071"/>
  <c r="M55" i="1071"/>
  <c r="M55" i="1074"/>
  <c r="K33" i="1074"/>
  <c r="C43" i="1071"/>
  <c r="C42" i="1071"/>
  <c r="C69" i="1071"/>
  <c r="C41" i="1071"/>
  <c r="C20" i="1071"/>
  <c r="N55" i="1071"/>
  <c r="C21" i="1071"/>
  <c r="C19" i="1071"/>
  <c r="N56" i="1071"/>
  <c r="K33" i="1072"/>
  <c r="M55" i="1072"/>
  <c r="K36" i="1072"/>
  <c r="M56" i="1072"/>
  <c r="C19" i="1073"/>
  <c r="C42" i="1073"/>
  <c r="C69" i="1073"/>
  <c r="C41" i="1073"/>
  <c r="C20" i="1073"/>
  <c r="N55" i="1073"/>
  <c r="O56" i="1070"/>
  <c r="C61" i="1068"/>
  <c r="D68" i="1068"/>
  <c r="E62" i="1068"/>
  <c r="C62" i="1068"/>
  <c r="C69" i="1046"/>
  <c r="G57" i="1046"/>
  <c r="D67" i="1067"/>
  <c r="D69" i="1067"/>
  <c r="G50" i="1067"/>
  <c r="C69" i="1067"/>
  <c r="G69" i="1067" s="1"/>
  <c r="C49" i="1067"/>
  <c r="G49" i="1067" s="1"/>
  <c r="C61" i="1067"/>
  <c r="C68" i="1067"/>
  <c r="G68" i="1067" s="1"/>
  <c r="C67" i="1067"/>
  <c r="G67" i="1067" s="1"/>
  <c r="C49" i="1065"/>
  <c r="C66" i="1065"/>
  <c r="C34" i="1077"/>
  <c r="K34" i="1077" s="1"/>
  <c r="C49" i="1077"/>
  <c r="C61" i="1064"/>
  <c r="C20" i="1077"/>
  <c r="C19" i="1077"/>
  <c r="C43" i="1077"/>
  <c r="C21" i="1077"/>
  <c r="C42" i="1077"/>
  <c r="N56" i="1077"/>
  <c r="C69" i="1077"/>
  <c r="N55" i="1077"/>
  <c r="C41" i="1077"/>
  <c r="C48" i="1077"/>
  <c r="C35" i="1077"/>
  <c r="K35" i="1077" s="1"/>
  <c r="C50" i="1077"/>
  <c r="C26" i="1077"/>
  <c r="C11" i="1077"/>
  <c r="K11" i="1077" s="1"/>
  <c r="C28" i="1077"/>
  <c r="C27" i="1077"/>
  <c r="C10" i="1077"/>
  <c r="K36" i="1077"/>
  <c r="O55" i="1077"/>
  <c r="C76" i="1077"/>
  <c r="C62" i="1063"/>
  <c r="G50" i="1063"/>
  <c r="E62" i="1061"/>
  <c r="C34" i="1076"/>
  <c r="K34" i="1076" s="1"/>
  <c r="C27" i="1076"/>
  <c r="C49" i="1060"/>
  <c r="E62" i="1060"/>
  <c r="C35" i="1076"/>
  <c r="K35" i="1076" s="1"/>
  <c r="C49" i="1076"/>
  <c r="C48" i="1059"/>
  <c r="G48" i="1059" s="1"/>
  <c r="C66" i="1059"/>
  <c r="C67" i="1059" s="1"/>
  <c r="C49" i="1059"/>
  <c r="G49" i="1059" s="1"/>
  <c r="D68" i="1059"/>
  <c r="D67" i="1059"/>
  <c r="C43" i="1076"/>
  <c r="C42" i="1076"/>
  <c r="C41" i="1076"/>
  <c r="C69" i="1076"/>
  <c r="C19" i="1076"/>
  <c r="C21" i="1076"/>
  <c r="N55" i="1076"/>
  <c r="N56" i="1076"/>
  <c r="C20" i="1076"/>
  <c r="C48" i="1076"/>
  <c r="C50" i="1076"/>
  <c r="C28" i="1076"/>
  <c r="C26" i="1076"/>
  <c r="C10" i="1076"/>
  <c r="K36" i="1076"/>
  <c r="G47" i="1059"/>
  <c r="O55" i="1076"/>
  <c r="C76" i="1076"/>
  <c r="C49" i="1056"/>
  <c r="G49" i="1056" s="1"/>
  <c r="D67" i="1054"/>
  <c r="D69" i="1054"/>
  <c r="D68" i="1050"/>
  <c r="D67" i="1050"/>
  <c r="G57" i="1047"/>
  <c r="G47" i="1069"/>
  <c r="C49" i="1069"/>
  <c r="G49" i="1069" s="1"/>
  <c r="E62" i="1069"/>
  <c r="C62" i="1069"/>
  <c r="C69" i="1069"/>
  <c r="G69" i="1069" s="1"/>
  <c r="C48" i="1069"/>
  <c r="G48" i="1069" s="1"/>
  <c r="E66" i="1069"/>
  <c r="E67" i="1069" s="1"/>
  <c r="G66" i="1069"/>
  <c r="C48" i="1058"/>
  <c r="G48" i="1058" s="1"/>
  <c r="G47" i="1058"/>
  <c r="D68" i="1058"/>
  <c r="D69" i="1058"/>
  <c r="E62" i="1058"/>
  <c r="G50" i="1058"/>
  <c r="C69" i="1058"/>
  <c r="C49" i="1075"/>
  <c r="C61" i="1056"/>
  <c r="G47" i="1056"/>
  <c r="C10" i="1075"/>
  <c r="K10" i="1075" s="1"/>
  <c r="C42" i="1075"/>
  <c r="C20" i="1075"/>
  <c r="C69" i="1075"/>
  <c r="N56" i="1075"/>
  <c r="C21" i="1075"/>
  <c r="C41" i="1075"/>
  <c r="C43" i="1075"/>
  <c r="C19" i="1075"/>
  <c r="N55" i="1075"/>
  <c r="C48" i="1075"/>
  <c r="C34" i="1075"/>
  <c r="K34" i="1075" s="1"/>
  <c r="F13" i="1056"/>
  <c r="E50" i="1056" s="1"/>
  <c r="C50" i="1056" s="1"/>
  <c r="C35" i="1075"/>
  <c r="K35" i="1075" s="1"/>
  <c r="C26" i="1075"/>
  <c r="C27" i="1075"/>
  <c r="C36" i="1075"/>
  <c r="C11" i="1075"/>
  <c r="K11" i="1075" s="1"/>
  <c r="G48" i="1056"/>
  <c r="C76" i="1075"/>
  <c r="O55" i="1075"/>
  <c r="C67" i="1054"/>
  <c r="G67" i="1054" s="1"/>
  <c r="C49" i="1054"/>
  <c r="G49" i="1054" s="1"/>
  <c r="C48" i="1054"/>
  <c r="G48" i="1054" s="1"/>
  <c r="E62" i="1054"/>
  <c r="C62" i="1054"/>
  <c r="C66" i="1053"/>
  <c r="C62" i="1053"/>
  <c r="E62" i="1053"/>
  <c r="G50" i="1053"/>
  <c r="C49" i="1053"/>
  <c r="G49" i="1053" s="1"/>
  <c r="C61" i="1053"/>
  <c r="D69" i="1052"/>
  <c r="C69" i="1052"/>
  <c r="G69" i="1052" s="1"/>
  <c r="G50" i="1052"/>
  <c r="E66" i="1052"/>
  <c r="E67" i="1052" s="1"/>
  <c r="C67" i="1052"/>
  <c r="G67" i="1052" s="1"/>
  <c r="G66" i="1052"/>
  <c r="C48" i="1051"/>
  <c r="G48" i="1051" s="1"/>
  <c r="G51" i="1051" s="1"/>
  <c r="E62" i="1051"/>
  <c r="E66" i="1051"/>
  <c r="C62" i="1051"/>
  <c r="G50" i="1051"/>
  <c r="E62" i="1050"/>
  <c r="G50" i="1050"/>
  <c r="C69" i="1050"/>
  <c r="G69" i="1050" s="1"/>
  <c r="C49" i="1050"/>
  <c r="G49" i="1050" s="1"/>
  <c r="C66" i="1050"/>
  <c r="C61" i="1050"/>
  <c r="C48" i="1050"/>
  <c r="G48" i="1050" s="1"/>
  <c r="C62" i="1047"/>
  <c r="F10" i="1055"/>
  <c r="F7" i="1055"/>
  <c r="F6" i="1055"/>
  <c r="C57" i="1055" s="1"/>
  <c r="E62" i="1048"/>
  <c r="C62" i="1048"/>
  <c r="G50" i="1048"/>
  <c r="G50" i="1047"/>
  <c r="C69" i="1047"/>
  <c r="G69" i="1047" s="1"/>
  <c r="E62" i="1047"/>
  <c r="D67" i="1046"/>
  <c r="D69" i="1046"/>
  <c r="E69" i="1046" s="1"/>
  <c r="C62" i="1046"/>
  <c r="G50" i="1046"/>
  <c r="C61" i="1046"/>
  <c r="D68" i="1045"/>
  <c r="D67" i="1045"/>
  <c r="G50" i="1045"/>
  <c r="E62" i="1045"/>
  <c r="F15" i="1036"/>
  <c r="C57" i="1036"/>
  <c r="F6" i="1036"/>
  <c r="C49" i="1049"/>
  <c r="G49" i="1049" s="1"/>
  <c r="E62" i="1049"/>
  <c r="G50" i="1049"/>
  <c r="C69" i="1049"/>
  <c r="G69" i="1049" s="1"/>
  <c r="G47" i="1049"/>
  <c r="C66" i="1049"/>
  <c r="E66" i="1049" s="1"/>
  <c r="C61" i="1049"/>
  <c r="D57" i="1029"/>
  <c r="D50" i="1028"/>
  <c r="D62" i="1028" s="1"/>
  <c r="F18" i="1024"/>
  <c r="G49" i="1060"/>
  <c r="C49" i="1048"/>
  <c r="G49" i="1048" s="1"/>
  <c r="C66" i="1048"/>
  <c r="AF4" i="1025"/>
  <c r="D57" i="1034"/>
  <c r="E57" i="1034" s="1"/>
  <c r="C57" i="1027"/>
  <c r="G57" i="1027" s="1"/>
  <c r="G48" i="1064"/>
  <c r="AJ8" i="1019"/>
  <c r="D50" i="1023"/>
  <c r="Z11" i="1025"/>
  <c r="D50" i="1031"/>
  <c r="G49" i="1064"/>
  <c r="G47" i="1054"/>
  <c r="C50" i="1061"/>
  <c r="D50" i="1033"/>
  <c r="G56" i="1064"/>
  <c r="C50" i="1060"/>
  <c r="C50" i="1059"/>
  <c r="P10" i="1018"/>
  <c r="F10" i="1018" s="1"/>
  <c r="AF12" i="1018"/>
  <c r="C61" i="1043"/>
  <c r="C48" i="1048"/>
  <c r="G48" i="1048" s="1"/>
  <c r="G66" i="1051"/>
  <c r="E62" i="1059"/>
  <c r="D69" i="1059"/>
  <c r="G49" i="1065"/>
  <c r="D67" i="1068"/>
  <c r="C61" i="1069"/>
  <c r="D50" i="1029"/>
  <c r="D62" i="1029" s="1"/>
  <c r="G48" i="1065"/>
  <c r="C61" i="1054"/>
  <c r="C48" i="1046"/>
  <c r="G48" i="1046" s="1"/>
  <c r="C66" i="1046"/>
  <c r="G55" i="1039"/>
  <c r="AF11" i="1018"/>
  <c r="C47" i="1030"/>
  <c r="D50" i="1030"/>
  <c r="G55" i="1061"/>
  <c r="U9" i="1025"/>
  <c r="G56" i="1065"/>
  <c r="E62" i="1063"/>
  <c r="G55" i="1065"/>
  <c r="C66" i="1045"/>
  <c r="C49" i="1045"/>
  <c r="G49" i="1045" s="1"/>
  <c r="C48" i="1045"/>
  <c r="G48" i="1045" s="1"/>
  <c r="G47" i="1045"/>
  <c r="C61" i="1045"/>
  <c r="D50" i="1032"/>
  <c r="C50" i="1064"/>
  <c r="C48" i="1068"/>
  <c r="G48" i="1068" s="1"/>
  <c r="C66" i="1068"/>
  <c r="G47" i="1053"/>
  <c r="E66" i="1054"/>
  <c r="E67" i="1054" s="1"/>
  <c r="D68" i="1061"/>
  <c r="C48" i="1067"/>
  <c r="G48" i="1067" s="1"/>
  <c r="C67" i="1069"/>
  <c r="G67" i="1069" s="1"/>
  <c r="G70" i="1069" s="1"/>
  <c r="C50" i="1065"/>
  <c r="G66" i="1054"/>
  <c r="D69" i="1061"/>
  <c r="E62" i="1067"/>
  <c r="E62" i="1065"/>
  <c r="C48" i="1060"/>
  <c r="G47" i="1067"/>
  <c r="C49" i="1068"/>
  <c r="G49" i="1068" s="1"/>
  <c r="G55" i="1060"/>
  <c r="G47" i="1046"/>
  <c r="G51" i="1052"/>
  <c r="G50" i="1054"/>
  <c r="C61" i="1060"/>
  <c r="C57" i="1040"/>
  <c r="AF5" i="1025"/>
  <c r="C62" i="1045"/>
  <c r="E62" i="1046"/>
  <c r="E62" i="1052"/>
  <c r="E66" i="1058"/>
  <c r="E67" i="1058" s="1"/>
  <c r="C66" i="1060"/>
  <c r="E62" i="1064"/>
  <c r="E66" i="1067"/>
  <c r="E67" i="1067" s="1"/>
  <c r="C69" i="1068"/>
  <c r="E69" i="1068" s="1"/>
  <c r="U7" i="1019"/>
  <c r="C48" i="1042"/>
  <c r="G48" i="1042" s="1"/>
  <c r="D68" i="1048"/>
  <c r="C68" i="1051"/>
  <c r="G68" i="1051" s="1"/>
  <c r="D67" i="1052"/>
  <c r="G47" i="1060"/>
  <c r="C57" i="1044"/>
  <c r="G57" i="1044" s="1"/>
  <c r="D68" i="1044"/>
  <c r="G47" i="1044"/>
  <c r="C49" i="1044"/>
  <c r="G49" i="1044" s="1"/>
  <c r="D69" i="1044"/>
  <c r="C50" i="1044"/>
  <c r="G50" i="1044" s="1"/>
  <c r="D62" i="1044"/>
  <c r="C48" i="1044"/>
  <c r="G48" i="1044" s="1"/>
  <c r="C66" i="1044"/>
  <c r="E57" i="1043"/>
  <c r="E62" i="1043" s="1"/>
  <c r="D67" i="1043"/>
  <c r="D68" i="1043"/>
  <c r="C69" i="1043"/>
  <c r="G69" i="1043" s="1"/>
  <c r="C67" i="1043"/>
  <c r="G67" i="1043" s="1"/>
  <c r="C68" i="1043"/>
  <c r="G68" i="1043" s="1"/>
  <c r="C49" i="1043"/>
  <c r="G49" i="1043" s="1"/>
  <c r="G47" i="1043"/>
  <c r="C62" i="1043"/>
  <c r="E66" i="1043"/>
  <c r="E68" i="1043" s="1"/>
  <c r="E57" i="1042"/>
  <c r="E62" i="1042" s="1"/>
  <c r="D62" i="1042"/>
  <c r="C50" i="1042"/>
  <c r="C69" i="1042" s="1"/>
  <c r="G69" i="1042" s="1"/>
  <c r="C61" i="1042"/>
  <c r="C49" i="1042"/>
  <c r="G49" i="1042" s="1"/>
  <c r="C67" i="1042"/>
  <c r="G67" i="1042" s="1"/>
  <c r="G57" i="1042"/>
  <c r="G66" i="1042"/>
  <c r="G47" i="1042"/>
  <c r="F14" i="1040"/>
  <c r="E50" i="1040" s="1"/>
  <c r="C50" i="1040" s="1"/>
  <c r="D67" i="1040"/>
  <c r="C49" i="1040"/>
  <c r="G49" i="1040" s="1"/>
  <c r="G47" i="1040"/>
  <c r="C48" i="1040"/>
  <c r="G48" i="1040" s="1"/>
  <c r="D67" i="1039"/>
  <c r="D50" i="1039"/>
  <c r="C57" i="1039"/>
  <c r="E50" i="1039"/>
  <c r="C57" i="1038"/>
  <c r="E50" i="1038"/>
  <c r="E57" i="1037"/>
  <c r="E62" i="1037" s="1"/>
  <c r="C69" i="1037"/>
  <c r="G69" i="1037" s="1"/>
  <c r="C62" i="1037"/>
  <c r="D67" i="1064"/>
  <c r="D69" i="1064"/>
  <c r="D68" i="1064"/>
  <c r="D67" i="1065"/>
  <c r="D69" i="1065"/>
  <c r="D68" i="1065"/>
  <c r="C68" i="1064"/>
  <c r="C67" i="1064"/>
  <c r="G66" i="1064"/>
  <c r="E66" i="1064"/>
  <c r="D67" i="1063"/>
  <c r="D69" i="1063"/>
  <c r="E69" i="1063" s="1"/>
  <c r="D68" i="1063"/>
  <c r="C66" i="1063"/>
  <c r="C48" i="1063"/>
  <c r="G48" i="1063" s="1"/>
  <c r="C49" i="1063"/>
  <c r="G49" i="1063" s="1"/>
  <c r="G47" i="1063"/>
  <c r="G69" i="1063"/>
  <c r="G47" i="1061"/>
  <c r="C66" i="1061"/>
  <c r="C49" i="1061"/>
  <c r="C48" i="1061"/>
  <c r="C61" i="1061"/>
  <c r="E66" i="1059"/>
  <c r="G51" i="1058"/>
  <c r="G70" i="1058"/>
  <c r="G56" i="1056"/>
  <c r="G55" i="1056"/>
  <c r="G55" i="1055"/>
  <c r="E66" i="1056"/>
  <c r="C68" i="1056"/>
  <c r="C67" i="1056"/>
  <c r="G66" i="1056"/>
  <c r="G57" i="1056"/>
  <c r="E57" i="1056"/>
  <c r="G57" i="1055"/>
  <c r="D69" i="1056"/>
  <c r="D68" i="1056"/>
  <c r="D67" i="1056"/>
  <c r="D69" i="1055"/>
  <c r="D67" i="1055"/>
  <c r="D68" i="1055"/>
  <c r="C66" i="1055"/>
  <c r="C48" i="1055"/>
  <c r="G47" i="1055"/>
  <c r="C61" i="1055"/>
  <c r="C49" i="1055"/>
  <c r="G69" i="1054"/>
  <c r="E69" i="1054"/>
  <c r="C68" i="1053"/>
  <c r="G68" i="1053" s="1"/>
  <c r="C67" i="1053"/>
  <c r="G67" i="1053" s="1"/>
  <c r="G66" i="1053"/>
  <c r="E66" i="1053"/>
  <c r="G69" i="1053"/>
  <c r="E69" i="1053"/>
  <c r="E68" i="1051"/>
  <c r="E67" i="1051"/>
  <c r="G69" i="1051"/>
  <c r="E69" i="1051"/>
  <c r="D69" i="1049"/>
  <c r="D68" i="1049"/>
  <c r="D67" i="1049"/>
  <c r="G69" i="1048"/>
  <c r="E69" i="1048"/>
  <c r="C68" i="1047"/>
  <c r="G68" i="1047" s="1"/>
  <c r="G66" i="1047"/>
  <c r="E66" i="1047"/>
  <c r="C67" i="1047"/>
  <c r="G67" i="1047" s="1"/>
  <c r="G51" i="1047"/>
  <c r="G69" i="1046"/>
  <c r="G69" i="1045"/>
  <c r="E69" i="1045"/>
  <c r="D69" i="1042"/>
  <c r="D68" i="1042"/>
  <c r="D67" i="1042"/>
  <c r="E66" i="1042"/>
  <c r="C66" i="1040"/>
  <c r="G56" i="1040"/>
  <c r="D62" i="1040"/>
  <c r="D69" i="1040"/>
  <c r="D68" i="1039"/>
  <c r="D62" i="1039"/>
  <c r="G55" i="1038"/>
  <c r="D62" i="1038"/>
  <c r="C66" i="1039"/>
  <c r="C49" i="1039"/>
  <c r="C61" i="1039"/>
  <c r="C48" i="1039"/>
  <c r="G47" i="1039"/>
  <c r="E57" i="1040"/>
  <c r="G57" i="1040"/>
  <c r="C66" i="1038"/>
  <c r="C61" i="1038"/>
  <c r="C48" i="1038"/>
  <c r="G47" i="1038"/>
  <c r="C49" i="1038"/>
  <c r="D67" i="1038"/>
  <c r="D69" i="1038"/>
  <c r="D68" i="1038"/>
  <c r="C66" i="1037"/>
  <c r="C49" i="1037"/>
  <c r="G49" i="1037" s="1"/>
  <c r="C48" i="1037"/>
  <c r="G48" i="1037" s="1"/>
  <c r="G47" i="1037"/>
  <c r="D62" i="1036"/>
  <c r="C66" i="1036"/>
  <c r="C49" i="1036"/>
  <c r="G49" i="1036" s="1"/>
  <c r="C48" i="1036"/>
  <c r="G48" i="1036" s="1"/>
  <c r="G47" i="1036"/>
  <c r="D62" i="1031"/>
  <c r="E57" i="1031"/>
  <c r="D66" i="1018"/>
  <c r="D67" i="1018" s="1"/>
  <c r="P13" i="1018"/>
  <c r="F13" i="1018" s="1"/>
  <c r="U11" i="1018"/>
  <c r="Z10" i="1018"/>
  <c r="U13" i="1018"/>
  <c r="AF13" i="1018"/>
  <c r="AJ12" i="1018"/>
  <c r="U12" i="1018"/>
  <c r="F11" i="1018"/>
  <c r="F8" i="1018"/>
  <c r="P9" i="1018"/>
  <c r="F9" i="1018" s="1"/>
  <c r="Z9" i="1018"/>
  <c r="AJ9" i="1018"/>
  <c r="AF6" i="1018"/>
  <c r="P6" i="1018"/>
  <c r="F6" i="1018" s="1"/>
  <c r="U6" i="1018"/>
  <c r="AF5" i="1018"/>
  <c r="AJ5" i="1018"/>
  <c r="P5" i="1018"/>
  <c r="F5" i="1018" s="1"/>
  <c r="Z5" i="1018"/>
  <c r="U4" i="1018"/>
  <c r="C66" i="1030"/>
  <c r="U20" i="1019"/>
  <c r="U17" i="1019"/>
  <c r="Z16" i="1019"/>
  <c r="AF15" i="1019"/>
  <c r="P12" i="1019"/>
  <c r="F12" i="1019" s="1"/>
  <c r="P6" i="1019"/>
  <c r="F6" i="1019" s="1"/>
  <c r="F21" i="1019"/>
  <c r="AF6" i="1019"/>
  <c r="F20" i="1019"/>
  <c r="AF20" i="1019"/>
  <c r="P17" i="1019"/>
  <c r="F17" i="1019" s="1"/>
  <c r="Z17" i="1019"/>
  <c r="AF17" i="1019"/>
  <c r="P16" i="1019"/>
  <c r="F16" i="1019" s="1"/>
  <c r="U12" i="1019"/>
  <c r="AF12" i="1019"/>
  <c r="AJ12" i="1019"/>
  <c r="Z12" i="1019"/>
  <c r="AJ7" i="1019"/>
  <c r="U6" i="1019"/>
  <c r="C47" i="1019"/>
  <c r="D66" i="1034"/>
  <c r="D68" i="1034" s="1"/>
  <c r="C47" i="1034"/>
  <c r="C66" i="1034" s="1"/>
  <c r="C68" i="1034" s="1"/>
  <c r="G68" i="1034" s="1"/>
  <c r="P16" i="1034"/>
  <c r="F16" i="1034" s="1"/>
  <c r="E50" i="1034" s="1"/>
  <c r="C50" i="1034" s="1"/>
  <c r="G50" i="1034" s="1"/>
  <c r="D66" i="1032"/>
  <c r="D68" i="1032" s="1"/>
  <c r="E55" i="1030"/>
  <c r="C55" i="1028"/>
  <c r="G55" i="1028" s="1"/>
  <c r="D66" i="1029"/>
  <c r="D69" i="1029" s="1"/>
  <c r="C56" i="1028"/>
  <c r="G56" i="1028" s="1"/>
  <c r="C47" i="1032"/>
  <c r="C66" i="1032" s="1"/>
  <c r="C68" i="1032" s="1"/>
  <c r="G68" i="1032" s="1"/>
  <c r="D66" i="1030"/>
  <c r="D69" i="1030" s="1"/>
  <c r="P13" i="1025"/>
  <c r="C47" i="1028"/>
  <c r="C48" i="1028" s="1"/>
  <c r="G48" i="1028" s="1"/>
  <c r="C57" i="1035"/>
  <c r="D57" i="1035"/>
  <c r="D50" i="1035"/>
  <c r="C57" i="1033"/>
  <c r="E57" i="1033" s="1"/>
  <c r="D66" i="1033"/>
  <c r="D69" i="1033" s="1"/>
  <c r="C47" i="1033"/>
  <c r="G47" i="1033" s="1"/>
  <c r="D61" i="1027"/>
  <c r="E57" i="1027"/>
  <c r="U4" i="1025"/>
  <c r="D48" i="1027"/>
  <c r="C47" i="1029"/>
  <c r="G47" i="1029" s="1"/>
  <c r="D48" i="1033"/>
  <c r="D48" i="1031"/>
  <c r="P13" i="1024"/>
  <c r="U12" i="1025"/>
  <c r="E50" i="1031"/>
  <c r="C50" i="1031" s="1"/>
  <c r="C69" i="1031" s="1"/>
  <c r="E48" i="1033"/>
  <c r="AF12" i="1024"/>
  <c r="Z13" i="1025"/>
  <c r="D49" i="1033"/>
  <c r="E50" i="1023"/>
  <c r="D55" i="1031"/>
  <c r="Z15" i="1024"/>
  <c r="AF14" i="1025"/>
  <c r="C47" i="1035"/>
  <c r="C66" i="1035" s="1"/>
  <c r="G66" i="1035" s="1"/>
  <c r="C55" i="1035"/>
  <c r="G55" i="1035" s="1"/>
  <c r="AF14" i="1024"/>
  <c r="E61" i="1034"/>
  <c r="D55" i="1035"/>
  <c r="U17" i="1024"/>
  <c r="E50" i="1030"/>
  <c r="C50" i="1030" s="1"/>
  <c r="C62" i="1030" s="1"/>
  <c r="AF13" i="1024"/>
  <c r="D61" i="1033"/>
  <c r="C56" i="1035"/>
  <c r="G56" i="1035" s="1"/>
  <c r="E50" i="1028"/>
  <c r="E61" i="1033"/>
  <c r="Z17" i="1024"/>
  <c r="D62" i="1033"/>
  <c r="E50" i="1035"/>
  <c r="P9" i="1025"/>
  <c r="E50" i="1027"/>
  <c r="C50" i="1027" s="1"/>
  <c r="G50" i="1027" s="1"/>
  <c r="Z16" i="1024"/>
  <c r="D61" i="1031"/>
  <c r="E50" i="1033"/>
  <c r="C50" i="1033" s="1"/>
  <c r="D66" i="1027"/>
  <c r="D68" i="1027" s="1"/>
  <c r="D66" i="1031"/>
  <c r="D68" i="1031" s="1"/>
  <c r="E55" i="1033"/>
  <c r="Z9" i="1024"/>
  <c r="F9" i="1024" s="1"/>
  <c r="E50" i="1032"/>
  <c r="C50" i="1032" s="1"/>
  <c r="G50" i="1032" s="1"/>
  <c r="E50" i="1029"/>
  <c r="AF5" i="1024"/>
  <c r="C47" i="1023"/>
  <c r="C66" i="1023" s="1"/>
  <c r="C68" i="1023" s="1"/>
  <c r="G68" i="1023" s="1"/>
  <c r="E56" i="1025"/>
  <c r="D66" i="1023"/>
  <c r="D67" i="1023" s="1"/>
  <c r="F13" i="1025"/>
  <c r="F17" i="1025"/>
  <c r="U16" i="1025"/>
  <c r="P16" i="1025"/>
  <c r="F16" i="1025" s="1"/>
  <c r="F15" i="1025"/>
  <c r="U14" i="1025"/>
  <c r="Z14" i="1025"/>
  <c r="P14" i="1025"/>
  <c r="AJ14" i="1025"/>
  <c r="Z12" i="1025"/>
  <c r="AF12" i="1025"/>
  <c r="P12" i="1025"/>
  <c r="F11" i="1025"/>
  <c r="P11" i="1025"/>
  <c r="AF10" i="1025"/>
  <c r="U10" i="1025"/>
  <c r="Z9" i="1025"/>
  <c r="F9" i="1025" s="1"/>
  <c r="AF9" i="1025"/>
  <c r="E61" i="1025"/>
  <c r="D61" i="1025"/>
  <c r="Z8" i="1025"/>
  <c r="U8" i="1025"/>
  <c r="U7" i="1025"/>
  <c r="F6" i="1025"/>
  <c r="AF6" i="1025"/>
  <c r="P5" i="1025"/>
  <c r="AJ5" i="1025"/>
  <c r="U5" i="1025"/>
  <c r="Z5" i="1025"/>
  <c r="F4" i="1025"/>
  <c r="AF17" i="1024"/>
  <c r="AJ17" i="1024"/>
  <c r="F17" i="1024" s="1"/>
  <c r="P16" i="1024"/>
  <c r="AJ16" i="1024"/>
  <c r="F16" i="1024" s="1"/>
  <c r="U16" i="1024"/>
  <c r="AF15" i="1024"/>
  <c r="U15" i="1024"/>
  <c r="AJ15" i="1024"/>
  <c r="P14" i="1024"/>
  <c r="F14" i="1024"/>
  <c r="F13" i="1024"/>
  <c r="Z12" i="1024"/>
  <c r="P12" i="1024"/>
  <c r="F11" i="1024"/>
  <c r="U10" i="1024"/>
  <c r="Z10" i="1024"/>
  <c r="P10" i="1024"/>
  <c r="AF9" i="1024"/>
  <c r="AJ9" i="1024"/>
  <c r="Z8" i="1024"/>
  <c r="U8" i="1024"/>
  <c r="U6" i="1024"/>
  <c r="P6" i="1024"/>
  <c r="F6" i="1024" s="1"/>
  <c r="D66" i="1024"/>
  <c r="D68" i="1024" s="1"/>
  <c r="U5" i="1024"/>
  <c r="Z5" i="1024"/>
  <c r="F5" i="1024" s="1"/>
  <c r="P5" i="1024"/>
  <c r="F4" i="1024"/>
  <c r="C57" i="1021"/>
  <c r="G57" i="1021" s="1"/>
  <c r="D57" i="1021"/>
  <c r="D50" i="1021"/>
  <c r="D66" i="1021"/>
  <c r="D68" i="1021" s="1"/>
  <c r="C47" i="1021"/>
  <c r="C66" i="1021" s="1"/>
  <c r="C67" i="1021" s="1"/>
  <c r="G67" i="1021" s="1"/>
  <c r="E50" i="1021"/>
  <c r="D57" i="1020"/>
  <c r="C57" i="1020"/>
  <c r="G57" i="1020" s="1"/>
  <c r="D50" i="1020"/>
  <c r="D61" i="1020"/>
  <c r="E61" i="1020"/>
  <c r="C47" i="1020"/>
  <c r="C66" i="1020" s="1"/>
  <c r="C67" i="1020" s="1"/>
  <c r="G67" i="1020" s="1"/>
  <c r="E50" i="1020"/>
  <c r="D69" i="1034"/>
  <c r="D66" i="1035"/>
  <c r="G57" i="1034"/>
  <c r="C55" i="1033"/>
  <c r="G55" i="1033" s="1"/>
  <c r="D48" i="1034"/>
  <c r="G54" i="1033"/>
  <c r="D55" i="1033"/>
  <c r="E48" i="1034"/>
  <c r="D61" i="1034"/>
  <c r="G54" i="1034"/>
  <c r="C55" i="1034"/>
  <c r="G55" i="1034" s="1"/>
  <c r="D48" i="1035"/>
  <c r="D55" i="1034"/>
  <c r="E48" i="1035"/>
  <c r="D61" i="1035"/>
  <c r="E55" i="1034"/>
  <c r="E61" i="1035"/>
  <c r="D49" i="1035"/>
  <c r="E56" i="1034"/>
  <c r="D49" i="1034"/>
  <c r="E55" i="1035"/>
  <c r="C69" i="1032"/>
  <c r="G57" i="1032"/>
  <c r="D61" i="1032"/>
  <c r="E61" i="1032"/>
  <c r="E57" i="1032"/>
  <c r="D48" i="1032"/>
  <c r="E48" i="1032"/>
  <c r="D49" i="1032"/>
  <c r="D62" i="1032"/>
  <c r="D55" i="1032"/>
  <c r="E55" i="1032"/>
  <c r="C56" i="1032"/>
  <c r="G56" i="1032" s="1"/>
  <c r="G54" i="1032"/>
  <c r="C47" i="1031"/>
  <c r="E48" i="1031"/>
  <c r="E61" i="1031"/>
  <c r="D49" i="1031"/>
  <c r="G54" i="1031"/>
  <c r="C55" i="1031"/>
  <c r="G55" i="1031" s="1"/>
  <c r="E55" i="1031"/>
  <c r="E57" i="1030"/>
  <c r="G57" i="1030"/>
  <c r="C61" i="1030"/>
  <c r="D61" i="1030"/>
  <c r="E61" i="1030"/>
  <c r="G47" i="1030"/>
  <c r="C48" i="1030"/>
  <c r="G48" i="1030" s="1"/>
  <c r="D48" i="1030"/>
  <c r="E48" i="1030"/>
  <c r="C49" i="1030"/>
  <c r="G49" i="1030" s="1"/>
  <c r="D49" i="1030"/>
  <c r="D62" i="1030"/>
  <c r="G54" i="1030"/>
  <c r="C55" i="1030"/>
  <c r="G55" i="1030" s="1"/>
  <c r="D55" i="1030"/>
  <c r="E57" i="1029"/>
  <c r="G57" i="1029"/>
  <c r="D48" i="1029"/>
  <c r="E48" i="1029"/>
  <c r="D61" i="1029"/>
  <c r="E61" i="1029"/>
  <c r="D49" i="1029"/>
  <c r="C55" i="1029"/>
  <c r="G55" i="1029" s="1"/>
  <c r="D55" i="1029"/>
  <c r="C56" i="1029"/>
  <c r="G56" i="1029" s="1"/>
  <c r="E55" i="1029"/>
  <c r="E57" i="1028"/>
  <c r="G57" i="1028"/>
  <c r="D48" i="1028"/>
  <c r="D61" i="1028"/>
  <c r="E61" i="1028"/>
  <c r="D49" i="1028"/>
  <c r="E48" i="1028"/>
  <c r="D66" i="1028"/>
  <c r="D56" i="1028"/>
  <c r="E55" i="1028"/>
  <c r="C47" i="1027"/>
  <c r="C61" i="1027" s="1"/>
  <c r="D49" i="1027"/>
  <c r="E48" i="1027"/>
  <c r="E61" i="1027"/>
  <c r="C55" i="1027"/>
  <c r="G55" i="1027" s="1"/>
  <c r="G54" i="1027"/>
  <c r="D56" i="1027"/>
  <c r="E55" i="1027"/>
  <c r="D48" i="1025"/>
  <c r="D66" i="1025"/>
  <c r="C56" i="1025"/>
  <c r="D56" i="1025"/>
  <c r="G54" i="1024"/>
  <c r="C55" i="1024"/>
  <c r="C47" i="1024"/>
  <c r="C66" i="1024" s="1"/>
  <c r="D48" i="1024"/>
  <c r="D49" i="1024"/>
  <c r="E48" i="1024"/>
  <c r="E55" i="1024"/>
  <c r="D61" i="1024"/>
  <c r="E61" i="1024"/>
  <c r="G54" i="1025"/>
  <c r="E49" i="1024"/>
  <c r="D55" i="1025"/>
  <c r="C47" i="1025"/>
  <c r="E48" i="1025"/>
  <c r="D56" i="1024"/>
  <c r="E49" i="1025"/>
  <c r="E48" i="1023"/>
  <c r="D61" i="1023"/>
  <c r="E61" i="1023"/>
  <c r="D49" i="1023"/>
  <c r="D48" i="1023"/>
  <c r="G54" i="1023"/>
  <c r="D55" i="1023"/>
  <c r="E55" i="1023"/>
  <c r="C56" i="1023"/>
  <c r="G56" i="1023" s="1"/>
  <c r="D48" i="1021"/>
  <c r="E48" i="1021"/>
  <c r="D61" i="1021"/>
  <c r="E61" i="1021"/>
  <c r="D49" i="1021"/>
  <c r="G54" i="1021"/>
  <c r="C55" i="1021"/>
  <c r="G55" i="1021" s="1"/>
  <c r="D55" i="1021"/>
  <c r="E55" i="1021"/>
  <c r="D49" i="1020"/>
  <c r="E49" i="1020"/>
  <c r="D66" i="1020"/>
  <c r="C56" i="1020"/>
  <c r="G56" i="1020" s="1"/>
  <c r="D56" i="1020"/>
  <c r="D48" i="1020"/>
  <c r="E48" i="1020"/>
  <c r="G54" i="1020"/>
  <c r="E55" i="1020"/>
  <c r="C57" i="1019"/>
  <c r="C66" i="1019"/>
  <c r="C48" i="1019"/>
  <c r="G48" i="1019" s="1"/>
  <c r="C49" i="1019"/>
  <c r="G49" i="1019" s="1"/>
  <c r="C61" i="1019"/>
  <c r="G47" i="1019"/>
  <c r="D50" i="1019"/>
  <c r="D57" i="1019"/>
  <c r="D61" i="1019"/>
  <c r="D48" i="1019"/>
  <c r="E48" i="1019"/>
  <c r="E61" i="1019"/>
  <c r="D49" i="1019"/>
  <c r="D66" i="1019"/>
  <c r="G54" i="1019"/>
  <c r="C55" i="1019"/>
  <c r="G55" i="1019" s="1"/>
  <c r="D55" i="1019"/>
  <c r="E55" i="1019"/>
  <c r="D50" i="1018"/>
  <c r="D57" i="1018"/>
  <c r="D68" i="1018"/>
  <c r="C57" i="1018"/>
  <c r="C47" i="1018"/>
  <c r="C61" i="1018" s="1"/>
  <c r="D48" i="1018"/>
  <c r="E48" i="1018"/>
  <c r="D61" i="1018"/>
  <c r="E61" i="1018"/>
  <c r="D49" i="1018"/>
  <c r="D62" i="1018"/>
  <c r="G54" i="1018"/>
  <c r="C55" i="1018"/>
  <c r="G55" i="1018" s="1"/>
  <c r="D55" i="1018"/>
  <c r="E55" i="1018"/>
  <c r="E54" i="992"/>
  <c r="E55" i="992" s="1"/>
  <c r="D54" i="992"/>
  <c r="D55" i="992" s="1"/>
  <c r="C54" i="992"/>
  <c r="C55" i="992" s="1"/>
  <c r="G55" i="992" s="1"/>
  <c r="E47" i="992"/>
  <c r="E48" i="992" s="1"/>
  <c r="D47" i="992"/>
  <c r="D49" i="992" s="1"/>
  <c r="AJ43" i="992"/>
  <c r="AI43" i="992"/>
  <c r="AH43" i="992"/>
  <c r="AG43" i="992"/>
  <c r="AF43" i="992"/>
  <c r="AE43" i="992"/>
  <c r="AD43" i="992"/>
  <c r="AC43" i="992"/>
  <c r="AB43" i="992"/>
  <c r="AA43" i="992"/>
  <c r="Z43" i="992"/>
  <c r="Y43" i="992"/>
  <c r="X43" i="992"/>
  <c r="W43" i="992"/>
  <c r="V43" i="992"/>
  <c r="U43" i="992"/>
  <c r="T43" i="992"/>
  <c r="S43" i="992"/>
  <c r="R43" i="992"/>
  <c r="Q43" i="992"/>
  <c r="P43" i="992"/>
  <c r="O43" i="992"/>
  <c r="N43" i="992"/>
  <c r="M43" i="992"/>
  <c r="L43" i="992"/>
  <c r="K43" i="992"/>
  <c r="F43" i="992"/>
  <c r="AJ42" i="992"/>
  <c r="AI42" i="992"/>
  <c r="AH42" i="992"/>
  <c r="AG42" i="992"/>
  <c r="AF42" i="992"/>
  <c r="AE42" i="992"/>
  <c r="AD42" i="992"/>
  <c r="AC42" i="992"/>
  <c r="AB42" i="992"/>
  <c r="AA42" i="992"/>
  <c r="Z42" i="992"/>
  <c r="Y42" i="992"/>
  <c r="X42" i="992"/>
  <c r="W42" i="992"/>
  <c r="V42" i="992"/>
  <c r="U42" i="992"/>
  <c r="T42" i="992"/>
  <c r="S42" i="992"/>
  <c r="R42" i="992"/>
  <c r="Q42" i="992"/>
  <c r="P42" i="992"/>
  <c r="O42" i="992"/>
  <c r="N42" i="992"/>
  <c r="M42" i="992"/>
  <c r="L42" i="992"/>
  <c r="K42" i="992"/>
  <c r="F42" i="992"/>
  <c r="AJ41" i="992"/>
  <c r="AI41" i="992"/>
  <c r="AH41" i="992"/>
  <c r="AG41" i="992"/>
  <c r="AF41" i="992"/>
  <c r="AE41" i="992"/>
  <c r="AD41" i="992"/>
  <c r="AC41" i="992"/>
  <c r="AB41" i="992"/>
  <c r="AA41" i="992"/>
  <c r="Z41" i="992"/>
  <c r="Y41" i="992"/>
  <c r="X41" i="992"/>
  <c r="W41" i="992"/>
  <c r="V41" i="992"/>
  <c r="U41" i="992"/>
  <c r="T41" i="992"/>
  <c r="S41" i="992"/>
  <c r="R41" i="992"/>
  <c r="Q41" i="992"/>
  <c r="P41" i="992"/>
  <c r="O41" i="992"/>
  <c r="N41" i="992"/>
  <c r="M41" i="992"/>
  <c r="L41" i="992"/>
  <c r="K41" i="992"/>
  <c r="F41" i="992"/>
  <c r="AJ40" i="992"/>
  <c r="AI40" i="992"/>
  <c r="AH40" i="992"/>
  <c r="AG40" i="992"/>
  <c r="AF40" i="992"/>
  <c r="AE40" i="992"/>
  <c r="AD40" i="992"/>
  <c r="AC40" i="992"/>
  <c r="AB40" i="992"/>
  <c r="AA40" i="992"/>
  <c r="Z40" i="992"/>
  <c r="Y40" i="992"/>
  <c r="X40" i="992"/>
  <c r="W40" i="992"/>
  <c r="V40" i="992"/>
  <c r="U40" i="992"/>
  <c r="T40" i="992"/>
  <c r="S40" i="992"/>
  <c r="R40" i="992"/>
  <c r="Q40" i="992"/>
  <c r="P40" i="992"/>
  <c r="O40" i="992"/>
  <c r="N40" i="992"/>
  <c r="M40" i="992"/>
  <c r="L40" i="992"/>
  <c r="K40" i="992"/>
  <c r="F40" i="992"/>
  <c r="AJ39" i="992"/>
  <c r="AI39" i="992"/>
  <c r="AH39" i="992"/>
  <c r="AG39" i="992"/>
  <c r="AF39" i="992"/>
  <c r="AE39" i="992"/>
  <c r="AD39" i="992"/>
  <c r="AC39" i="992"/>
  <c r="AB39" i="992"/>
  <c r="AA39" i="992"/>
  <c r="Z39" i="992"/>
  <c r="Y39" i="992"/>
  <c r="X39" i="992"/>
  <c r="W39" i="992"/>
  <c r="V39" i="992"/>
  <c r="U39" i="992"/>
  <c r="T39" i="992"/>
  <c r="S39" i="992"/>
  <c r="R39" i="992"/>
  <c r="Q39" i="992"/>
  <c r="P39" i="992"/>
  <c r="O39" i="992"/>
  <c r="N39" i="992"/>
  <c r="M39" i="992"/>
  <c r="L39" i="992"/>
  <c r="K39" i="992"/>
  <c r="F39" i="992"/>
  <c r="AJ38" i="992"/>
  <c r="AI38" i="992"/>
  <c r="AH38" i="992"/>
  <c r="AG38" i="992"/>
  <c r="AF38" i="992"/>
  <c r="AE38" i="992"/>
  <c r="AD38" i="992"/>
  <c r="AC38" i="992"/>
  <c r="AB38" i="992"/>
  <c r="AA38" i="992"/>
  <c r="Z38" i="992"/>
  <c r="Y38" i="992"/>
  <c r="X38" i="992"/>
  <c r="W38" i="992"/>
  <c r="V38" i="992"/>
  <c r="U38" i="992"/>
  <c r="T38" i="992"/>
  <c r="S38" i="992"/>
  <c r="R38" i="992"/>
  <c r="Q38" i="992"/>
  <c r="P38" i="992"/>
  <c r="O38" i="992"/>
  <c r="N38" i="992"/>
  <c r="M38" i="992"/>
  <c r="L38" i="992"/>
  <c r="K38" i="992"/>
  <c r="F38" i="992"/>
  <c r="AJ37" i="992"/>
  <c r="AI37" i="992"/>
  <c r="AH37" i="992"/>
  <c r="AG37" i="992"/>
  <c r="AF37" i="992"/>
  <c r="AE37" i="992"/>
  <c r="AD37" i="992"/>
  <c r="AC37" i="992"/>
  <c r="AB37" i="992"/>
  <c r="AA37" i="992"/>
  <c r="Z37" i="992"/>
  <c r="Y37" i="992"/>
  <c r="X37" i="992"/>
  <c r="W37" i="992"/>
  <c r="V37" i="992"/>
  <c r="U37" i="992"/>
  <c r="T37" i="992"/>
  <c r="S37" i="992"/>
  <c r="R37" i="992"/>
  <c r="Q37" i="992"/>
  <c r="P37" i="992"/>
  <c r="O37" i="992"/>
  <c r="N37" i="992"/>
  <c r="M37" i="992"/>
  <c r="L37" i="992"/>
  <c r="K37" i="992"/>
  <c r="F37" i="992"/>
  <c r="AJ36" i="992"/>
  <c r="AI36" i="992"/>
  <c r="AH36" i="992"/>
  <c r="AG36" i="992"/>
  <c r="AF36" i="992"/>
  <c r="AE36" i="992"/>
  <c r="AD36" i="992"/>
  <c r="AC36" i="992"/>
  <c r="AB36" i="992"/>
  <c r="AA36" i="992"/>
  <c r="Z36" i="992"/>
  <c r="Y36" i="992"/>
  <c r="X36" i="992"/>
  <c r="W36" i="992"/>
  <c r="V36" i="992"/>
  <c r="U36" i="992"/>
  <c r="T36" i="992"/>
  <c r="S36" i="992"/>
  <c r="R36" i="992"/>
  <c r="Q36" i="992"/>
  <c r="P36" i="992"/>
  <c r="O36" i="992"/>
  <c r="N36" i="992"/>
  <c r="M36" i="992"/>
  <c r="L36" i="992"/>
  <c r="K36" i="992"/>
  <c r="F36" i="992"/>
  <c r="AJ35" i="992"/>
  <c r="AI35" i="992"/>
  <c r="AH35" i="992"/>
  <c r="AG35" i="992"/>
  <c r="AF35" i="992"/>
  <c r="AE35" i="992"/>
  <c r="AD35" i="992"/>
  <c r="AC35" i="992"/>
  <c r="AB35" i="992"/>
  <c r="AA35" i="992"/>
  <c r="Z35" i="992"/>
  <c r="Y35" i="992"/>
  <c r="X35" i="992"/>
  <c r="W35" i="992"/>
  <c r="V35" i="992"/>
  <c r="U35" i="992"/>
  <c r="T35" i="992"/>
  <c r="S35" i="992"/>
  <c r="R35" i="992"/>
  <c r="Q35" i="992"/>
  <c r="P35" i="992"/>
  <c r="O35" i="992"/>
  <c r="N35" i="992"/>
  <c r="M35" i="992"/>
  <c r="L35" i="992"/>
  <c r="K35" i="992"/>
  <c r="F35" i="992"/>
  <c r="AJ34" i="992"/>
  <c r="AI34" i="992"/>
  <c r="AH34" i="992"/>
  <c r="AG34" i="992"/>
  <c r="AF34" i="992"/>
  <c r="AE34" i="992"/>
  <c r="AD34" i="992"/>
  <c r="AC34" i="992"/>
  <c r="AB34" i="992"/>
  <c r="AA34" i="992"/>
  <c r="Z34" i="992"/>
  <c r="Y34" i="992"/>
  <c r="X34" i="992"/>
  <c r="W34" i="992"/>
  <c r="V34" i="992"/>
  <c r="U34" i="992"/>
  <c r="T34" i="992"/>
  <c r="S34" i="992"/>
  <c r="R34" i="992"/>
  <c r="Q34" i="992"/>
  <c r="P34" i="992"/>
  <c r="O34" i="992"/>
  <c r="N34" i="992"/>
  <c r="M34" i="992"/>
  <c r="L34" i="992"/>
  <c r="K34" i="992"/>
  <c r="F34" i="992"/>
  <c r="AI33" i="992"/>
  <c r="AH33" i="992"/>
  <c r="AG33" i="992"/>
  <c r="AJ33" i="992" s="1"/>
  <c r="AE33" i="992"/>
  <c r="AD33" i="992"/>
  <c r="AC33" i="992"/>
  <c r="AB33" i="992"/>
  <c r="AA33" i="992"/>
  <c r="AF33" i="992" s="1"/>
  <c r="Y33" i="992"/>
  <c r="X33" i="992"/>
  <c r="W33" i="992"/>
  <c r="V33" i="992"/>
  <c r="Z33" i="992" s="1"/>
  <c r="T33" i="992"/>
  <c r="S33" i="992"/>
  <c r="R33" i="992"/>
  <c r="Q33" i="992"/>
  <c r="U33" i="992" s="1"/>
  <c r="F33" i="992" s="1"/>
  <c r="O33" i="992"/>
  <c r="N33" i="992"/>
  <c r="M33" i="992"/>
  <c r="L33" i="992"/>
  <c r="K33" i="992"/>
  <c r="P33" i="992" s="1"/>
  <c r="AJ32" i="992"/>
  <c r="AI32" i="992"/>
  <c r="AH32" i="992"/>
  <c r="AG32" i="992"/>
  <c r="AE32" i="992"/>
  <c r="AD32" i="992"/>
  <c r="AC32" i="992"/>
  <c r="AB32" i="992"/>
  <c r="AA32" i="992"/>
  <c r="AF32" i="992" s="1"/>
  <c r="Y32" i="992"/>
  <c r="X32" i="992"/>
  <c r="W32" i="992"/>
  <c r="V32" i="992"/>
  <c r="Z32" i="992" s="1"/>
  <c r="T32" i="992"/>
  <c r="S32" i="992"/>
  <c r="R32" i="992"/>
  <c r="Q32" i="992"/>
  <c r="U32" i="992" s="1"/>
  <c r="F32" i="992" s="1"/>
  <c r="O32" i="992"/>
  <c r="N32" i="992"/>
  <c r="M32" i="992"/>
  <c r="L32" i="992"/>
  <c r="K32" i="992"/>
  <c r="P32" i="992" s="1"/>
  <c r="AI31" i="992"/>
  <c r="AH31" i="992"/>
  <c r="AJ31" i="992" s="1"/>
  <c r="AG31" i="992"/>
  <c r="AE31" i="992"/>
  <c r="AD31" i="992"/>
  <c r="AC31" i="992"/>
  <c r="AB31" i="992"/>
  <c r="AF31" i="992" s="1"/>
  <c r="AA31" i="992"/>
  <c r="Y31" i="992"/>
  <c r="X31" i="992"/>
  <c r="W31" i="992"/>
  <c r="Z31" i="992" s="1"/>
  <c r="V31" i="992"/>
  <c r="T31" i="992"/>
  <c r="S31" i="992"/>
  <c r="R31" i="992"/>
  <c r="U31" i="992" s="1"/>
  <c r="F31" i="992" s="1"/>
  <c r="Q31" i="992"/>
  <c r="O31" i="992"/>
  <c r="N31" i="992"/>
  <c r="M31" i="992"/>
  <c r="L31" i="992"/>
  <c r="P31" i="992" s="1"/>
  <c r="K31" i="992"/>
  <c r="AI30" i="992"/>
  <c r="AH30" i="992"/>
  <c r="AG30" i="992"/>
  <c r="AJ30" i="992" s="1"/>
  <c r="AE30" i="992"/>
  <c r="AD30" i="992"/>
  <c r="AC30" i="992"/>
  <c r="AB30" i="992"/>
  <c r="AA30" i="992"/>
  <c r="AF30" i="992" s="1"/>
  <c r="Y30" i="992"/>
  <c r="X30" i="992"/>
  <c r="W30" i="992"/>
  <c r="V30" i="992"/>
  <c r="Z30" i="992" s="1"/>
  <c r="U30" i="992"/>
  <c r="F30" i="992" s="1"/>
  <c r="T30" i="992"/>
  <c r="S30" i="992"/>
  <c r="R30" i="992"/>
  <c r="Q30" i="992"/>
  <c r="O30" i="992"/>
  <c r="N30" i="992"/>
  <c r="M30" i="992"/>
  <c r="L30" i="992"/>
  <c r="K30" i="992"/>
  <c r="P30" i="992" s="1"/>
  <c r="AI29" i="992"/>
  <c r="AH29" i="992"/>
  <c r="AG29" i="992"/>
  <c r="AJ29" i="992" s="1"/>
  <c r="AE29" i="992"/>
  <c r="AD29" i="992"/>
  <c r="AC29" i="992"/>
  <c r="AB29" i="992"/>
  <c r="AA29" i="992"/>
  <c r="AF29" i="992" s="1"/>
  <c r="Y29" i="992"/>
  <c r="X29" i="992"/>
  <c r="W29" i="992"/>
  <c r="V29" i="992"/>
  <c r="Z29" i="992" s="1"/>
  <c r="T29" i="992"/>
  <c r="S29" i="992"/>
  <c r="R29" i="992"/>
  <c r="Q29" i="992"/>
  <c r="U29" i="992" s="1"/>
  <c r="F29" i="992" s="1"/>
  <c r="P29" i="992"/>
  <c r="O29" i="992"/>
  <c r="N29" i="992"/>
  <c r="M29" i="992"/>
  <c r="L29" i="992"/>
  <c r="K29" i="992"/>
  <c r="AI28" i="992"/>
  <c r="AH28" i="992"/>
  <c r="AG28" i="992"/>
  <c r="AJ28" i="992" s="1"/>
  <c r="AF28" i="992"/>
  <c r="AE28" i="992"/>
  <c r="AD28" i="992"/>
  <c r="AC28" i="992"/>
  <c r="AB28" i="992"/>
  <c r="AA28" i="992"/>
  <c r="Y28" i="992"/>
  <c r="X28" i="992"/>
  <c r="W28" i="992"/>
  <c r="V28" i="992"/>
  <c r="Z28" i="992" s="1"/>
  <c r="T28" i="992"/>
  <c r="S28" i="992"/>
  <c r="R28" i="992"/>
  <c r="Q28" i="992"/>
  <c r="U28" i="992" s="1"/>
  <c r="F28" i="992" s="1"/>
  <c r="O28" i="992"/>
  <c r="N28" i="992"/>
  <c r="M28" i="992"/>
  <c r="L28" i="992"/>
  <c r="K28" i="992"/>
  <c r="P28" i="992" s="1"/>
  <c r="AI27" i="992"/>
  <c r="AH27" i="992"/>
  <c r="AJ27" i="992" s="1"/>
  <c r="AG27" i="992"/>
  <c r="AE27" i="992"/>
  <c r="AD27" i="992"/>
  <c r="AC27" i="992"/>
  <c r="AB27" i="992"/>
  <c r="AF27" i="992" s="1"/>
  <c r="AA27" i="992"/>
  <c r="Y27" i="992"/>
  <c r="X27" i="992"/>
  <c r="W27" i="992"/>
  <c r="Z27" i="992" s="1"/>
  <c r="V27" i="992"/>
  <c r="T27" i="992"/>
  <c r="S27" i="992"/>
  <c r="R27" i="992"/>
  <c r="U27" i="992" s="1"/>
  <c r="F27" i="992" s="1"/>
  <c r="Q27" i="992"/>
  <c r="O27" i="992"/>
  <c r="N27" i="992"/>
  <c r="M27" i="992"/>
  <c r="L27" i="992"/>
  <c r="P27" i="992" s="1"/>
  <c r="K27" i="992"/>
  <c r="AI26" i="992"/>
  <c r="AH26" i="992"/>
  <c r="AJ26" i="992" s="1"/>
  <c r="AG26" i="992"/>
  <c r="AE26" i="992"/>
  <c r="AD26" i="992"/>
  <c r="AC26" i="992"/>
  <c r="AB26" i="992"/>
  <c r="AF26" i="992" s="1"/>
  <c r="AA26" i="992"/>
  <c r="Y26" i="992"/>
  <c r="X26" i="992"/>
  <c r="W26" i="992"/>
  <c r="Z26" i="992" s="1"/>
  <c r="V26" i="992"/>
  <c r="T26" i="992"/>
  <c r="S26" i="992"/>
  <c r="R26" i="992"/>
  <c r="U26" i="992" s="1"/>
  <c r="F26" i="992" s="1"/>
  <c r="Q26" i="992"/>
  <c r="O26" i="992"/>
  <c r="N26" i="992"/>
  <c r="M26" i="992"/>
  <c r="L26" i="992"/>
  <c r="P26" i="992" s="1"/>
  <c r="K26" i="992"/>
  <c r="AI25" i="992"/>
  <c r="AH25" i="992"/>
  <c r="AG25" i="992"/>
  <c r="AJ25" i="992" s="1"/>
  <c r="AE25" i="992"/>
  <c r="AD25" i="992"/>
  <c r="AC25" i="992"/>
  <c r="AB25" i="992"/>
  <c r="AA25" i="992"/>
  <c r="AF25" i="992" s="1"/>
  <c r="Y25" i="992"/>
  <c r="X25" i="992"/>
  <c r="W25" i="992"/>
  <c r="V25" i="992"/>
  <c r="Z25" i="992" s="1"/>
  <c r="U25" i="992"/>
  <c r="F25" i="992" s="1"/>
  <c r="T25" i="992"/>
  <c r="S25" i="992"/>
  <c r="R25" i="992"/>
  <c r="Q25" i="992"/>
  <c r="O25" i="992"/>
  <c r="N25" i="992"/>
  <c r="M25" i="992"/>
  <c r="L25" i="992"/>
  <c r="K25" i="992"/>
  <c r="P25" i="992" s="1"/>
  <c r="AI24" i="992"/>
  <c r="AH24" i="992"/>
  <c r="AG24" i="992"/>
  <c r="AE24" i="992"/>
  <c r="AD24" i="992"/>
  <c r="AC24" i="992"/>
  <c r="AB24" i="992"/>
  <c r="AA24" i="992"/>
  <c r="Y24" i="992"/>
  <c r="X24" i="992"/>
  <c r="W24" i="992"/>
  <c r="V24" i="992"/>
  <c r="T24" i="992"/>
  <c r="S24" i="992"/>
  <c r="R24" i="992"/>
  <c r="Q24" i="992"/>
  <c r="O24" i="992"/>
  <c r="N24" i="992"/>
  <c r="M24" i="992"/>
  <c r="L24" i="992"/>
  <c r="K24" i="992"/>
  <c r="AI23" i="992"/>
  <c r="AH23" i="992"/>
  <c r="AJ23" i="992" s="1"/>
  <c r="AG23" i="992"/>
  <c r="AE23" i="992"/>
  <c r="AD23" i="992"/>
  <c r="AC23" i="992"/>
  <c r="AB23" i="992"/>
  <c r="AF23" i="992" s="1"/>
  <c r="AA23" i="992"/>
  <c r="Y23" i="992"/>
  <c r="X23" i="992"/>
  <c r="W23" i="992"/>
  <c r="Z23" i="992" s="1"/>
  <c r="V23" i="992"/>
  <c r="T23" i="992"/>
  <c r="S23" i="992"/>
  <c r="R23" i="992"/>
  <c r="U23" i="992" s="1"/>
  <c r="Q23" i="992"/>
  <c r="O23" i="992"/>
  <c r="N23" i="992"/>
  <c r="M23" i="992"/>
  <c r="L23" i="992"/>
  <c r="P23" i="992" s="1"/>
  <c r="K23" i="992"/>
  <c r="AI22" i="992"/>
  <c r="AH22" i="992"/>
  <c r="AJ22" i="992" s="1"/>
  <c r="AG22" i="992"/>
  <c r="AE22" i="992"/>
  <c r="AD22" i="992"/>
  <c r="AC22" i="992"/>
  <c r="AB22" i="992"/>
  <c r="AF22" i="992" s="1"/>
  <c r="AA22" i="992"/>
  <c r="Y22" i="992"/>
  <c r="X22" i="992"/>
  <c r="W22" i="992"/>
  <c r="Z22" i="992" s="1"/>
  <c r="V22" i="992"/>
  <c r="T22" i="992"/>
  <c r="S22" i="992"/>
  <c r="R22" i="992"/>
  <c r="U22" i="992" s="1"/>
  <c r="Q22" i="992"/>
  <c r="O22" i="992"/>
  <c r="N22" i="992"/>
  <c r="M22" i="992"/>
  <c r="L22" i="992"/>
  <c r="P22" i="992" s="1"/>
  <c r="K22" i="992"/>
  <c r="AI21" i="992"/>
  <c r="AH21" i="992"/>
  <c r="AG21" i="992"/>
  <c r="AE21" i="992"/>
  <c r="AD21" i="992"/>
  <c r="AC21" i="992"/>
  <c r="AB21" i="992"/>
  <c r="AA21" i="992"/>
  <c r="AF21" i="992" s="1"/>
  <c r="Y21" i="992"/>
  <c r="X21" i="992"/>
  <c r="W21" i="992"/>
  <c r="V21" i="992"/>
  <c r="T21" i="992"/>
  <c r="S21" i="992"/>
  <c r="R21" i="992"/>
  <c r="Q21" i="992"/>
  <c r="O21" i="992"/>
  <c r="N21" i="992"/>
  <c r="M21" i="992"/>
  <c r="L21" i="992"/>
  <c r="K21" i="992"/>
  <c r="AI20" i="992"/>
  <c r="AH20" i="992"/>
  <c r="AG20" i="992"/>
  <c r="AE20" i="992"/>
  <c r="AD20" i="992"/>
  <c r="AC20" i="992"/>
  <c r="AB20" i="992"/>
  <c r="AA20" i="992"/>
  <c r="Y20" i="992"/>
  <c r="X20" i="992"/>
  <c r="W20" i="992"/>
  <c r="V20" i="992"/>
  <c r="T20" i="992"/>
  <c r="S20" i="992"/>
  <c r="R20" i="992"/>
  <c r="Q20" i="992"/>
  <c r="O20" i="992"/>
  <c r="N20" i="992"/>
  <c r="M20" i="992"/>
  <c r="L20" i="992"/>
  <c r="K20" i="992"/>
  <c r="AI19" i="992"/>
  <c r="AH19" i="992"/>
  <c r="AG19" i="992"/>
  <c r="AE19" i="992"/>
  <c r="AD19" i="992"/>
  <c r="AC19" i="992"/>
  <c r="AB19" i="992"/>
  <c r="AA19" i="992"/>
  <c r="Y19" i="992"/>
  <c r="X19" i="992"/>
  <c r="W19" i="992"/>
  <c r="V19" i="992"/>
  <c r="T19" i="992"/>
  <c r="S19" i="992"/>
  <c r="R19" i="992"/>
  <c r="Q19" i="992"/>
  <c r="O19" i="992"/>
  <c r="N19" i="992"/>
  <c r="M19" i="992"/>
  <c r="L19" i="992"/>
  <c r="K19" i="992"/>
  <c r="AI18" i="992"/>
  <c r="AH18" i="992"/>
  <c r="AG18" i="992"/>
  <c r="AE18" i="992"/>
  <c r="AD18" i="992"/>
  <c r="AC18" i="992"/>
  <c r="AB18" i="992"/>
  <c r="AA18" i="992"/>
  <c r="Y18" i="992"/>
  <c r="X18" i="992"/>
  <c r="W18" i="992"/>
  <c r="V18" i="992"/>
  <c r="T18" i="992"/>
  <c r="S18" i="992"/>
  <c r="R18" i="992"/>
  <c r="Q18" i="992"/>
  <c r="O18" i="992"/>
  <c r="N18" i="992"/>
  <c r="M18" i="992"/>
  <c r="L18" i="992"/>
  <c r="K18" i="992"/>
  <c r="AI17" i="992"/>
  <c r="AH17" i="992"/>
  <c r="AG17" i="992"/>
  <c r="AJ17" i="992" s="1"/>
  <c r="F17" i="992" s="1"/>
  <c r="AE17" i="992"/>
  <c r="AD17" i="992"/>
  <c r="AC17" i="992"/>
  <c r="AB17" i="992"/>
  <c r="AA17" i="992"/>
  <c r="AF17" i="992" s="1"/>
  <c r="Y17" i="992"/>
  <c r="X17" i="992"/>
  <c r="W17" i="992"/>
  <c r="V17" i="992"/>
  <c r="Z17" i="992" s="1"/>
  <c r="T17" i="992"/>
  <c r="S17" i="992"/>
  <c r="R17" i="992"/>
  <c r="Q17" i="992"/>
  <c r="U17" i="992" s="1"/>
  <c r="O17" i="992"/>
  <c r="N17" i="992"/>
  <c r="M17" i="992"/>
  <c r="L17" i="992"/>
  <c r="K17" i="992"/>
  <c r="P17" i="992" s="1"/>
  <c r="AI16" i="992"/>
  <c r="AH16" i="992"/>
  <c r="AG16" i="992"/>
  <c r="AE16" i="992"/>
  <c r="AD16" i="992"/>
  <c r="AC16" i="992"/>
  <c r="AB16" i="992"/>
  <c r="AA16" i="992"/>
  <c r="Y16" i="992"/>
  <c r="X16" i="992"/>
  <c r="W16" i="992"/>
  <c r="V16" i="992"/>
  <c r="T16" i="992"/>
  <c r="S16" i="992"/>
  <c r="R16" i="992"/>
  <c r="Q16" i="992"/>
  <c r="O16" i="992"/>
  <c r="N16" i="992"/>
  <c r="M16" i="992"/>
  <c r="L16" i="992"/>
  <c r="K16" i="992"/>
  <c r="AI15" i="992"/>
  <c r="AH15" i="992"/>
  <c r="AJ15" i="992" s="1"/>
  <c r="AG15" i="992"/>
  <c r="AE15" i="992"/>
  <c r="AD15" i="992"/>
  <c r="AC15" i="992"/>
  <c r="AB15" i="992"/>
  <c r="AF15" i="992" s="1"/>
  <c r="AA15" i="992"/>
  <c r="Y15" i="992"/>
  <c r="X15" i="992"/>
  <c r="W15" i="992"/>
  <c r="Z15" i="992" s="1"/>
  <c r="V15" i="992"/>
  <c r="T15" i="992"/>
  <c r="S15" i="992"/>
  <c r="R15" i="992"/>
  <c r="U15" i="992" s="1"/>
  <c r="Q15" i="992"/>
  <c r="O15" i="992"/>
  <c r="N15" i="992"/>
  <c r="M15" i="992"/>
  <c r="L15" i="992"/>
  <c r="P15" i="992" s="1"/>
  <c r="K15" i="992"/>
  <c r="AI14" i="992"/>
  <c r="AH14" i="992"/>
  <c r="AJ14" i="992" s="1"/>
  <c r="AG14" i="992"/>
  <c r="AE14" i="992"/>
  <c r="AD14" i="992"/>
  <c r="AC14" i="992"/>
  <c r="AB14" i="992"/>
  <c r="AF14" i="992" s="1"/>
  <c r="AA14" i="992"/>
  <c r="Y14" i="992"/>
  <c r="X14" i="992"/>
  <c r="W14" i="992"/>
  <c r="Z14" i="992" s="1"/>
  <c r="V14" i="992"/>
  <c r="T14" i="992"/>
  <c r="S14" i="992"/>
  <c r="R14" i="992"/>
  <c r="U14" i="992" s="1"/>
  <c r="Q14" i="992"/>
  <c r="O14" i="992"/>
  <c r="N14" i="992"/>
  <c r="M14" i="992"/>
  <c r="L14" i="992"/>
  <c r="P14" i="992" s="1"/>
  <c r="K14" i="992"/>
  <c r="AI13" i="992"/>
  <c r="AH13" i="992"/>
  <c r="AG13" i="992"/>
  <c r="AJ13" i="992" s="1"/>
  <c r="AE13" i="992"/>
  <c r="AD13" i="992"/>
  <c r="AC13" i="992"/>
  <c r="AB13" i="992"/>
  <c r="AF13" i="992" s="1"/>
  <c r="AA13" i="992"/>
  <c r="Y13" i="992"/>
  <c r="X13" i="992"/>
  <c r="W13" i="992"/>
  <c r="V13" i="992"/>
  <c r="T13" i="992"/>
  <c r="S13" i="992"/>
  <c r="R13" i="992"/>
  <c r="Q13" i="992"/>
  <c r="O13" i="992"/>
  <c r="N13" i="992"/>
  <c r="M13" i="992"/>
  <c r="L13" i="992"/>
  <c r="P13" i="992" s="1"/>
  <c r="K13" i="992"/>
  <c r="AI12" i="992"/>
  <c r="AH12" i="992"/>
  <c r="AJ12" i="992" s="1"/>
  <c r="AG12" i="992"/>
  <c r="AE12" i="992"/>
  <c r="AD12" i="992"/>
  <c r="AC12" i="992"/>
  <c r="AF12" i="992" s="1"/>
  <c r="AB12" i="992"/>
  <c r="AA12" i="992"/>
  <c r="Y12" i="992"/>
  <c r="X12" i="992"/>
  <c r="Z12" i="992" s="1"/>
  <c r="F12" i="992" s="1"/>
  <c r="W12" i="992"/>
  <c r="V12" i="992"/>
  <c r="T12" i="992"/>
  <c r="S12" i="992"/>
  <c r="U12" i="992" s="1"/>
  <c r="R12" i="992"/>
  <c r="Q12" i="992"/>
  <c r="O12" i="992"/>
  <c r="N12" i="992"/>
  <c r="M12" i="992"/>
  <c r="P12" i="992" s="1"/>
  <c r="L12" i="992"/>
  <c r="K12" i="992"/>
  <c r="AI11" i="992"/>
  <c r="AH11" i="992"/>
  <c r="AJ11" i="992" s="1"/>
  <c r="AG11" i="992"/>
  <c r="AE11" i="992"/>
  <c r="AD11" i="992"/>
  <c r="AC11" i="992"/>
  <c r="AB11" i="992"/>
  <c r="AA11" i="992"/>
  <c r="Y11" i="992"/>
  <c r="X11" i="992"/>
  <c r="W11" i="992"/>
  <c r="V11" i="992"/>
  <c r="T11" i="992"/>
  <c r="S11" i="992"/>
  <c r="R11" i="992"/>
  <c r="Q11" i="992"/>
  <c r="O11" i="992"/>
  <c r="N11" i="992"/>
  <c r="M11" i="992"/>
  <c r="L11" i="992"/>
  <c r="K11" i="992"/>
  <c r="AI10" i="992"/>
  <c r="AH10" i="992"/>
  <c r="AJ10" i="992" s="1"/>
  <c r="AG10" i="992"/>
  <c r="AE10" i="992"/>
  <c r="AD10" i="992"/>
  <c r="AC10" i="992"/>
  <c r="AB10" i="992"/>
  <c r="AF10" i="992" s="1"/>
  <c r="AA10" i="992"/>
  <c r="Y10" i="992"/>
  <c r="X10" i="992"/>
  <c r="W10" i="992"/>
  <c r="Z10" i="992" s="1"/>
  <c r="F10" i="992" s="1"/>
  <c r="V10" i="992"/>
  <c r="T10" i="992"/>
  <c r="S10" i="992"/>
  <c r="R10" i="992"/>
  <c r="U10" i="992" s="1"/>
  <c r="Q10" i="992"/>
  <c r="O10" i="992"/>
  <c r="N10" i="992"/>
  <c r="M10" i="992"/>
  <c r="L10" i="992"/>
  <c r="P10" i="992" s="1"/>
  <c r="K10" i="992"/>
  <c r="AI9" i="992"/>
  <c r="AH9" i="992"/>
  <c r="AJ9" i="992" s="1"/>
  <c r="AG9" i="992"/>
  <c r="AE9" i="992"/>
  <c r="AD9" i="992"/>
  <c r="AC9" i="992"/>
  <c r="AB9" i="992"/>
  <c r="AF9" i="992" s="1"/>
  <c r="AA9" i="992"/>
  <c r="Y9" i="992"/>
  <c r="X9" i="992"/>
  <c r="W9" i="992"/>
  <c r="Z9" i="992" s="1"/>
  <c r="F9" i="992" s="1"/>
  <c r="V9" i="992"/>
  <c r="T9" i="992"/>
  <c r="S9" i="992"/>
  <c r="R9" i="992"/>
  <c r="U9" i="992" s="1"/>
  <c r="Q9" i="992"/>
  <c r="O9" i="992"/>
  <c r="N9" i="992"/>
  <c r="M9" i="992"/>
  <c r="L9" i="992"/>
  <c r="P9" i="992" s="1"/>
  <c r="K9" i="992"/>
  <c r="AI8" i="992"/>
  <c r="AH8" i="992"/>
  <c r="AJ8" i="992" s="1"/>
  <c r="AG8" i="992"/>
  <c r="AE8" i="992"/>
  <c r="AD8" i="992"/>
  <c r="AC8" i="992"/>
  <c r="AB8" i="992"/>
  <c r="AF8" i="992" s="1"/>
  <c r="AA8" i="992"/>
  <c r="Y8" i="992"/>
  <c r="X8" i="992"/>
  <c r="W8" i="992"/>
  <c r="Z8" i="992" s="1"/>
  <c r="F8" i="992" s="1"/>
  <c r="V8" i="992"/>
  <c r="T8" i="992"/>
  <c r="S8" i="992"/>
  <c r="R8" i="992"/>
  <c r="U8" i="992" s="1"/>
  <c r="Q8" i="992"/>
  <c r="O8" i="992"/>
  <c r="N8" i="992"/>
  <c r="M8" i="992"/>
  <c r="L8" i="992"/>
  <c r="P8" i="992" s="1"/>
  <c r="K8" i="992"/>
  <c r="AI7" i="992"/>
  <c r="AH7" i="992"/>
  <c r="AJ7" i="992" s="1"/>
  <c r="AG7" i="992"/>
  <c r="AE7" i="992"/>
  <c r="AD7" i="992"/>
  <c r="AC7" i="992"/>
  <c r="AB7" i="992"/>
  <c r="AF7" i="992" s="1"/>
  <c r="AA7" i="992"/>
  <c r="Y7" i="992"/>
  <c r="X7" i="992"/>
  <c r="W7" i="992"/>
  <c r="Z7" i="992" s="1"/>
  <c r="F7" i="992" s="1"/>
  <c r="V7" i="992"/>
  <c r="T7" i="992"/>
  <c r="S7" i="992"/>
  <c r="R7" i="992"/>
  <c r="U7" i="992" s="1"/>
  <c r="Q7" i="992"/>
  <c r="O7" i="992"/>
  <c r="N7" i="992"/>
  <c r="M7" i="992"/>
  <c r="L7" i="992"/>
  <c r="P7" i="992" s="1"/>
  <c r="K7" i="992"/>
  <c r="AI6" i="992"/>
  <c r="AH6" i="992"/>
  <c r="AJ6" i="992" s="1"/>
  <c r="AG6" i="992"/>
  <c r="AE6" i="992"/>
  <c r="AD6" i="992"/>
  <c r="AC6" i="992"/>
  <c r="AB6" i="992"/>
  <c r="AF6" i="992" s="1"/>
  <c r="AA6" i="992"/>
  <c r="Y6" i="992"/>
  <c r="X6" i="992"/>
  <c r="W6" i="992"/>
  <c r="V6" i="992"/>
  <c r="T6" i="992"/>
  <c r="S6" i="992"/>
  <c r="R6" i="992"/>
  <c r="U6" i="992" s="1"/>
  <c r="Q6" i="992"/>
  <c r="O6" i="992"/>
  <c r="N6" i="992"/>
  <c r="M6" i="992"/>
  <c r="L6" i="992"/>
  <c r="K6" i="992"/>
  <c r="AI5" i="992"/>
  <c r="AH5" i="992"/>
  <c r="AJ5" i="992" s="1"/>
  <c r="AG5" i="992"/>
  <c r="AE5" i="992"/>
  <c r="AD5" i="992"/>
  <c r="AC5" i="992"/>
  <c r="AB5" i="992"/>
  <c r="AA5" i="992"/>
  <c r="Y5" i="992"/>
  <c r="X5" i="992"/>
  <c r="W5" i="992"/>
  <c r="V5" i="992"/>
  <c r="T5" i="992"/>
  <c r="S5" i="992"/>
  <c r="R5" i="992"/>
  <c r="Q5" i="992"/>
  <c r="O5" i="992"/>
  <c r="N5" i="992"/>
  <c r="M5" i="992"/>
  <c r="L5" i="992"/>
  <c r="K5" i="992"/>
  <c r="AI4" i="992"/>
  <c r="AH4" i="992"/>
  <c r="AJ4" i="992" s="1"/>
  <c r="AG4" i="992"/>
  <c r="AE4" i="992"/>
  <c r="AD4" i="992"/>
  <c r="AC4" i="992"/>
  <c r="AB4" i="992"/>
  <c r="AA4" i="992"/>
  <c r="Y4" i="992"/>
  <c r="X4" i="992"/>
  <c r="Z4" i="992" s="1"/>
  <c r="F4" i="992" s="1"/>
  <c r="W4" i="992"/>
  <c r="V4" i="992"/>
  <c r="T4" i="992"/>
  <c r="S4" i="992"/>
  <c r="R4" i="992"/>
  <c r="Q4" i="992"/>
  <c r="O4" i="992"/>
  <c r="N4" i="992"/>
  <c r="M4" i="992"/>
  <c r="P4" i="992" s="1"/>
  <c r="L4" i="992"/>
  <c r="K4" i="992"/>
  <c r="D61" i="1076"/>
  <c r="E76" i="1075"/>
  <c r="D76" i="1076"/>
  <c r="D13" i="1076"/>
  <c r="E55" i="1075"/>
  <c r="E28" i="1074"/>
  <c r="E13" i="1075"/>
  <c r="D70" i="1076"/>
  <c r="D76" i="1077"/>
  <c r="D28" i="1074"/>
  <c r="F11" i="1076"/>
  <c r="F72" i="1076"/>
  <c r="E12" i="1077"/>
  <c r="E55" i="1076"/>
  <c r="E72" i="1077"/>
  <c r="D71" i="1077"/>
  <c r="E13" i="1077"/>
  <c r="D70" i="1077"/>
  <c r="D11" i="1076"/>
  <c r="E70" i="1075"/>
  <c r="E12" i="1075"/>
  <c r="D13" i="1077"/>
  <c r="F55" i="1076"/>
  <c r="D72" i="1077"/>
  <c r="E61" i="1077"/>
  <c r="F13" i="1076"/>
  <c r="E71" i="1077"/>
  <c r="D62" i="1076"/>
  <c r="E13" i="1076"/>
  <c r="E62" i="1075"/>
  <c r="D36" i="1074"/>
  <c r="F61" i="1076"/>
  <c r="D12" i="1076"/>
  <c r="E70" i="1077"/>
  <c r="E36" i="1074"/>
  <c r="D55" i="1077"/>
  <c r="E21" i="1074"/>
  <c r="E28" i="1075"/>
  <c r="E72" i="1075"/>
  <c r="E71" i="1075"/>
  <c r="E11" i="1076"/>
  <c r="E61" i="1076"/>
  <c r="D72" i="1074"/>
  <c r="D72" i="1076"/>
  <c r="F12" i="1076"/>
  <c r="D63" i="1077"/>
  <c r="F71" i="1076"/>
  <c r="D71" i="1076"/>
  <c r="E50" i="1075"/>
  <c r="E12" i="1076"/>
  <c r="D62" i="1077"/>
  <c r="E63" i="1075"/>
  <c r="D62" i="1023" l="1"/>
  <c r="E57" i="1023"/>
  <c r="E62" i="1023" s="1"/>
  <c r="C50" i="1023"/>
  <c r="G50" i="1023" s="1"/>
  <c r="G70" i="1078"/>
  <c r="E68" i="1078"/>
  <c r="E67" i="1078"/>
  <c r="G69" i="1078"/>
  <c r="E69" i="1078"/>
  <c r="N56" i="1070"/>
  <c r="N56" i="1072"/>
  <c r="C70" i="1071"/>
  <c r="C72" i="1071"/>
  <c r="C71" i="1071"/>
  <c r="C72" i="1074"/>
  <c r="C71" i="1074"/>
  <c r="C70" i="1074"/>
  <c r="C70" i="1070"/>
  <c r="C71" i="1070"/>
  <c r="C72" i="1070"/>
  <c r="C70" i="1073"/>
  <c r="C72" i="1073"/>
  <c r="C71" i="1073"/>
  <c r="C70" i="1072"/>
  <c r="C72" i="1072"/>
  <c r="C71" i="1072"/>
  <c r="G69" i="1068"/>
  <c r="D62" i="1034"/>
  <c r="E69" i="1067"/>
  <c r="G51" i="1067"/>
  <c r="G70" i="1067"/>
  <c r="E68" i="1067"/>
  <c r="C12" i="1077"/>
  <c r="K12" i="1077" s="1"/>
  <c r="C67" i="1065"/>
  <c r="C68" i="1065"/>
  <c r="G66" i="1065"/>
  <c r="E66" i="1065"/>
  <c r="G51" i="1065"/>
  <c r="C55" i="1077"/>
  <c r="C71" i="1077"/>
  <c r="C72" i="1077"/>
  <c r="C70" i="1077"/>
  <c r="G51" i="1064"/>
  <c r="C13" i="1077"/>
  <c r="C61" i="1077"/>
  <c r="K61" i="1077" s="1"/>
  <c r="K10" i="1077"/>
  <c r="M55" i="1077"/>
  <c r="O56" i="1077"/>
  <c r="C55" i="1076"/>
  <c r="G66" i="1060"/>
  <c r="C67" i="1060"/>
  <c r="G67" i="1060" s="1"/>
  <c r="E66" i="1060"/>
  <c r="C68" i="1060"/>
  <c r="G68" i="1060" s="1"/>
  <c r="C68" i="1059"/>
  <c r="G66" i="1059"/>
  <c r="C12" i="1076"/>
  <c r="K12" i="1076" s="1"/>
  <c r="C11" i="1076"/>
  <c r="K11" i="1076" s="1"/>
  <c r="C71" i="1076"/>
  <c r="C70" i="1076"/>
  <c r="C72" i="1076"/>
  <c r="C13" i="1076"/>
  <c r="G51" i="1059"/>
  <c r="C61" i="1076"/>
  <c r="K61" i="1076" s="1"/>
  <c r="K10" i="1076"/>
  <c r="M55" i="1076"/>
  <c r="O56" i="1076"/>
  <c r="C12" i="1075"/>
  <c r="K12" i="1075" s="1"/>
  <c r="K14" i="1075" s="1"/>
  <c r="G57" i="1039"/>
  <c r="C28" i="1074"/>
  <c r="C36" i="1074"/>
  <c r="C50" i="1038"/>
  <c r="E57" i="1038"/>
  <c r="G51" i="1069"/>
  <c r="E69" i="1069"/>
  <c r="E68" i="1069"/>
  <c r="E69" i="1058"/>
  <c r="C61" i="1075"/>
  <c r="K61" i="1075" s="1"/>
  <c r="G69" i="1058"/>
  <c r="M55" i="1075"/>
  <c r="C55" i="1075"/>
  <c r="C70" i="1075"/>
  <c r="C72" i="1075"/>
  <c r="C71" i="1075"/>
  <c r="C28" i="1075"/>
  <c r="C62" i="1075"/>
  <c r="K62" i="1075" s="1"/>
  <c r="C50" i="1075"/>
  <c r="C13" i="1075"/>
  <c r="K13" i="1075" s="1"/>
  <c r="C63" i="1075"/>
  <c r="K63" i="1075" s="1"/>
  <c r="K36" i="1075"/>
  <c r="G51" i="1056"/>
  <c r="G50" i="1056"/>
  <c r="G70" i="1054"/>
  <c r="G51" i="1054"/>
  <c r="E68" i="1054"/>
  <c r="G51" i="1053"/>
  <c r="E68" i="1052"/>
  <c r="G70" i="1052"/>
  <c r="E69" i="1052"/>
  <c r="G51" i="1050"/>
  <c r="E69" i="1050"/>
  <c r="C68" i="1050"/>
  <c r="G68" i="1050" s="1"/>
  <c r="G66" i="1050"/>
  <c r="C67" i="1050"/>
  <c r="G67" i="1050" s="1"/>
  <c r="E66" i="1050"/>
  <c r="E57" i="1055"/>
  <c r="E50" i="1055"/>
  <c r="G70" i="1047"/>
  <c r="E69" i="1047"/>
  <c r="G51" i="1046"/>
  <c r="G57" i="1036"/>
  <c r="E57" i="1036"/>
  <c r="E50" i="1036"/>
  <c r="C50" i="1036" s="1"/>
  <c r="C62" i="1036" s="1"/>
  <c r="G51" i="1049"/>
  <c r="E69" i="1049"/>
  <c r="G66" i="1049"/>
  <c r="C67" i="1049"/>
  <c r="G67" i="1049" s="1"/>
  <c r="C68" i="1049"/>
  <c r="G68" i="1049" s="1"/>
  <c r="G67" i="1064"/>
  <c r="C68" i="1048"/>
  <c r="G68" i="1048" s="1"/>
  <c r="E66" i="1048"/>
  <c r="C67" i="1048"/>
  <c r="G67" i="1048" s="1"/>
  <c r="G66" i="1048"/>
  <c r="C69" i="1056"/>
  <c r="G68" i="1064"/>
  <c r="C50" i="1029"/>
  <c r="G50" i="1029" s="1"/>
  <c r="D67" i="1027"/>
  <c r="C68" i="1068"/>
  <c r="G68" i="1068" s="1"/>
  <c r="E66" i="1068"/>
  <c r="G66" i="1068"/>
  <c r="C67" i="1068"/>
  <c r="G67" i="1068" s="1"/>
  <c r="G68" i="1059"/>
  <c r="D69" i="1027"/>
  <c r="C69" i="1064"/>
  <c r="C62" i="1064"/>
  <c r="G50" i="1064"/>
  <c r="C48" i="1032"/>
  <c r="G48" i="1032" s="1"/>
  <c r="G67" i="1059"/>
  <c r="G51" i="1048"/>
  <c r="C49" i="1032"/>
  <c r="G49" i="1032" s="1"/>
  <c r="G51" i="1045"/>
  <c r="D69" i="1018"/>
  <c r="E66" i="1034"/>
  <c r="E67" i="1034" s="1"/>
  <c r="G51" i="1063"/>
  <c r="C62" i="1059"/>
  <c r="G50" i="1059"/>
  <c r="C69" i="1059"/>
  <c r="C68" i="1045"/>
  <c r="G68" i="1045" s="1"/>
  <c r="C67" i="1045"/>
  <c r="G67" i="1045" s="1"/>
  <c r="G66" i="1045"/>
  <c r="E66" i="1045"/>
  <c r="C69" i="1060"/>
  <c r="G50" i="1060"/>
  <c r="C62" i="1060"/>
  <c r="G47" i="1032"/>
  <c r="G51" i="1032" s="1"/>
  <c r="D69" i="1032"/>
  <c r="C69" i="1061"/>
  <c r="C62" i="1061"/>
  <c r="G50" i="1061"/>
  <c r="G51" i="1068"/>
  <c r="C61" i="1032"/>
  <c r="C50" i="1028"/>
  <c r="C62" i="1028" s="1"/>
  <c r="G48" i="1060"/>
  <c r="G51" i="1060" s="1"/>
  <c r="G48" i="1061"/>
  <c r="G70" i="1053"/>
  <c r="E68" i="1058"/>
  <c r="G49" i="1061"/>
  <c r="C68" i="1046"/>
  <c r="G68" i="1046" s="1"/>
  <c r="E66" i="1046"/>
  <c r="G66" i="1046"/>
  <c r="C67" i="1046"/>
  <c r="G67" i="1046" s="1"/>
  <c r="C62" i="1065"/>
  <c r="C69" i="1065"/>
  <c r="G50" i="1065"/>
  <c r="C62" i="1056"/>
  <c r="G70" i="1051"/>
  <c r="E57" i="1044"/>
  <c r="E62" i="1044" s="1"/>
  <c r="G51" i="1044"/>
  <c r="C69" i="1044"/>
  <c r="G69" i="1044" s="1"/>
  <c r="C62" i="1044"/>
  <c r="C67" i="1044"/>
  <c r="G67" i="1044" s="1"/>
  <c r="C68" i="1044"/>
  <c r="G68" i="1044" s="1"/>
  <c r="E66" i="1044"/>
  <c r="G66" i="1044"/>
  <c r="E69" i="1043"/>
  <c r="G70" i="1043"/>
  <c r="E67" i="1043"/>
  <c r="G51" i="1043"/>
  <c r="C62" i="1042"/>
  <c r="G50" i="1042"/>
  <c r="G51" i="1042"/>
  <c r="G70" i="1042"/>
  <c r="E69" i="1042"/>
  <c r="G51" i="1040"/>
  <c r="E57" i="1039"/>
  <c r="C50" i="1039"/>
  <c r="G57" i="1038"/>
  <c r="E62" i="1038"/>
  <c r="E69" i="1037"/>
  <c r="E68" i="1064"/>
  <c r="E67" i="1064"/>
  <c r="C68" i="1063"/>
  <c r="G68" i="1063" s="1"/>
  <c r="C67" i="1063"/>
  <c r="G67" i="1063" s="1"/>
  <c r="G66" i="1063"/>
  <c r="E66" i="1063"/>
  <c r="E67" i="1059"/>
  <c r="E68" i="1059"/>
  <c r="E66" i="1061"/>
  <c r="C68" i="1061"/>
  <c r="C67" i="1061"/>
  <c r="G66" i="1061"/>
  <c r="E68" i="1060"/>
  <c r="E62" i="1056"/>
  <c r="G67" i="1056"/>
  <c r="G68" i="1056"/>
  <c r="G49" i="1055"/>
  <c r="G48" i="1055"/>
  <c r="E62" i="1055"/>
  <c r="E68" i="1056"/>
  <c r="E67" i="1056"/>
  <c r="E66" i="1055"/>
  <c r="C68" i="1055"/>
  <c r="C67" i="1055"/>
  <c r="G66" i="1055"/>
  <c r="E67" i="1053"/>
  <c r="E68" i="1053"/>
  <c r="E68" i="1049"/>
  <c r="E67" i="1049"/>
  <c r="E68" i="1047"/>
  <c r="E67" i="1047"/>
  <c r="E68" i="1042"/>
  <c r="E67" i="1042"/>
  <c r="C67" i="1040"/>
  <c r="C68" i="1040"/>
  <c r="E66" i="1040"/>
  <c r="G66" i="1040"/>
  <c r="E62" i="1040"/>
  <c r="C62" i="1040"/>
  <c r="G48" i="1039"/>
  <c r="G49" i="1039"/>
  <c r="G48" i="1038"/>
  <c r="G49" i="1038"/>
  <c r="G50" i="1038"/>
  <c r="C69" i="1038"/>
  <c r="C62" i="1038"/>
  <c r="E66" i="1038"/>
  <c r="C67" i="1038"/>
  <c r="G66" i="1038"/>
  <c r="C68" i="1038"/>
  <c r="C69" i="1040"/>
  <c r="G50" i="1040"/>
  <c r="C68" i="1039"/>
  <c r="C67" i="1039"/>
  <c r="G66" i="1039"/>
  <c r="E66" i="1039"/>
  <c r="G51" i="1037"/>
  <c r="C68" i="1037"/>
  <c r="G68" i="1037" s="1"/>
  <c r="C67" i="1037"/>
  <c r="G67" i="1037" s="1"/>
  <c r="G66" i="1037"/>
  <c r="E66" i="1037"/>
  <c r="C69" i="1036"/>
  <c r="G51" i="1036"/>
  <c r="C68" i="1036"/>
  <c r="G68" i="1036" s="1"/>
  <c r="C67" i="1036"/>
  <c r="G67" i="1036" s="1"/>
  <c r="G66" i="1036"/>
  <c r="E66" i="1036"/>
  <c r="G50" i="1031"/>
  <c r="E50" i="1018"/>
  <c r="C50" i="1018" s="1"/>
  <c r="C69" i="1018" s="1"/>
  <c r="D68" i="1030"/>
  <c r="D67" i="1030"/>
  <c r="E66" i="1030"/>
  <c r="E68" i="1030" s="1"/>
  <c r="C67" i="1030"/>
  <c r="G67" i="1030" s="1"/>
  <c r="C68" i="1030"/>
  <c r="G68" i="1030" s="1"/>
  <c r="G66" i="1030"/>
  <c r="D67" i="1029"/>
  <c r="D68" i="1029"/>
  <c r="C49" i="1029"/>
  <c r="G49" i="1029" s="1"/>
  <c r="C62" i="1029"/>
  <c r="C61" i="1029"/>
  <c r="C62" i="1023"/>
  <c r="C61" i="1023"/>
  <c r="G66" i="1023"/>
  <c r="C67" i="1023"/>
  <c r="G67" i="1023" s="1"/>
  <c r="D62" i="1019"/>
  <c r="E50" i="1019"/>
  <c r="C49" i="1028"/>
  <c r="G49" i="1028" s="1"/>
  <c r="C61" i="1028"/>
  <c r="C66" i="1028"/>
  <c r="C67" i="1028" s="1"/>
  <c r="G67" i="1028" s="1"/>
  <c r="E62" i="1028"/>
  <c r="G47" i="1028"/>
  <c r="G50" i="1028"/>
  <c r="C69" i="1028"/>
  <c r="G69" i="1028" s="1"/>
  <c r="D67" i="1034"/>
  <c r="C67" i="1034"/>
  <c r="G67" i="1034" s="1"/>
  <c r="G66" i="1034"/>
  <c r="C49" i="1034"/>
  <c r="G49" i="1034" s="1"/>
  <c r="G47" i="1034"/>
  <c r="C61" i="1034"/>
  <c r="C48" i="1034"/>
  <c r="G48" i="1034" s="1"/>
  <c r="C62" i="1034"/>
  <c r="D67" i="1032"/>
  <c r="C62" i="1032"/>
  <c r="G66" i="1032"/>
  <c r="C67" i="1032"/>
  <c r="G67" i="1032" s="1"/>
  <c r="C49" i="1033"/>
  <c r="G49" i="1033" s="1"/>
  <c r="E66" i="1032"/>
  <c r="G47" i="1023"/>
  <c r="E66" i="1023"/>
  <c r="E68" i="1023" s="1"/>
  <c r="E62" i="1031"/>
  <c r="D57" i="1025"/>
  <c r="AF19" i="992"/>
  <c r="C62" i="1031"/>
  <c r="Z16" i="992"/>
  <c r="AF11" i="992"/>
  <c r="D62" i="1035"/>
  <c r="E57" i="1035"/>
  <c r="E62" i="1035" s="1"/>
  <c r="G57" i="1035"/>
  <c r="C50" i="1035"/>
  <c r="G50" i="1035" s="1"/>
  <c r="C68" i="1035"/>
  <c r="G68" i="1035" s="1"/>
  <c r="C67" i="1035"/>
  <c r="G67" i="1035" s="1"/>
  <c r="G47" i="1035"/>
  <c r="D68" i="1033"/>
  <c r="D67" i="1033"/>
  <c r="C69" i="1033"/>
  <c r="E69" i="1033" s="1"/>
  <c r="G57" i="1033"/>
  <c r="E62" i="1033"/>
  <c r="G50" i="1033"/>
  <c r="C61" i="1033"/>
  <c r="C48" i="1033"/>
  <c r="G48" i="1033" s="1"/>
  <c r="G51" i="1033" s="1"/>
  <c r="C62" i="1033"/>
  <c r="C66" i="1033"/>
  <c r="C68" i="1033" s="1"/>
  <c r="G68" i="1033" s="1"/>
  <c r="C62" i="1027"/>
  <c r="E62" i="1027"/>
  <c r="D68" i="1023"/>
  <c r="D69" i="1023"/>
  <c r="C68" i="1028"/>
  <c r="G68" i="1028" s="1"/>
  <c r="U11" i="992"/>
  <c r="C69" i="1034"/>
  <c r="G69" i="1034" s="1"/>
  <c r="G50" i="1030"/>
  <c r="D69" i="1031"/>
  <c r="E69" i="1031" s="1"/>
  <c r="D67" i="1031"/>
  <c r="C48" i="1035"/>
  <c r="G48" i="1035" s="1"/>
  <c r="C69" i="1030"/>
  <c r="G69" i="1030" s="1"/>
  <c r="C69" i="1027"/>
  <c r="G69" i="1027" s="1"/>
  <c r="E62" i="1030"/>
  <c r="C49" i="1023"/>
  <c r="G49" i="1023" s="1"/>
  <c r="C49" i="1035"/>
  <c r="G49" i="1035" s="1"/>
  <c r="U5" i="992"/>
  <c r="C48" i="1023"/>
  <c r="G48" i="1023" s="1"/>
  <c r="C48" i="1029"/>
  <c r="G48" i="1029" s="1"/>
  <c r="G51" i="1029" s="1"/>
  <c r="C66" i="1029"/>
  <c r="U18" i="992"/>
  <c r="E62" i="1032"/>
  <c r="P24" i="992"/>
  <c r="E62" i="1029"/>
  <c r="C61" i="1035"/>
  <c r="G66" i="1028"/>
  <c r="E62" i="1034"/>
  <c r="P20" i="992"/>
  <c r="Z21" i="992"/>
  <c r="F14" i="1025"/>
  <c r="D50" i="1025" s="1"/>
  <c r="F12" i="1025"/>
  <c r="F8" i="1025"/>
  <c r="D67" i="1025"/>
  <c r="D68" i="1025"/>
  <c r="F5" i="1025"/>
  <c r="F15" i="1024"/>
  <c r="D50" i="1024" s="1"/>
  <c r="F12" i="1024"/>
  <c r="F10" i="1024"/>
  <c r="C57" i="1024"/>
  <c r="F8" i="1024"/>
  <c r="G47" i="1024"/>
  <c r="C49" i="1024"/>
  <c r="G49" i="1024" s="1"/>
  <c r="C61" i="1024"/>
  <c r="D67" i="1024"/>
  <c r="C48" i="1024"/>
  <c r="G48" i="1024" s="1"/>
  <c r="Z24" i="992"/>
  <c r="U24" i="992"/>
  <c r="AF24" i="992"/>
  <c r="AJ24" i="992"/>
  <c r="F23" i="992"/>
  <c r="F22" i="992"/>
  <c r="U21" i="992"/>
  <c r="P21" i="992"/>
  <c r="AJ21" i="992"/>
  <c r="F21" i="992" s="1"/>
  <c r="AF20" i="992"/>
  <c r="U20" i="992"/>
  <c r="AJ20" i="992"/>
  <c r="F20" i="992" s="1"/>
  <c r="Z20" i="992"/>
  <c r="Z19" i="992"/>
  <c r="P19" i="992"/>
  <c r="AJ19" i="992"/>
  <c r="F19" i="992" s="1"/>
  <c r="U19" i="992"/>
  <c r="P18" i="992"/>
  <c r="AJ18" i="992"/>
  <c r="F18" i="992" s="1"/>
  <c r="Z18" i="992"/>
  <c r="AF18" i="992"/>
  <c r="F14" i="992"/>
  <c r="AF16" i="992"/>
  <c r="P16" i="992"/>
  <c r="AJ16" i="992"/>
  <c r="F16" i="992" s="1"/>
  <c r="U16" i="992"/>
  <c r="F15" i="992"/>
  <c r="U13" i="992"/>
  <c r="Z13" i="992"/>
  <c r="F13" i="992" s="1"/>
  <c r="Z11" i="992"/>
  <c r="F11" i="992" s="1"/>
  <c r="P11" i="992"/>
  <c r="Z6" i="992"/>
  <c r="F6" i="992" s="1"/>
  <c r="P6" i="992"/>
  <c r="Z5" i="992"/>
  <c r="F5" i="992" s="1"/>
  <c r="AF5" i="992"/>
  <c r="P5" i="992"/>
  <c r="AF4" i="992"/>
  <c r="U4" i="992"/>
  <c r="E57" i="1021"/>
  <c r="E62" i="1021" s="1"/>
  <c r="D62" i="1021"/>
  <c r="C50" i="1021"/>
  <c r="C62" i="1021" s="1"/>
  <c r="G47" i="1021"/>
  <c r="E66" i="1021"/>
  <c r="E68" i="1021" s="1"/>
  <c r="D67" i="1021"/>
  <c r="D69" i="1021"/>
  <c r="C68" i="1021"/>
  <c r="G68" i="1021" s="1"/>
  <c r="C49" i="1021"/>
  <c r="G49" i="1021" s="1"/>
  <c r="C61" i="1021"/>
  <c r="C48" i="1021"/>
  <c r="G48" i="1021" s="1"/>
  <c r="G66" i="1021"/>
  <c r="D62" i="1020"/>
  <c r="E57" i="1020"/>
  <c r="E62" i="1020" s="1"/>
  <c r="C50" i="1020"/>
  <c r="C62" i="1020" s="1"/>
  <c r="C68" i="1020"/>
  <c r="G68" i="1020" s="1"/>
  <c r="C61" i="1020"/>
  <c r="C48" i="1020"/>
  <c r="G48" i="1020" s="1"/>
  <c r="G47" i="1020"/>
  <c r="E66" i="1020"/>
  <c r="E68" i="1020" s="1"/>
  <c r="C49" i="1020"/>
  <c r="G49" i="1020" s="1"/>
  <c r="G66" i="1020"/>
  <c r="D69" i="1035"/>
  <c r="D68" i="1035"/>
  <c r="D67" i="1035"/>
  <c r="E66" i="1035"/>
  <c r="E68" i="1032"/>
  <c r="E67" i="1032"/>
  <c r="G70" i="1032"/>
  <c r="G69" i="1032"/>
  <c r="E69" i="1032"/>
  <c r="G47" i="1031"/>
  <c r="C48" i="1031"/>
  <c r="G48" i="1031" s="1"/>
  <c r="C66" i="1031"/>
  <c r="C49" i="1031"/>
  <c r="G49" i="1031" s="1"/>
  <c r="C61" i="1031"/>
  <c r="G69" i="1031"/>
  <c r="E67" i="1030"/>
  <c r="G51" i="1030"/>
  <c r="D69" i="1028"/>
  <c r="D67" i="1028"/>
  <c r="D68" i="1028"/>
  <c r="C66" i="1027"/>
  <c r="C49" i="1027"/>
  <c r="G49" i="1027" s="1"/>
  <c r="C48" i="1027"/>
  <c r="G48" i="1027" s="1"/>
  <c r="G47" i="1027"/>
  <c r="G56" i="1025"/>
  <c r="G55" i="1024"/>
  <c r="C49" i="1025"/>
  <c r="C66" i="1025"/>
  <c r="C48" i="1025"/>
  <c r="G47" i="1025"/>
  <c r="C61" i="1025"/>
  <c r="C67" i="1024"/>
  <c r="G66" i="1024"/>
  <c r="E66" i="1024"/>
  <c r="C68" i="1024"/>
  <c r="D68" i="1020"/>
  <c r="D69" i="1020"/>
  <c r="D67" i="1020"/>
  <c r="G51" i="1019"/>
  <c r="C50" i="1019"/>
  <c r="C62" i="1019" s="1"/>
  <c r="D67" i="1019"/>
  <c r="D69" i="1019"/>
  <c r="D68" i="1019"/>
  <c r="G66" i="1019"/>
  <c r="C67" i="1019"/>
  <c r="G67" i="1019" s="1"/>
  <c r="C68" i="1019"/>
  <c r="G68" i="1019" s="1"/>
  <c r="E66" i="1019"/>
  <c r="E57" i="1019"/>
  <c r="G57" i="1019"/>
  <c r="C66" i="1018"/>
  <c r="C49" i="1018"/>
  <c r="G49" i="1018" s="1"/>
  <c r="C48" i="1018"/>
  <c r="G48" i="1018" s="1"/>
  <c r="G47" i="1018"/>
  <c r="G57" i="1018"/>
  <c r="E57" i="1018"/>
  <c r="G54" i="992"/>
  <c r="D48" i="992"/>
  <c r="D61" i="992"/>
  <c r="C47" i="992"/>
  <c r="C61" i="992" s="1"/>
  <c r="D66" i="992"/>
  <c r="C56" i="992"/>
  <c r="G56" i="992" s="1"/>
  <c r="E49" i="992"/>
  <c r="D56" i="992"/>
  <c r="E56" i="992"/>
  <c r="E61" i="992"/>
  <c r="D57" i="977"/>
  <c r="E54" i="977"/>
  <c r="E55" i="977" s="1"/>
  <c r="D54" i="977"/>
  <c r="D55" i="977" s="1"/>
  <c r="C54" i="977"/>
  <c r="G54" i="977" s="1"/>
  <c r="D50" i="977"/>
  <c r="E47" i="977"/>
  <c r="E48" i="977" s="1"/>
  <c r="D47" i="977"/>
  <c r="D62" i="977" s="1"/>
  <c r="AJ43" i="977"/>
  <c r="AI43" i="977"/>
  <c r="AH43" i="977"/>
  <c r="AG43" i="977"/>
  <c r="AF43" i="977"/>
  <c r="AE43" i="977"/>
  <c r="AD43" i="977"/>
  <c r="AC43" i="977"/>
  <c r="AB43" i="977"/>
  <c r="AA43" i="977"/>
  <c r="Z43" i="977"/>
  <c r="Y43" i="977"/>
  <c r="X43" i="977"/>
  <c r="W43" i="977"/>
  <c r="V43" i="977"/>
  <c r="U43" i="977"/>
  <c r="T43" i="977"/>
  <c r="S43" i="977"/>
  <c r="R43" i="977"/>
  <c r="Q43" i="977"/>
  <c r="P43" i="977"/>
  <c r="O43" i="977"/>
  <c r="N43" i="977"/>
  <c r="M43" i="977"/>
  <c r="L43" i="977"/>
  <c r="K43" i="977"/>
  <c r="F43" i="977"/>
  <c r="AJ42" i="977"/>
  <c r="AI42" i="977"/>
  <c r="AH42" i="977"/>
  <c r="AG42" i="977"/>
  <c r="AF42" i="977"/>
  <c r="AE42" i="977"/>
  <c r="AD42" i="977"/>
  <c r="AC42" i="977"/>
  <c r="AB42" i="977"/>
  <c r="AA42" i="977"/>
  <c r="Z42" i="977"/>
  <c r="Y42" i="977"/>
  <c r="X42" i="977"/>
  <c r="W42" i="977"/>
  <c r="V42" i="977"/>
  <c r="U42" i="977"/>
  <c r="T42" i="977"/>
  <c r="S42" i="977"/>
  <c r="R42" i="977"/>
  <c r="Q42" i="977"/>
  <c r="P42" i="977"/>
  <c r="O42" i="977"/>
  <c r="N42" i="977"/>
  <c r="M42" i="977"/>
  <c r="L42" i="977"/>
  <c r="K42" i="977"/>
  <c r="F42" i="977"/>
  <c r="AJ41" i="977"/>
  <c r="AI41" i="977"/>
  <c r="AH41" i="977"/>
  <c r="AG41" i="977"/>
  <c r="AF41" i="977"/>
  <c r="AE41" i="977"/>
  <c r="AD41" i="977"/>
  <c r="AC41" i="977"/>
  <c r="AB41" i="977"/>
  <c r="AA41" i="977"/>
  <c r="Z41" i="977"/>
  <c r="Y41" i="977"/>
  <c r="X41" i="977"/>
  <c r="W41" i="977"/>
  <c r="V41" i="977"/>
  <c r="U41" i="977"/>
  <c r="T41" i="977"/>
  <c r="S41" i="977"/>
  <c r="R41" i="977"/>
  <c r="Q41" i="977"/>
  <c r="P41" i="977"/>
  <c r="O41" i="977"/>
  <c r="N41" i="977"/>
  <c r="M41" i="977"/>
  <c r="L41" i="977"/>
  <c r="K41" i="977"/>
  <c r="F41" i="977"/>
  <c r="AJ40" i="977"/>
  <c r="AI40" i="977"/>
  <c r="AH40" i="977"/>
  <c r="AG40" i="977"/>
  <c r="AF40" i="977"/>
  <c r="AE40" i="977"/>
  <c r="AD40" i="977"/>
  <c r="AC40" i="977"/>
  <c r="AB40" i="977"/>
  <c r="AA40" i="977"/>
  <c r="Z40" i="977"/>
  <c r="Y40" i="977"/>
  <c r="X40" i="977"/>
  <c r="W40" i="977"/>
  <c r="V40" i="977"/>
  <c r="U40" i="977"/>
  <c r="T40" i="977"/>
  <c r="S40" i="977"/>
  <c r="R40" i="977"/>
  <c r="Q40" i="977"/>
  <c r="P40" i="977"/>
  <c r="O40" i="977"/>
  <c r="N40" i="977"/>
  <c r="M40" i="977"/>
  <c r="L40" i="977"/>
  <c r="K40" i="977"/>
  <c r="F40" i="977"/>
  <c r="AJ39" i="977"/>
  <c r="AI39" i="977"/>
  <c r="AH39" i="977"/>
  <c r="AG39" i="977"/>
  <c r="AF39" i="977"/>
  <c r="AE39" i="977"/>
  <c r="AD39" i="977"/>
  <c r="AC39" i="977"/>
  <c r="AB39" i="977"/>
  <c r="AA39" i="977"/>
  <c r="Z39" i="977"/>
  <c r="Y39" i="977"/>
  <c r="X39" i="977"/>
  <c r="W39" i="977"/>
  <c r="V39" i="977"/>
  <c r="U39" i="977"/>
  <c r="T39" i="977"/>
  <c r="S39" i="977"/>
  <c r="R39" i="977"/>
  <c r="Q39" i="977"/>
  <c r="P39" i="977"/>
  <c r="O39" i="977"/>
  <c r="N39" i="977"/>
  <c r="M39" i="977"/>
  <c r="L39" i="977"/>
  <c r="K39" i="977"/>
  <c r="F39" i="977"/>
  <c r="AI38" i="977"/>
  <c r="AH38" i="977"/>
  <c r="AG38" i="977"/>
  <c r="AJ38" i="977" s="1"/>
  <c r="F38" i="977" s="1"/>
  <c r="AE38" i="977"/>
  <c r="AD38" i="977"/>
  <c r="AC38" i="977"/>
  <c r="AB38" i="977"/>
  <c r="AA38" i="977"/>
  <c r="AF38" i="977" s="1"/>
  <c r="Y38" i="977"/>
  <c r="X38" i="977"/>
  <c r="W38" i="977"/>
  <c r="V38" i="977"/>
  <c r="Z38" i="977" s="1"/>
  <c r="U38" i="977"/>
  <c r="T38" i="977"/>
  <c r="S38" i="977"/>
  <c r="R38" i="977"/>
  <c r="Q38" i="977"/>
  <c r="O38" i="977"/>
  <c r="N38" i="977"/>
  <c r="M38" i="977"/>
  <c r="L38" i="977"/>
  <c r="K38" i="977"/>
  <c r="P38" i="977" s="1"/>
  <c r="AI37" i="977"/>
  <c r="AH37" i="977"/>
  <c r="AG37" i="977"/>
  <c r="AJ37" i="977" s="1"/>
  <c r="F37" i="977" s="1"/>
  <c r="AE37" i="977"/>
  <c r="AD37" i="977"/>
  <c r="AC37" i="977"/>
  <c r="AB37" i="977"/>
  <c r="AA37" i="977"/>
  <c r="AF37" i="977" s="1"/>
  <c r="Y37" i="977"/>
  <c r="X37" i="977"/>
  <c r="W37" i="977"/>
  <c r="V37" i="977"/>
  <c r="Z37" i="977" s="1"/>
  <c r="U37" i="977"/>
  <c r="T37" i="977"/>
  <c r="S37" i="977"/>
  <c r="R37" i="977"/>
  <c r="Q37" i="977"/>
  <c r="O37" i="977"/>
  <c r="N37" i="977"/>
  <c r="M37" i="977"/>
  <c r="L37" i="977"/>
  <c r="K37" i="977"/>
  <c r="P37" i="977" s="1"/>
  <c r="AI36" i="977"/>
  <c r="AH36" i="977"/>
  <c r="AG36" i="977"/>
  <c r="AJ36" i="977" s="1"/>
  <c r="F36" i="977" s="1"/>
  <c r="AE36" i="977"/>
  <c r="AD36" i="977"/>
  <c r="AC36" i="977"/>
  <c r="AB36" i="977"/>
  <c r="AA36" i="977"/>
  <c r="AF36" i="977" s="1"/>
  <c r="Y36" i="977"/>
  <c r="X36" i="977"/>
  <c r="W36" i="977"/>
  <c r="V36" i="977"/>
  <c r="Z36" i="977" s="1"/>
  <c r="T36" i="977"/>
  <c r="S36" i="977"/>
  <c r="R36" i="977"/>
  <c r="Q36" i="977"/>
  <c r="U36" i="977" s="1"/>
  <c r="O36" i="977"/>
  <c r="N36" i="977"/>
  <c r="M36" i="977"/>
  <c r="L36" i="977"/>
  <c r="K36" i="977"/>
  <c r="P36" i="977" s="1"/>
  <c r="AI35" i="977"/>
  <c r="AH35" i="977"/>
  <c r="AG35" i="977"/>
  <c r="AJ35" i="977" s="1"/>
  <c r="F35" i="977" s="1"/>
  <c r="AE35" i="977"/>
  <c r="AD35" i="977"/>
  <c r="AC35" i="977"/>
  <c r="AB35" i="977"/>
  <c r="AA35" i="977"/>
  <c r="AF35" i="977" s="1"/>
  <c r="Y35" i="977"/>
  <c r="X35" i="977"/>
  <c r="W35" i="977"/>
  <c r="V35" i="977"/>
  <c r="Z35" i="977" s="1"/>
  <c r="T35" i="977"/>
  <c r="S35" i="977"/>
  <c r="R35" i="977"/>
  <c r="Q35" i="977"/>
  <c r="U35" i="977" s="1"/>
  <c r="O35" i="977"/>
  <c r="N35" i="977"/>
  <c r="M35" i="977"/>
  <c r="L35" i="977"/>
  <c r="K35" i="977"/>
  <c r="P35" i="977" s="1"/>
  <c r="AI34" i="977"/>
  <c r="AH34" i="977"/>
  <c r="AG34" i="977"/>
  <c r="AJ34" i="977" s="1"/>
  <c r="F34" i="977" s="1"/>
  <c r="AE34" i="977"/>
  <c r="AD34" i="977"/>
  <c r="AC34" i="977"/>
  <c r="AB34" i="977"/>
  <c r="AA34" i="977"/>
  <c r="AF34" i="977" s="1"/>
  <c r="Y34" i="977"/>
  <c r="X34" i="977"/>
  <c r="W34" i="977"/>
  <c r="V34" i="977"/>
  <c r="Z34" i="977" s="1"/>
  <c r="T34" i="977"/>
  <c r="S34" i="977"/>
  <c r="R34" i="977"/>
  <c r="Q34" i="977"/>
  <c r="U34" i="977" s="1"/>
  <c r="O34" i="977"/>
  <c r="N34" i="977"/>
  <c r="M34" i="977"/>
  <c r="L34" i="977"/>
  <c r="K34" i="977"/>
  <c r="P34" i="977" s="1"/>
  <c r="AI33" i="977"/>
  <c r="AH33" i="977"/>
  <c r="AG33" i="977"/>
  <c r="AJ33" i="977" s="1"/>
  <c r="F33" i="977" s="1"/>
  <c r="AE33" i="977"/>
  <c r="AD33" i="977"/>
  <c r="AC33" i="977"/>
  <c r="AB33" i="977"/>
  <c r="AA33" i="977"/>
  <c r="AF33" i="977" s="1"/>
  <c r="Y33" i="977"/>
  <c r="X33" i="977"/>
  <c r="W33" i="977"/>
  <c r="V33" i="977"/>
  <c r="Z33" i="977" s="1"/>
  <c r="T33" i="977"/>
  <c r="S33" i="977"/>
  <c r="R33" i="977"/>
  <c r="Q33" i="977"/>
  <c r="U33" i="977" s="1"/>
  <c r="O33" i="977"/>
  <c r="N33" i="977"/>
  <c r="M33" i="977"/>
  <c r="L33" i="977"/>
  <c r="K33" i="977"/>
  <c r="P33" i="977" s="1"/>
  <c r="AI32" i="977"/>
  <c r="AH32" i="977"/>
  <c r="AG32" i="977"/>
  <c r="AJ32" i="977" s="1"/>
  <c r="F32" i="977" s="1"/>
  <c r="AE32" i="977"/>
  <c r="AD32" i="977"/>
  <c r="AC32" i="977"/>
  <c r="AB32" i="977"/>
  <c r="AA32" i="977"/>
  <c r="AF32" i="977" s="1"/>
  <c r="Y32" i="977"/>
  <c r="X32" i="977"/>
  <c r="W32" i="977"/>
  <c r="V32" i="977"/>
  <c r="Z32" i="977" s="1"/>
  <c r="T32" i="977"/>
  <c r="S32" i="977"/>
  <c r="R32" i="977"/>
  <c r="Q32" i="977"/>
  <c r="U32" i="977" s="1"/>
  <c r="P32" i="977"/>
  <c r="O32" i="977"/>
  <c r="N32" i="977"/>
  <c r="M32" i="977"/>
  <c r="L32" i="977"/>
  <c r="K32" i="977"/>
  <c r="AI31" i="977"/>
  <c r="AH31" i="977"/>
  <c r="AG31" i="977"/>
  <c r="AJ31" i="977" s="1"/>
  <c r="F31" i="977" s="1"/>
  <c r="AE31" i="977"/>
  <c r="AD31" i="977"/>
  <c r="AC31" i="977"/>
  <c r="AB31" i="977"/>
  <c r="AA31" i="977"/>
  <c r="AF31" i="977" s="1"/>
  <c r="Y31" i="977"/>
  <c r="X31" i="977"/>
  <c r="W31" i="977"/>
  <c r="V31" i="977"/>
  <c r="Z31" i="977" s="1"/>
  <c r="T31" i="977"/>
  <c r="S31" i="977"/>
  <c r="R31" i="977"/>
  <c r="Q31" i="977"/>
  <c r="U31" i="977" s="1"/>
  <c r="O31" i="977"/>
  <c r="N31" i="977"/>
  <c r="M31" i="977"/>
  <c r="L31" i="977"/>
  <c r="K31" i="977"/>
  <c r="P31" i="977" s="1"/>
  <c r="AI30" i="977"/>
  <c r="AH30" i="977"/>
  <c r="AG30" i="977"/>
  <c r="AJ30" i="977" s="1"/>
  <c r="F30" i="977" s="1"/>
  <c r="AE30" i="977"/>
  <c r="AD30" i="977"/>
  <c r="AC30" i="977"/>
  <c r="AB30" i="977"/>
  <c r="AA30" i="977"/>
  <c r="AF30" i="977" s="1"/>
  <c r="Y30" i="977"/>
  <c r="X30" i="977"/>
  <c r="W30" i="977"/>
  <c r="V30" i="977"/>
  <c r="Z30" i="977" s="1"/>
  <c r="T30" i="977"/>
  <c r="S30" i="977"/>
  <c r="R30" i="977"/>
  <c r="Q30" i="977"/>
  <c r="U30" i="977" s="1"/>
  <c r="O30" i="977"/>
  <c r="N30" i="977"/>
  <c r="M30" i="977"/>
  <c r="L30" i="977"/>
  <c r="K30" i="977"/>
  <c r="P30" i="977" s="1"/>
  <c r="AI29" i="977"/>
  <c r="AH29" i="977"/>
  <c r="AJ29" i="977" s="1"/>
  <c r="F29" i="977" s="1"/>
  <c r="AG29" i="977"/>
  <c r="AE29" i="977"/>
  <c r="AD29" i="977"/>
  <c r="AC29" i="977"/>
  <c r="AB29" i="977"/>
  <c r="AF29" i="977" s="1"/>
  <c r="AA29" i="977"/>
  <c r="Y29" i="977"/>
  <c r="X29" i="977"/>
  <c r="W29" i="977"/>
  <c r="Z29" i="977" s="1"/>
  <c r="V29" i="977"/>
  <c r="T29" i="977"/>
  <c r="S29" i="977"/>
  <c r="R29" i="977"/>
  <c r="U29" i="977" s="1"/>
  <c r="Q29" i="977"/>
  <c r="O29" i="977"/>
  <c r="N29" i="977"/>
  <c r="M29" i="977"/>
  <c r="L29" i="977"/>
  <c r="P29" i="977" s="1"/>
  <c r="K29" i="977"/>
  <c r="AI28" i="977"/>
  <c r="AH28" i="977"/>
  <c r="AJ28" i="977" s="1"/>
  <c r="F28" i="977" s="1"/>
  <c r="AG28" i="977"/>
  <c r="AE28" i="977"/>
  <c r="AD28" i="977"/>
  <c r="AC28" i="977"/>
  <c r="AF28" i="977" s="1"/>
  <c r="AB28" i="977"/>
  <c r="AA28" i="977"/>
  <c r="Y28" i="977"/>
  <c r="X28" i="977"/>
  <c r="Z28" i="977" s="1"/>
  <c r="W28" i="977"/>
  <c r="V28" i="977"/>
  <c r="T28" i="977"/>
  <c r="S28" i="977"/>
  <c r="U28" i="977" s="1"/>
  <c r="R28" i="977"/>
  <c r="Q28" i="977"/>
  <c r="O28" i="977"/>
  <c r="N28" i="977"/>
  <c r="M28" i="977"/>
  <c r="P28" i="977" s="1"/>
  <c r="L28" i="977"/>
  <c r="K28" i="977"/>
  <c r="AI27" i="977"/>
  <c r="AH27" i="977"/>
  <c r="AJ27" i="977" s="1"/>
  <c r="F27" i="977" s="1"/>
  <c r="AG27" i="977"/>
  <c r="AE27" i="977"/>
  <c r="AD27" i="977"/>
  <c r="AC27" i="977"/>
  <c r="AB27" i="977"/>
  <c r="AF27" i="977" s="1"/>
  <c r="AA27" i="977"/>
  <c r="Y27" i="977"/>
  <c r="X27" i="977"/>
  <c r="W27" i="977"/>
  <c r="Z27" i="977" s="1"/>
  <c r="V27" i="977"/>
  <c r="T27" i="977"/>
  <c r="S27" i="977"/>
  <c r="R27" i="977"/>
  <c r="U27" i="977" s="1"/>
  <c r="Q27" i="977"/>
  <c r="O27" i="977"/>
  <c r="N27" i="977"/>
  <c r="M27" i="977"/>
  <c r="L27" i="977"/>
  <c r="P27" i="977" s="1"/>
  <c r="K27" i="977"/>
  <c r="AI26" i="977"/>
  <c r="AH26" i="977"/>
  <c r="AJ26" i="977" s="1"/>
  <c r="F26" i="977" s="1"/>
  <c r="AG26" i="977"/>
  <c r="AE26" i="977"/>
  <c r="AD26" i="977"/>
  <c r="AC26" i="977"/>
  <c r="AB26" i="977"/>
  <c r="AF26" i="977" s="1"/>
  <c r="AA26" i="977"/>
  <c r="Y26" i="977"/>
  <c r="X26" i="977"/>
  <c r="W26" i="977"/>
  <c r="Z26" i="977" s="1"/>
  <c r="V26" i="977"/>
  <c r="T26" i="977"/>
  <c r="S26" i="977"/>
  <c r="R26" i="977"/>
  <c r="U26" i="977" s="1"/>
  <c r="Q26" i="977"/>
  <c r="O26" i="977"/>
  <c r="N26" i="977"/>
  <c r="M26" i="977"/>
  <c r="L26" i="977"/>
  <c r="P26" i="977" s="1"/>
  <c r="K26" i="977"/>
  <c r="AJ25" i="977"/>
  <c r="F25" i="977" s="1"/>
  <c r="AI25" i="977"/>
  <c r="AH25" i="977"/>
  <c r="AG25" i="977"/>
  <c r="AE25" i="977"/>
  <c r="AD25" i="977"/>
  <c r="AC25" i="977"/>
  <c r="AB25" i="977"/>
  <c r="AF25" i="977" s="1"/>
  <c r="AA25" i="977"/>
  <c r="Y25" i="977"/>
  <c r="X25" i="977"/>
  <c r="W25" i="977"/>
  <c r="Z25" i="977" s="1"/>
  <c r="V25" i="977"/>
  <c r="T25" i="977"/>
  <c r="S25" i="977"/>
  <c r="R25" i="977"/>
  <c r="U25" i="977" s="1"/>
  <c r="Q25" i="977"/>
  <c r="O25" i="977"/>
  <c r="N25" i="977"/>
  <c r="M25" i="977"/>
  <c r="L25" i="977"/>
  <c r="P25" i="977" s="1"/>
  <c r="K25" i="977"/>
  <c r="AJ24" i="977"/>
  <c r="F24" i="977" s="1"/>
  <c r="AI24" i="977"/>
  <c r="AH24" i="977"/>
  <c r="AG24" i="977"/>
  <c r="AE24" i="977"/>
  <c r="AD24" i="977"/>
  <c r="AC24" i="977"/>
  <c r="AB24" i="977"/>
  <c r="AA24" i="977"/>
  <c r="AF24" i="977" s="1"/>
  <c r="Y24" i="977"/>
  <c r="X24" i="977"/>
  <c r="W24" i="977"/>
  <c r="V24" i="977"/>
  <c r="Z24" i="977" s="1"/>
  <c r="T24" i="977"/>
  <c r="S24" i="977"/>
  <c r="R24" i="977"/>
  <c r="Q24" i="977"/>
  <c r="U24" i="977" s="1"/>
  <c r="O24" i="977"/>
  <c r="N24" i="977"/>
  <c r="M24" i="977"/>
  <c r="L24" i="977"/>
  <c r="K24" i="977"/>
  <c r="P24" i="977" s="1"/>
  <c r="AI23" i="977"/>
  <c r="AH23" i="977"/>
  <c r="AJ23" i="977" s="1"/>
  <c r="F23" i="977" s="1"/>
  <c r="AG23" i="977"/>
  <c r="AE23" i="977"/>
  <c r="AD23" i="977"/>
  <c r="AC23" i="977"/>
  <c r="AB23" i="977"/>
  <c r="AF23" i="977" s="1"/>
  <c r="AA23" i="977"/>
  <c r="Y23" i="977"/>
  <c r="X23" i="977"/>
  <c r="W23" i="977"/>
  <c r="Z23" i="977" s="1"/>
  <c r="V23" i="977"/>
  <c r="T23" i="977"/>
  <c r="S23" i="977"/>
  <c r="R23" i="977"/>
  <c r="U23" i="977" s="1"/>
  <c r="Q23" i="977"/>
  <c r="O23" i="977"/>
  <c r="N23" i="977"/>
  <c r="M23" i="977"/>
  <c r="L23" i="977"/>
  <c r="P23" i="977" s="1"/>
  <c r="K23" i="977"/>
  <c r="AI22" i="977"/>
  <c r="AH22" i="977"/>
  <c r="AJ22" i="977" s="1"/>
  <c r="F22" i="977" s="1"/>
  <c r="AG22" i="977"/>
  <c r="AE22" i="977"/>
  <c r="AD22" i="977"/>
  <c r="AC22" i="977"/>
  <c r="AB22" i="977"/>
  <c r="AF22" i="977" s="1"/>
  <c r="AA22" i="977"/>
  <c r="Y22" i="977"/>
  <c r="X22" i="977"/>
  <c r="W22" i="977"/>
  <c r="Z22" i="977" s="1"/>
  <c r="V22" i="977"/>
  <c r="T22" i="977"/>
  <c r="S22" i="977"/>
  <c r="R22" i="977"/>
  <c r="U22" i="977" s="1"/>
  <c r="Q22" i="977"/>
  <c r="P22" i="977"/>
  <c r="O22" i="977"/>
  <c r="N22" i="977"/>
  <c r="M22" i="977"/>
  <c r="L22" i="977"/>
  <c r="K22" i="977"/>
  <c r="AI21" i="977"/>
  <c r="AH21" i="977"/>
  <c r="AG21" i="977"/>
  <c r="AJ21" i="977" s="1"/>
  <c r="F21" i="977" s="1"/>
  <c r="AF21" i="977"/>
  <c r="AE21" i="977"/>
  <c r="AD21" i="977"/>
  <c r="AC21" i="977"/>
  <c r="AB21" i="977"/>
  <c r="AA21" i="977"/>
  <c r="Y21" i="977"/>
  <c r="X21" i="977"/>
  <c r="W21" i="977"/>
  <c r="V21" i="977"/>
  <c r="Z21" i="977" s="1"/>
  <c r="T21" i="977"/>
  <c r="S21" i="977"/>
  <c r="R21" i="977"/>
  <c r="Q21" i="977"/>
  <c r="U21" i="977" s="1"/>
  <c r="O21" i="977"/>
  <c r="N21" i="977"/>
  <c r="M21" i="977"/>
  <c r="L21" i="977"/>
  <c r="K21" i="977"/>
  <c r="P21" i="977" s="1"/>
  <c r="AI20" i="977"/>
  <c r="AH20" i="977"/>
  <c r="AG20" i="977"/>
  <c r="AJ20" i="977" s="1"/>
  <c r="F20" i="977" s="1"/>
  <c r="AE20" i="977"/>
  <c r="AD20" i="977"/>
  <c r="AC20" i="977"/>
  <c r="AB20" i="977"/>
  <c r="AA20" i="977"/>
  <c r="AF20" i="977" s="1"/>
  <c r="Y20" i="977"/>
  <c r="X20" i="977"/>
  <c r="W20" i="977"/>
  <c r="V20" i="977"/>
  <c r="Z20" i="977" s="1"/>
  <c r="T20" i="977"/>
  <c r="S20" i="977"/>
  <c r="R20" i="977"/>
  <c r="Q20" i="977"/>
  <c r="U20" i="977" s="1"/>
  <c r="O20" i="977"/>
  <c r="N20" i="977"/>
  <c r="M20" i="977"/>
  <c r="L20" i="977"/>
  <c r="K20" i="977"/>
  <c r="P20" i="977" s="1"/>
  <c r="AI19" i="977"/>
  <c r="AH19" i="977"/>
  <c r="AG19" i="977"/>
  <c r="AJ19" i="977" s="1"/>
  <c r="F19" i="977" s="1"/>
  <c r="AF19" i="977"/>
  <c r="AE19" i="977"/>
  <c r="AD19" i="977"/>
  <c r="AC19" i="977"/>
  <c r="AB19" i="977"/>
  <c r="AA19" i="977"/>
  <c r="Y19" i="977"/>
  <c r="X19" i="977"/>
  <c r="W19" i="977"/>
  <c r="V19" i="977"/>
  <c r="Z19" i="977" s="1"/>
  <c r="T19" i="977"/>
  <c r="S19" i="977"/>
  <c r="R19" i="977"/>
  <c r="Q19" i="977"/>
  <c r="U19" i="977" s="1"/>
  <c r="O19" i="977"/>
  <c r="N19" i="977"/>
  <c r="M19" i="977"/>
  <c r="L19" i="977"/>
  <c r="K19" i="977"/>
  <c r="P19" i="977" s="1"/>
  <c r="AI18" i="977"/>
  <c r="AH18" i="977"/>
  <c r="AG18" i="977"/>
  <c r="AJ18" i="977" s="1"/>
  <c r="F18" i="977" s="1"/>
  <c r="AE18" i="977"/>
  <c r="AD18" i="977"/>
  <c r="AC18" i="977"/>
  <c r="AB18" i="977"/>
  <c r="AA18" i="977"/>
  <c r="AF18" i="977" s="1"/>
  <c r="Y18" i="977"/>
  <c r="X18" i="977"/>
  <c r="W18" i="977"/>
  <c r="V18" i="977"/>
  <c r="Z18" i="977" s="1"/>
  <c r="T18" i="977"/>
  <c r="S18" i="977"/>
  <c r="R18" i="977"/>
  <c r="Q18" i="977"/>
  <c r="U18" i="977" s="1"/>
  <c r="O18" i="977"/>
  <c r="N18" i="977"/>
  <c r="M18" i="977"/>
  <c r="L18" i="977"/>
  <c r="K18" i="977"/>
  <c r="P18" i="977" s="1"/>
  <c r="AI17" i="977"/>
  <c r="AH17" i="977"/>
  <c r="AG17" i="977"/>
  <c r="AJ17" i="977" s="1"/>
  <c r="F17" i="977" s="1"/>
  <c r="AE17" i="977"/>
  <c r="AD17" i="977"/>
  <c r="AC17" i="977"/>
  <c r="AB17" i="977"/>
  <c r="AA17" i="977"/>
  <c r="AF17" i="977" s="1"/>
  <c r="Y17" i="977"/>
  <c r="X17" i="977"/>
  <c r="W17" i="977"/>
  <c r="V17" i="977"/>
  <c r="Z17" i="977" s="1"/>
  <c r="T17" i="977"/>
  <c r="S17" i="977"/>
  <c r="R17" i="977"/>
  <c r="Q17" i="977"/>
  <c r="U17" i="977" s="1"/>
  <c r="O17" i="977"/>
  <c r="N17" i="977"/>
  <c r="M17" i="977"/>
  <c r="L17" i="977"/>
  <c r="K17" i="977"/>
  <c r="P17" i="977" s="1"/>
  <c r="AI16" i="977"/>
  <c r="AH16" i="977"/>
  <c r="AG16" i="977"/>
  <c r="AE16" i="977"/>
  <c r="AD16" i="977"/>
  <c r="AC16" i="977"/>
  <c r="AB16" i="977"/>
  <c r="AA16" i="977"/>
  <c r="Y16" i="977"/>
  <c r="X16" i="977"/>
  <c r="W16" i="977"/>
  <c r="V16" i="977"/>
  <c r="T16" i="977"/>
  <c r="S16" i="977"/>
  <c r="R16" i="977"/>
  <c r="Q16" i="977"/>
  <c r="O16" i="977"/>
  <c r="N16" i="977"/>
  <c r="M16" i="977"/>
  <c r="L16" i="977"/>
  <c r="K16" i="977"/>
  <c r="AI15" i="977"/>
  <c r="AH15" i="977"/>
  <c r="AG15" i="977"/>
  <c r="AE15" i="977"/>
  <c r="AD15" i="977"/>
  <c r="AC15" i="977"/>
  <c r="AB15" i="977"/>
  <c r="AA15" i="977"/>
  <c r="Y15" i="977"/>
  <c r="X15" i="977"/>
  <c r="W15" i="977"/>
  <c r="V15" i="977"/>
  <c r="T15" i="977"/>
  <c r="S15" i="977"/>
  <c r="R15" i="977"/>
  <c r="Q15" i="977"/>
  <c r="O15" i="977"/>
  <c r="N15" i="977"/>
  <c r="M15" i="977"/>
  <c r="L15" i="977"/>
  <c r="K15" i="977"/>
  <c r="AI14" i="977"/>
  <c r="AH14" i="977"/>
  <c r="AG14" i="977"/>
  <c r="AJ14" i="977" s="1"/>
  <c r="F14" i="977" s="1"/>
  <c r="AE14" i="977"/>
  <c r="AD14" i="977"/>
  <c r="AC14" i="977"/>
  <c r="AB14" i="977"/>
  <c r="AA14" i="977"/>
  <c r="AF14" i="977" s="1"/>
  <c r="Y14" i="977"/>
  <c r="X14" i="977"/>
  <c r="W14" i="977"/>
  <c r="V14" i="977"/>
  <c r="Z14" i="977" s="1"/>
  <c r="T14" i="977"/>
  <c r="S14" i="977"/>
  <c r="R14" i="977"/>
  <c r="Q14" i="977"/>
  <c r="U14" i="977" s="1"/>
  <c r="O14" i="977"/>
  <c r="N14" i="977"/>
  <c r="M14" i="977"/>
  <c r="L14" i="977"/>
  <c r="K14" i="977"/>
  <c r="P14" i="977" s="1"/>
  <c r="AI13" i="977"/>
  <c r="AH13" i="977"/>
  <c r="AG13" i="977"/>
  <c r="AE13" i="977"/>
  <c r="AD13" i="977"/>
  <c r="AC13" i="977"/>
  <c r="AB13" i="977"/>
  <c r="AA13" i="977"/>
  <c r="Y13" i="977"/>
  <c r="X13" i="977"/>
  <c r="W13" i="977"/>
  <c r="V13" i="977"/>
  <c r="T13" i="977"/>
  <c r="S13" i="977"/>
  <c r="R13" i="977"/>
  <c r="Q13" i="977"/>
  <c r="O13" i="977"/>
  <c r="N13" i="977"/>
  <c r="M13" i="977"/>
  <c r="L13" i="977"/>
  <c r="K13" i="977"/>
  <c r="AI12" i="977"/>
  <c r="AH12" i="977"/>
  <c r="AJ12" i="977" s="1"/>
  <c r="F12" i="977" s="1"/>
  <c r="AG12" i="977"/>
  <c r="AE12" i="977"/>
  <c r="AD12" i="977"/>
  <c r="AC12" i="977"/>
  <c r="AB12" i="977"/>
  <c r="AA12" i="977"/>
  <c r="Y12" i="977"/>
  <c r="X12" i="977"/>
  <c r="W12" i="977"/>
  <c r="Z12" i="977" s="1"/>
  <c r="V12" i="977"/>
  <c r="T12" i="977"/>
  <c r="S12" i="977"/>
  <c r="R12" i="977"/>
  <c r="Q12" i="977"/>
  <c r="O12" i="977"/>
  <c r="N12" i="977"/>
  <c r="M12" i="977"/>
  <c r="L12" i="977"/>
  <c r="K12" i="977"/>
  <c r="AI11" i="977"/>
  <c r="AH11" i="977"/>
  <c r="AJ11" i="977" s="1"/>
  <c r="F11" i="977" s="1"/>
  <c r="AG11" i="977"/>
  <c r="AE11" i="977"/>
  <c r="AD11" i="977"/>
  <c r="AC11" i="977"/>
  <c r="AB11" i="977"/>
  <c r="AA11" i="977"/>
  <c r="Y11" i="977"/>
  <c r="X11" i="977"/>
  <c r="W11" i="977"/>
  <c r="V11" i="977"/>
  <c r="T11" i="977"/>
  <c r="S11" i="977"/>
  <c r="R11" i="977"/>
  <c r="Q11" i="977"/>
  <c r="O11" i="977"/>
  <c r="N11" i="977"/>
  <c r="M11" i="977"/>
  <c r="L11" i="977"/>
  <c r="P11" i="977" s="1"/>
  <c r="K11" i="977"/>
  <c r="AI10" i="977"/>
  <c r="AH10" i="977"/>
  <c r="AJ10" i="977" s="1"/>
  <c r="F10" i="977" s="1"/>
  <c r="AG10" i="977"/>
  <c r="AE10" i="977"/>
  <c r="AD10" i="977"/>
  <c r="AC10" i="977"/>
  <c r="AB10" i="977"/>
  <c r="AA10" i="977"/>
  <c r="Y10" i="977"/>
  <c r="X10" i="977"/>
  <c r="Z10" i="977" s="1"/>
  <c r="W10" i="977"/>
  <c r="V10" i="977"/>
  <c r="T10" i="977"/>
  <c r="S10" i="977"/>
  <c r="R10" i="977"/>
  <c r="Q10" i="977"/>
  <c r="O10" i="977"/>
  <c r="N10" i="977"/>
  <c r="M10" i="977"/>
  <c r="L10" i="977"/>
  <c r="K10" i="977"/>
  <c r="AI9" i="977"/>
  <c r="AH9" i="977"/>
  <c r="AG9" i="977"/>
  <c r="AJ9" i="977" s="1"/>
  <c r="F9" i="977" s="1"/>
  <c r="AE9" i="977"/>
  <c r="AD9" i="977"/>
  <c r="AC9" i="977"/>
  <c r="AB9" i="977"/>
  <c r="AA9" i="977"/>
  <c r="AF9" i="977" s="1"/>
  <c r="Y9" i="977"/>
  <c r="X9" i="977"/>
  <c r="W9" i="977"/>
  <c r="V9" i="977"/>
  <c r="Z9" i="977" s="1"/>
  <c r="T9" i="977"/>
  <c r="S9" i="977"/>
  <c r="R9" i="977"/>
  <c r="Q9" i="977"/>
  <c r="U9" i="977" s="1"/>
  <c r="O9" i="977"/>
  <c r="N9" i="977"/>
  <c r="M9" i="977"/>
  <c r="L9" i="977"/>
  <c r="K9" i="977"/>
  <c r="P9" i="977" s="1"/>
  <c r="AI8" i="977"/>
  <c r="AH8" i="977"/>
  <c r="AG8" i="977"/>
  <c r="AJ8" i="977" s="1"/>
  <c r="F8" i="977" s="1"/>
  <c r="AE8" i="977"/>
  <c r="AD8" i="977"/>
  <c r="AC8" i="977"/>
  <c r="AB8" i="977"/>
  <c r="AA8" i="977"/>
  <c r="AF8" i="977" s="1"/>
  <c r="Y8" i="977"/>
  <c r="X8" i="977"/>
  <c r="W8" i="977"/>
  <c r="V8" i="977"/>
  <c r="Z8" i="977" s="1"/>
  <c r="T8" i="977"/>
  <c r="S8" i="977"/>
  <c r="R8" i="977"/>
  <c r="Q8" i="977"/>
  <c r="U8" i="977" s="1"/>
  <c r="O8" i="977"/>
  <c r="N8" i="977"/>
  <c r="M8" i="977"/>
  <c r="L8" i="977"/>
  <c r="K8" i="977"/>
  <c r="P8" i="977" s="1"/>
  <c r="AI7" i="977"/>
  <c r="AH7" i="977"/>
  <c r="AG7" i="977"/>
  <c r="AE7" i="977"/>
  <c r="AD7" i="977"/>
  <c r="AC7" i="977"/>
  <c r="AB7" i="977"/>
  <c r="AA7" i="977"/>
  <c r="Y7" i="977"/>
  <c r="X7" i="977"/>
  <c r="W7" i="977"/>
  <c r="V7" i="977"/>
  <c r="T7" i="977"/>
  <c r="S7" i="977"/>
  <c r="R7" i="977"/>
  <c r="Q7" i="977"/>
  <c r="O7" i="977"/>
  <c r="N7" i="977"/>
  <c r="M7" i="977"/>
  <c r="L7" i="977"/>
  <c r="K7" i="977"/>
  <c r="AI6" i="977"/>
  <c r="AH6" i="977"/>
  <c r="AG6" i="977"/>
  <c r="AE6" i="977"/>
  <c r="AD6" i="977"/>
  <c r="AC6" i="977"/>
  <c r="AB6" i="977"/>
  <c r="AA6" i="977"/>
  <c r="Y6" i="977"/>
  <c r="X6" i="977"/>
  <c r="W6" i="977"/>
  <c r="V6" i="977"/>
  <c r="T6" i="977"/>
  <c r="S6" i="977"/>
  <c r="R6" i="977"/>
  <c r="U6" i="977" s="1"/>
  <c r="Q6" i="977"/>
  <c r="O6" i="977"/>
  <c r="N6" i="977"/>
  <c r="M6" i="977"/>
  <c r="L6" i="977"/>
  <c r="K6" i="977"/>
  <c r="AI5" i="977"/>
  <c r="AH5" i="977"/>
  <c r="AJ5" i="977" s="1"/>
  <c r="F5" i="977" s="1"/>
  <c r="AG5" i="977"/>
  <c r="AE5" i="977"/>
  <c r="AD5" i="977"/>
  <c r="AC5" i="977"/>
  <c r="AB5" i="977"/>
  <c r="AA5" i="977"/>
  <c r="Y5" i="977"/>
  <c r="X5" i="977"/>
  <c r="W5" i="977"/>
  <c r="V5" i="977"/>
  <c r="T5" i="977"/>
  <c r="S5" i="977"/>
  <c r="R5" i="977"/>
  <c r="Q5" i="977"/>
  <c r="O5" i="977"/>
  <c r="N5" i="977"/>
  <c r="M5" i="977"/>
  <c r="L5" i="977"/>
  <c r="K5" i="977"/>
  <c r="AI4" i="977"/>
  <c r="AH4" i="977"/>
  <c r="AJ4" i="977" s="1"/>
  <c r="F4" i="977" s="1"/>
  <c r="AG4" i="977"/>
  <c r="AE4" i="977"/>
  <c r="AD4" i="977"/>
  <c r="AC4" i="977"/>
  <c r="AB4" i="977"/>
  <c r="AF4" i="977" s="1"/>
  <c r="AA4" i="977"/>
  <c r="Y4" i="977"/>
  <c r="X4" i="977"/>
  <c r="W4" i="977"/>
  <c r="Z4" i="977" s="1"/>
  <c r="V4" i="977"/>
  <c r="T4" i="977"/>
  <c r="S4" i="977"/>
  <c r="R4" i="977"/>
  <c r="U4" i="977" s="1"/>
  <c r="Q4" i="977"/>
  <c r="O4" i="977"/>
  <c r="N4" i="977"/>
  <c r="M4" i="977"/>
  <c r="L4" i="977"/>
  <c r="P4" i="977" s="1"/>
  <c r="K4" i="977"/>
  <c r="D57" i="975"/>
  <c r="E54" i="975"/>
  <c r="E55" i="975" s="1"/>
  <c r="D54" i="975"/>
  <c r="D55" i="975" s="1"/>
  <c r="C54" i="975"/>
  <c r="C55" i="975" s="1"/>
  <c r="G55" i="975" s="1"/>
  <c r="D50" i="975"/>
  <c r="E47" i="975"/>
  <c r="D47" i="975"/>
  <c r="D49" i="975" s="1"/>
  <c r="AJ43" i="975"/>
  <c r="AI43" i="975"/>
  <c r="AH43" i="975"/>
  <c r="AG43" i="975"/>
  <c r="AF43" i="975"/>
  <c r="AE43" i="975"/>
  <c r="AD43" i="975"/>
  <c r="AC43" i="975"/>
  <c r="AB43" i="975"/>
  <c r="AA43" i="975"/>
  <c r="Z43" i="975"/>
  <c r="Y43" i="975"/>
  <c r="X43" i="975"/>
  <c r="W43" i="975"/>
  <c r="V43" i="975"/>
  <c r="U43" i="975"/>
  <c r="T43" i="975"/>
  <c r="S43" i="975"/>
  <c r="R43" i="975"/>
  <c r="Q43" i="975"/>
  <c r="P43" i="975"/>
  <c r="O43" i="975"/>
  <c r="N43" i="975"/>
  <c r="M43" i="975"/>
  <c r="L43" i="975"/>
  <c r="K43" i="975"/>
  <c r="F43" i="975"/>
  <c r="AJ42" i="975"/>
  <c r="AI42" i="975"/>
  <c r="AH42" i="975"/>
  <c r="AG42" i="975"/>
  <c r="AF42" i="975"/>
  <c r="AE42" i="975"/>
  <c r="AD42" i="975"/>
  <c r="AC42" i="975"/>
  <c r="AB42" i="975"/>
  <c r="AA42" i="975"/>
  <c r="Z42" i="975"/>
  <c r="Y42" i="975"/>
  <c r="X42" i="975"/>
  <c r="W42" i="975"/>
  <c r="V42" i="975"/>
  <c r="U42" i="975"/>
  <c r="T42" i="975"/>
  <c r="S42" i="975"/>
  <c r="R42" i="975"/>
  <c r="Q42" i="975"/>
  <c r="P42" i="975"/>
  <c r="O42" i="975"/>
  <c r="N42" i="975"/>
  <c r="M42" i="975"/>
  <c r="L42" i="975"/>
  <c r="K42" i="975"/>
  <c r="F42" i="975"/>
  <c r="AJ41" i="975"/>
  <c r="AI41" i="975"/>
  <c r="AH41" i="975"/>
  <c r="AG41" i="975"/>
  <c r="AF41" i="975"/>
  <c r="AE41" i="975"/>
  <c r="AD41" i="975"/>
  <c r="AC41" i="975"/>
  <c r="AB41" i="975"/>
  <c r="AA41" i="975"/>
  <c r="Z41" i="975"/>
  <c r="Y41" i="975"/>
  <c r="X41" i="975"/>
  <c r="W41" i="975"/>
  <c r="V41" i="975"/>
  <c r="U41" i="975"/>
  <c r="T41" i="975"/>
  <c r="S41" i="975"/>
  <c r="R41" i="975"/>
  <c r="Q41" i="975"/>
  <c r="P41" i="975"/>
  <c r="O41" i="975"/>
  <c r="N41" i="975"/>
  <c r="M41" i="975"/>
  <c r="L41" i="975"/>
  <c r="K41" i="975"/>
  <c r="F41" i="975"/>
  <c r="AJ40" i="975"/>
  <c r="AI40" i="975"/>
  <c r="AH40" i="975"/>
  <c r="AG40" i="975"/>
  <c r="AF40" i="975"/>
  <c r="AE40" i="975"/>
  <c r="AD40" i="975"/>
  <c r="AC40" i="975"/>
  <c r="AB40" i="975"/>
  <c r="AA40" i="975"/>
  <c r="Z40" i="975"/>
  <c r="Y40" i="975"/>
  <c r="X40" i="975"/>
  <c r="W40" i="975"/>
  <c r="V40" i="975"/>
  <c r="U40" i="975"/>
  <c r="T40" i="975"/>
  <c r="S40" i="975"/>
  <c r="R40" i="975"/>
  <c r="Q40" i="975"/>
  <c r="P40" i="975"/>
  <c r="O40" i="975"/>
  <c r="N40" i="975"/>
  <c r="M40" i="975"/>
  <c r="L40" i="975"/>
  <c r="K40" i="975"/>
  <c r="F40" i="975"/>
  <c r="AJ39" i="975"/>
  <c r="AI39" i="975"/>
  <c r="AH39" i="975"/>
  <c r="AG39" i="975"/>
  <c r="AF39" i="975"/>
  <c r="AE39" i="975"/>
  <c r="AD39" i="975"/>
  <c r="AC39" i="975"/>
  <c r="AB39" i="975"/>
  <c r="AA39" i="975"/>
  <c r="Z39" i="975"/>
  <c r="Y39" i="975"/>
  <c r="X39" i="975"/>
  <c r="W39" i="975"/>
  <c r="V39" i="975"/>
  <c r="U39" i="975"/>
  <c r="T39" i="975"/>
  <c r="S39" i="975"/>
  <c r="R39" i="975"/>
  <c r="Q39" i="975"/>
  <c r="P39" i="975"/>
  <c r="O39" i="975"/>
  <c r="N39" i="975"/>
  <c r="M39" i="975"/>
  <c r="L39" i="975"/>
  <c r="K39" i="975"/>
  <c r="F39" i="975"/>
  <c r="AJ38" i="975"/>
  <c r="AI38" i="975"/>
  <c r="AH38" i="975"/>
  <c r="AG38" i="975"/>
  <c r="AF38" i="975"/>
  <c r="AE38" i="975"/>
  <c r="AD38" i="975"/>
  <c r="AC38" i="975"/>
  <c r="AB38" i="975"/>
  <c r="AA38" i="975"/>
  <c r="Z38" i="975"/>
  <c r="Y38" i="975"/>
  <c r="X38" i="975"/>
  <c r="W38" i="975"/>
  <c r="V38" i="975"/>
  <c r="U38" i="975"/>
  <c r="T38" i="975"/>
  <c r="S38" i="975"/>
  <c r="R38" i="975"/>
  <c r="Q38" i="975"/>
  <c r="P38" i="975"/>
  <c r="O38" i="975"/>
  <c r="N38" i="975"/>
  <c r="M38" i="975"/>
  <c r="L38" i="975"/>
  <c r="K38" i="975"/>
  <c r="F38" i="975"/>
  <c r="AJ37" i="975"/>
  <c r="AI37" i="975"/>
  <c r="AH37" i="975"/>
  <c r="AG37" i="975"/>
  <c r="AF37" i="975"/>
  <c r="AE37" i="975"/>
  <c r="AD37" i="975"/>
  <c r="AC37" i="975"/>
  <c r="AB37" i="975"/>
  <c r="AA37" i="975"/>
  <c r="Z37" i="975"/>
  <c r="Y37" i="975"/>
  <c r="X37" i="975"/>
  <c r="W37" i="975"/>
  <c r="V37" i="975"/>
  <c r="U37" i="975"/>
  <c r="T37" i="975"/>
  <c r="S37" i="975"/>
  <c r="R37" i="975"/>
  <c r="Q37" i="975"/>
  <c r="P37" i="975"/>
  <c r="O37" i="975"/>
  <c r="N37" i="975"/>
  <c r="M37" i="975"/>
  <c r="L37" i="975"/>
  <c r="K37" i="975"/>
  <c r="F37" i="975"/>
  <c r="AJ36" i="975"/>
  <c r="AI36" i="975"/>
  <c r="AH36" i="975"/>
  <c r="AG36" i="975"/>
  <c r="AF36" i="975"/>
  <c r="AE36" i="975"/>
  <c r="AD36" i="975"/>
  <c r="AC36" i="975"/>
  <c r="AB36" i="975"/>
  <c r="AA36" i="975"/>
  <c r="Z36" i="975"/>
  <c r="Y36" i="975"/>
  <c r="X36" i="975"/>
  <c r="W36" i="975"/>
  <c r="V36" i="975"/>
  <c r="U36" i="975"/>
  <c r="T36" i="975"/>
  <c r="S36" i="975"/>
  <c r="R36" i="975"/>
  <c r="Q36" i="975"/>
  <c r="P36" i="975"/>
  <c r="O36" i="975"/>
  <c r="N36" i="975"/>
  <c r="M36" i="975"/>
  <c r="L36" i="975"/>
  <c r="K36" i="975"/>
  <c r="F36" i="975"/>
  <c r="AJ35" i="975"/>
  <c r="AI35" i="975"/>
  <c r="AH35" i="975"/>
  <c r="AG35" i="975"/>
  <c r="AF35" i="975"/>
  <c r="AE35" i="975"/>
  <c r="AD35" i="975"/>
  <c r="AC35" i="975"/>
  <c r="AB35" i="975"/>
  <c r="AA35" i="975"/>
  <c r="Z35" i="975"/>
  <c r="Y35" i="975"/>
  <c r="X35" i="975"/>
  <c r="W35" i="975"/>
  <c r="V35" i="975"/>
  <c r="U35" i="975"/>
  <c r="T35" i="975"/>
  <c r="S35" i="975"/>
  <c r="R35" i="975"/>
  <c r="Q35" i="975"/>
  <c r="P35" i="975"/>
  <c r="O35" i="975"/>
  <c r="N35" i="975"/>
  <c r="M35" i="975"/>
  <c r="L35" i="975"/>
  <c r="K35" i="975"/>
  <c r="F35" i="975"/>
  <c r="AJ34" i="975"/>
  <c r="AI34" i="975"/>
  <c r="AH34" i="975"/>
  <c r="AG34" i="975"/>
  <c r="AF34" i="975"/>
  <c r="AE34" i="975"/>
  <c r="AD34" i="975"/>
  <c r="AC34" i="975"/>
  <c r="AB34" i="975"/>
  <c r="AA34" i="975"/>
  <c r="Z34" i="975"/>
  <c r="Y34" i="975"/>
  <c r="X34" i="975"/>
  <c r="W34" i="975"/>
  <c r="V34" i="975"/>
  <c r="U34" i="975"/>
  <c r="T34" i="975"/>
  <c r="S34" i="975"/>
  <c r="R34" i="975"/>
  <c r="Q34" i="975"/>
  <c r="P34" i="975"/>
  <c r="O34" i="975"/>
  <c r="N34" i="975"/>
  <c r="M34" i="975"/>
  <c r="L34" i="975"/>
  <c r="K34" i="975"/>
  <c r="F34" i="975"/>
  <c r="AJ33" i="975"/>
  <c r="AI33" i="975"/>
  <c r="AH33" i="975"/>
  <c r="AG33" i="975"/>
  <c r="AF33" i="975"/>
  <c r="AE33" i="975"/>
  <c r="AD33" i="975"/>
  <c r="AC33" i="975"/>
  <c r="AB33" i="975"/>
  <c r="AA33" i="975"/>
  <c r="Z33" i="975"/>
  <c r="Y33" i="975"/>
  <c r="X33" i="975"/>
  <c r="W33" i="975"/>
  <c r="V33" i="975"/>
  <c r="U33" i="975"/>
  <c r="T33" i="975"/>
  <c r="S33" i="975"/>
  <c r="R33" i="975"/>
  <c r="Q33" i="975"/>
  <c r="P33" i="975"/>
  <c r="O33" i="975"/>
  <c r="N33" i="975"/>
  <c r="M33" i="975"/>
  <c r="L33" i="975"/>
  <c r="K33" i="975"/>
  <c r="F33" i="975"/>
  <c r="AJ32" i="975"/>
  <c r="AI32" i="975"/>
  <c r="AH32" i="975"/>
  <c r="AG32" i="975"/>
  <c r="AF32" i="975"/>
  <c r="AE32" i="975"/>
  <c r="AD32" i="975"/>
  <c r="AC32" i="975"/>
  <c r="AB32" i="975"/>
  <c r="AA32" i="975"/>
  <c r="Z32" i="975"/>
  <c r="Y32" i="975"/>
  <c r="X32" i="975"/>
  <c r="W32" i="975"/>
  <c r="V32" i="975"/>
  <c r="U32" i="975"/>
  <c r="T32" i="975"/>
  <c r="S32" i="975"/>
  <c r="R32" i="975"/>
  <c r="Q32" i="975"/>
  <c r="P32" i="975"/>
  <c r="O32" i="975"/>
  <c r="N32" i="975"/>
  <c r="M32" i="975"/>
  <c r="L32" i="975"/>
  <c r="K32" i="975"/>
  <c r="F32" i="975"/>
  <c r="AJ31" i="975"/>
  <c r="AI31" i="975"/>
  <c r="AH31" i="975"/>
  <c r="AG31" i="975"/>
  <c r="AF31" i="975"/>
  <c r="AE31" i="975"/>
  <c r="AD31" i="975"/>
  <c r="AC31" i="975"/>
  <c r="AB31" i="975"/>
  <c r="AA31" i="975"/>
  <c r="Z31" i="975"/>
  <c r="Y31" i="975"/>
  <c r="X31" i="975"/>
  <c r="W31" i="975"/>
  <c r="V31" i="975"/>
  <c r="U31" i="975"/>
  <c r="T31" i="975"/>
  <c r="S31" i="975"/>
  <c r="R31" i="975"/>
  <c r="Q31" i="975"/>
  <c r="P31" i="975"/>
  <c r="O31" i="975"/>
  <c r="N31" i="975"/>
  <c r="M31" i="975"/>
  <c r="L31" i="975"/>
  <c r="K31" i="975"/>
  <c r="F31" i="975"/>
  <c r="AJ30" i="975"/>
  <c r="AI30" i="975"/>
  <c r="AH30" i="975"/>
  <c r="AG30" i="975"/>
  <c r="AF30" i="975"/>
  <c r="AE30" i="975"/>
  <c r="AD30" i="975"/>
  <c r="AC30" i="975"/>
  <c r="AB30" i="975"/>
  <c r="AA30" i="975"/>
  <c r="Z30" i="975"/>
  <c r="Y30" i="975"/>
  <c r="X30" i="975"/>
  <c r="W30" i="975"/>
  <c r="V30" i="975"/>
  <c r="U30" i="975"/>
  <c r="T30" i="975"/>
  <c r="S30" i="975"/>
  <c r="R30" i="975"/>
  <c r="Q30" i="975"/>
  <c r="P30" i="975"/>
  <c r="O30" i="975"/>
  <c r="N30" i="975"/>
  <c r="M30" i="975"/>
  <c r="L30" i="975"/>
  <c r="K30" i="975"/>
  <c r="F30" i="975"/>
  <c r="AJ29" i="975"/>
  <c r="AI29" i="975"/>
  <c r="AH29" i="975"/>
  <c r="AG29" i="975"/>
  <c r="AF29" i="975"/>
  <c r="AE29" i="975"/>
  <c r="AD29" i="975"/>
  <c r="AC29" i="975"/>
  <c r="AB29" i="975"/>
  <c r="AA29" i="975"/>
  <c r="Z29" i="975"/>
  <c r="Y29" i="975"/>
  <c r="X29" i="975"/>
  <c r="W29" i="975"/>
  <c r="V29" i="975"/>
  <c r="U29" i="975"/>
  <c r="T29" i="975"/>
  <c r="S29" i="975"/>
  <c r="R29" i="975"/>
  <c r="Q29" i="975"/>
  <c r="P29" i="975"/>
  <c r="O29" i="975"/>
  <c r="N29" i="975"/>
  <c r="M29" i="975"/>
  <c r="L29" i="975"/>
  <c r="K29" i="975"/>
  <c r="F29" i="975"/>
  <c r="AJ28" i="975"/>
  <c r="AI28" i="975"/>
  <c r="AH28" i="975"/>
  <c r="AG28" i="975"/>
  <c r="AF28" i="975"/>
  <c r="AE28" i="975"/>
  <c r="AD28" i="975"/>
  <c r="AC28" i="975"/>
  <c r="AB28" i="975"/>
  <c r="AA28" i="975"/>
  <c r="Z28" i="975"/>
  <c r="Y28" i="975"/>
  <c r="X28" i="975"/>
  <c r="W28" i="975"/>
  <c r="V28" i="975"/>
  <c r="U28" i="975"/>
  <c r="T28" i="975"/>
  <c r="S28" i="975"/>
  <c r="R28" i="975"/>
  <c r="Q28" i="975"/>
  <c r="P28" i="975"/>
  <c r="O28" i="975"/>
  <c r="N28" i="975"/>
  <c r="M28" i="975"/>
  <c r="L28" i="975"/>
  <c r="K28" i="975"/>
  <c r="F28" i="975"/>
  <c r="AJ27" i="975"/>
  <c r="AI27" i="975"/>
  <c r="AH27" i="975"/>
  <c r="AG27" i="975"/>
  <c r="AF27" i="975"/>
  <c r="AE27" i="975"/>
  <c r="AD27" i="975"/>
  <c r="AC27" i="975"/>
  <c r="AB27" i="975"/>
  <c r="AA27" i="975"/>
  <c r="Z27" i="975"/>
  <c r="Y27" i="975"/>
  <c r="X27" i="975"/>
  <c r="W27" i="975"/>
  <c r="V27" i="975"/>
  <c r="U27" i="975"/>
  <c r="T27" i="975"/>
  <c r="S27" i="975"/>
  <c r="R27" i="975"/>
  <c r="Q27" i="975"/>
  <c r="P27" i="975"/>
  <c r="O27" i="975"/>
  <c r="N27" i="975"/>
  <c r="M27" i="975"/>
  <c r="L27" i="975"/>
  <c r="K27" i="975"/>
  <c r="F27" i="975"/>
  <c r="AJ26" i="975"/>
  <c r="AI26" i="975"/>
  <c r="AH26" i="975"/>
  <c r="AG26" i="975"/>
  <c r="AF26" i="975"/>
  <c r="AE26" i="975"/>
  <c r="AD26" i="975"/>
  <c r="AC26" i="975"/>
  <c r="AB26" i="975"/>
  <c r="AA26" i="975"/>
  <c r="Z26" i="975"/>
  <c r="Y26" i="975"/>
  <c r="X26" i="975"/>
  <c r="W26" i="975"/>
  <c r="V26" i="975"/>
  <c r="U26" i="975"/>
  <c r="T26" i="975"/>
  <c r="S26" i="975"/>
  <c r="R26" i="975"/>
  <c r="Q26" i="975"/>
  <c r="P26" i="975"/>
  <c r="O26" i="975"/>
  <c r="N26" i="975"/>
  <c r="M26" i="975"/>
  <c r="L26" i="975"/>
  <c r="K26" i="975"/>
  <c r="F26" i="975"/>
  <c r="AJ25" i="975"/>
  <c r="AI25" i="975"/>
  <c r="AH25" i="975"/>
  <c r="AG25" i="975"/>
  <c r="AF25" i="975"/>
  <c r="AE25" i="975"/>
  <c r="AD25" i="975"/>
  <c r="AC25" i="975"/>
  <c r="AB25" i="975"/>
  <c r="AA25" i="975"/>
  <c r="Z25" i="975"/>
  <c r="Y25" i="975"/>
  <c r="X25" i="975"/>
  <c r="W25" i="975"/>
  <c r="V25" i="975"/>
  <c r="U25" i="975"/>
  <c r="T25" i="975"/>
  <c r="S25" i="975"/>
  <c r="R25" i="975"/>
  <c r="Q25" i="975"/>
  <c r="P25" i="975"/>
  <c r="O25" i="975"/>
  <c r="N25" i="975"/>
  <c r="M25" i="975"/>
  <c r="L25" i="975"/>
  <c r="K25" i="975"/>
  <c r="F25" i="975"/>
  <c r="AJ24" i="975"/>
  <c r="AI24" i="975"/>
  <c r="AH24" i="975"/>
  <c r="AG24" i="975"/>
  <c r="AF24" i="975"/>
  <c r="AE24" i="975"/>
  <c r="AD24" i="975"/>
  <c r="AC24" i="975"/>
  <c r="AB24" i="975"/>
  <c r="AA24" i="975"/>
  <c r="Z24" i="975"/>
  <c r="Y24" i="975"/>
  <c r="X24" i="975"/>
  <c r="W24" i="975"/>
  <c r="V24" i="975"/>
  <c r="U24" i="975"/>
  <c r="T24" i="975"/>
  <c r="S24" i="975"/>
  <c r="R24" i="975"/>
  <c r="Q24" i="975"/>
  <c r="P24" i="975"/>
  <c r="O24" i="975"/>
  <c r="N24" i="975"/>
  <c r="M24" i="975"/>
  <c r="L24" i="975"/>
  <c r="K24" i="975"/>
  <c r="F24" i="975"/>
  <c r="AI23" i="975"/>
  <c r="AH23" i="975"/>
  <c r="AG23" i="975"/>
  <c r="AJ23" i="975" s="1"/>
  <c r="F23" i="975" s="1"/>
  <c r="AE23" i="975"/>
  <c r="AD23" i="975"/>
  <c r="AC23" i="975"/>
  <c r="AB23" i="975"/>
  <c r="AA23" i="975"/>
  <c r="AF23" i="975" s="1"/>
  <c r="Y23" i="975"/>
  <c r="X23" i="975"/>
  <c r="W23" i="975"/>
  <c r="V23" i="975"/>
  <c r="Z23" i="975" s="1"/>
  <c r="T23" i="975"/>
  <c r="S23" i="975"/>
  <c r="R23" i="975"/>
  <c r="Q23" i="975"/>
  <c r="U23" i="975" s="1"/>
  <c r="O23" i="975"/>
  <c r="N23" i="975"/>
  <c r="M23" i="975"/>
  <c r="L23" i="975"/>
  <c r="K23" i="975"/>
  <c r="P23" i="975" s="1"/>
  <c r="AI22" i="975"/>
  <c r="AH22" i="975"/>
  <c r="AJ22" i="975" s="1"/>
  <c r="F22" i="975" s="1"/>
  <c r="AG22" i="975"/>
  <c r="AE22" i="975"/>
  <c r="AD22" i="975"/>
  <c r="AC22" i="975"/>
  <c r="AB22" i="975"/>
  <c r="AF22" i="975" s="1"/>
  <c r="AA22" i="975"/>
  <c r="Y22" i="975"/>
  <c r="X22" i="975"/>
  <c r="W22" i="975"/>
  <c r="Z22" i="975" s="1"/>
  <c r="V22" i="975"/>
  <c r="U22" i="975"/>
  <c r="T22" i="975"/>
  <c r="S22" i="975"/>
  <c r="R22" i="975"/>
  <c r="Q22" i="975"/>
  <c r="O22" i="975"/>
  <c r="N22" i="975"/>
  <c r="M22" i="975"/>
  <c r="L22" i="975"/>
  <c r="P22" i="975" s="1"/>
  <c r="K22" i="975"/>
  <c r="AI21" i="975"/>
  <c r="AH21" i="975"/>
  <c r="AJ21" i="975" s="1"/>
  <c r="F21" i="975" s="1"/>
  <c r="AG21" i="975"/>
  <c r="AE21" i="975"/>
  <c r="AD21" i="975"/>
  <c r="AC21" i="975"/>
  <c r="AB21" i="975"/>
  <c r="AF21" i="975" s="1"/>
  <c r="AA21" i="975"/>
  <c r="Y21" i="975"/>
  <c r="X21" i="975"/>
  <c r="W21" i="975"/>
  <c r="V21" i="975"/>
  <c r="T21" i="975"/>
  <c r="S21" i="975"/>
  <c r="R21" i="975"/>
  <c r="U21" i="975" s="1"/>
  <c r="Q21" i="975"/>
  <c r="O21" i="975"/>
  <c r="N21" i="975"/>
  <c r="M21" i="975"/>
  <c r="L21" i="975"/>
  <c r="K21" i="975"/>
  <c r="AI20" i="975"/>
  <c r="AH20" i="975"/>
  <c r="AJ20" i="975" s="1"/>
  <c r="F20" i="975" s="1"/>
  <c r="AG20" i="975"/>
  <c r="AE20" i="975"/>
  <c r="AD20" i="975"/>
  <c r="AC20" i="975"/>
  <c r="AF20" i="975" s="1"/>
  <c r="AB20" i="975"/>
  <c r="AA20" i="975"/>
  <c r="Y20" i="975"/>
  <c r="X20" i="975"/>
  <c r="Z20" i="975" s="1"/>
  <c r="W20" i="975"/>
  <c r="V20" i="975"/>
  <c r="T20" i="975"/>
  <c r="S20" i="975"/>
  <c r="U20" i="975" s="1"/>
  <c r="R20" i="975"/>
  <c r="Q20" i="975"/>
  <c r="O20" i="975"/>
  <c r="N20" i="975"/>
  <c r="M20" i="975"/>
  <c r="P20" i="975" s="1"/>
  <c r="L20" i="975"/>
  <c r="K20" i="975"/>
  <c r="AI19" i="975"/>
  <c r="AH19" i="975"/>
  <c r="AG19" i="975"/>
  <c r="AJ19" i="975" s="1"/>
  <c r="F19" i="975" s="1"/>
  <c r="AE19" i="975"/>
  <c r="AD19" i="975"/>
  <c r="AC19" i="975"/>
  <c r="AB19" i="975"/>
  <c r="AA19" i="975"/>
  <c r="AF19" i="975" s="1"/>
  <c r="Y19" i="975"/>
  <c r="X19" i="975"/>
  <c r="W19" i="975"/>
  <c r="V19" i="975"/>
  <c r="Z19" i="975" s="1"/>
  <c r="T19" i="975"/>
  <c r="S19" i="975"/>
  <c r="R19" i="975"/>
  <c r="Q19" i="975"/>
  <c r="U19" i="975" s="1"/>
  <c r="O19" i="975"/>
  <c r="N19" i="975"/>
  <c r="M19" i="975"/>
  <c r="L19" i="975"/>
  <c r="K19" i="975"/>
  <c r="P19" i="975" s="1"/>
  <c r="AI18" i="975"/>
  <c r="AH18" i="975"/>
  <c r="AJ18" i="975" s="1"/>
  <c r="F18" i="975" s="1"/>
  <c r="AG18" i="975"/>
  <c r="AE18" i="975"/>
  <c r="AD18" i="975"/>
  <c r="AC18" i="975"/>
  <c r="AB18" i="975"/>
  <c r="AF18" i="975" s="1"/>
  <c r="AA18" i="975"/>
  <c r="Y18" i="975"/>
  <c r="X18" i="975"/>
  <c r="W18" i="975"/>
  <c r="Z18" i="975" s="1"/>
  <c r="V18" i="975"/>
  <c r="T18" i="975"/>
  <c r="S18" i="975"/>
  <c r="R18" i="975"/>
  <c r="U18" i="975" s="1"/>
  <c r="Q18" i="975"/>
  <c r="O18" i="975"/>
  <c r="N18" i="975"/>
  <c r="M18" i="975"/>
  <c r="L18" i="975"/>
  <c r="P18" i="975" s="1"/>
  <c r="K18" i="975"/>
  <c r="AI17" i="975"/>
  <c r="AH17" i="975"/>
  <c r="AJ17" i="975" s="1"/>
  <c r="F17" i="975" s="1"/>
  <c r="AG17" i="975"/>
  <c r="AE17" i="975"/>
  <c r="AD17" i="975"/>
  <c r="AC17" i="975"/>
  <c r="AB17" i="975"/>
  <c r="AF17" i="975" s="1"/>
  <c r="AA17" i="975"/>
  <c r="Y17" i="975"/>
  <c r="X17" i="975"/>
  <c r="W17" i="975"/>
  <c r="Z17" i="975" s="1"/>
  <c r="V17" i="975"/>
  <c r="T17" i="975"/>
  <c r="S17" i="975"/>
  <c r="R17" i="975"/>
  <c r="U17" i="975" s="1"/>
  <c r="Q17" i="975"/>
  <c r="O17" i="975"/>
  <c r="N17" i="975"/>
  <c r="M17" i="975"/>
  <c r="L17" i="975"/>
  <c r="P17" i="975" s="1"/>
  <c r="K17" i="975"/>
  <c r="AI16" i="975"/>
  <c r="AH16" i="975"/>
  <c r="AJ16" i="975" s="1"/>
  <c r="F16" i="975" s="1"/>
  <c r="AG16" i="975"/>
  <c r="AE16" i="975"/>
  <c r="AD16" i="975"/>
  <c r="AC16" i="975"/>
  <c r="AB16" i="975"/>
  <c r="AF16" i="975" s="1"/>
  <c r="AA16" i="975"/>
  <c r="Y16" i="975"/>
  <c r="X16" i="975"/>
  <c r="W16" i="975"/>
  <c r="Z16" i="975" s="1"/>
  <c r="V16" i="975"/>
  <c r="T16" i="975"/>
  <c r="S16" i="975"/>
  <c r="R16" i="975"/>
  <c r="U16" i="975" s="1"/>
  <c r="Q16" i="975"/>
  <c r="O16" i="975"/>
  <c r="N16" i="975"/>
  <c r="M16" i="975"/>
  <c r="L16" i="975"/>
  <c r="P16" i="975" s="1"/>
  <c r="K16" i="975"/>
  <c r="AI15" i="975"/>
  <c r="AH15" i="975"/>
  <c r="AG15" i="975"/>
  <c r="AE15" i="975"/>
  <c r="AD15" i="975"/>
  <c r="AC15" i="975"/>
  <c r="AB15" i="975"/>
  <c r="AA15" i="975"/>
  <c r="AF15" i="975" s="1"/>
  <c r="Y15" i="975"/>
  <c r="X15" i="975"/>
  <c r="W15" i="975"/>
  <c r="V15" i="975"/>
  <c r="Z15" i="975" s="1"/>
  <c r="T15" i="975"/>
  <c r="S15" i="975"/>
  <c r="R15" i="975"/>
  <c r="Q15" i="975"/>
  <c r="U15" i="975" s="1"/>
  <c r="O15" i="975"/>
  <c r="N15" i="975"/>
  <c r="M15" i="975"/>
  <c r="L15" i="975"/>
  <c r="K15" i="975"/>
  <c r="AI14" i="975"/>
  <c r="AH14" i="975"/>
  <c r="AG14" i="975"/>
  <c r="AJ14" i="975" s="1"/>
  <c r="F14" i="975" s="1"/>
  <c r="AE14" i="975"/>
  <c r="AD14" i="975"/>
  <c r="AC14" i="975"/>
  <c r="AB14" i="975"/>
  <c r="AA14" i="975"/>
  <c r="AF14" i="975" s="1"/>
  <c r="Y14" i="975"/>
  <c r="X14" i="975"/>
  <c r="W14" i="975"/>
  <c r="V14" i="975"/>
  <c r="Z14" i="975" s="1"/>
  <c r="T14" i="975"/>
  <c r="S14" i="975"/>
  <c r="R14" i="975"/>
  <c r="Q14" i="975"/>
  <c r="U14" i="975" s="1"/>
  <c r="O14" i="975"/>
  <c r="N14" i="975"/>
  <c r="M14" i="975"/>
  <c r="L14" i="975"/>
  <c r="K14" i="975"/>
  <c r="P14" i="975" s="1"/>
  <c r="AI13" i="975"/>
  <c r="AH13" i="975"/>
  <c r="AJ13" i="975" s="1"/>
  <c r="F13" i="975" s="1"/>
  <c r="AG13" i="975"/>
  <c r="AE13" i="975"/>
  <c r="AD13" i="975"/>
  <c r="AC13" i="975"/>
  <c r="AB13" i="975"/>
  <c r="AF13" i="975" s="1"/>
  <c r="AA13" i="975"/>
  <c r="Y13" i="975"/>
  <c r="X13" i="975"/>
  <c r="W13" i="975"/>
  <c r="Z13" i="975" s="1"/>
  <c r="V13" i="975"/>
  <c r="T13" i="975"/>
  <c r="S13" i="975"/>
  <c r="R13" i="975"/>
  <c r="U13" i="975" s="1"/>
  <c r="Q13" i="975"/>
  <c r="O13" i="975"/>
  <c r="N13" i="975"/>
  <c r="M13" i="975"/>
  <c r="L13" i="975"/>
  <c r="P13" i="975" s="1"/>
  <c r="K13" i="975"/>
  <c r="AI12" i="975"/>
  <c r="AH12" i="975"/>
  <c r="AG12" i="975"/>
  <c r="AJ12" i="975" s="1"/>
  <c r="F12" i="975" s="1"/>
  <c r="AE12" i="975"/>
  <c r="AD12" i="975"/>
  <c r="AC12" i="975"/>
  <c r="AB12" i="975"/>
  <c r="AA12" i="975"/>
  <c r="Y12" i="975"/>
  <c r="X12" i="975"/>
  <c r="W12" i="975"/>
  <c r="V12" i="975"/>
  <c r="T12" i="975"/>
  <c r="S12" i="975"/>
  <c r="R12" i="975"/>
  <c r="Q12" i="975"/>
  <c r="O12" i="975"/>
  <c r="N12" i="975"/>
  <c r="M12" i="975"/>
  <c r="L12" i="975"/>
  <c r="K12" i="975"/>
  <c r="AI11" i="975"/>
  <c r="AH11" i="975"/>
  <c r="AG11" i="975"/>
  <c r="AE11" i="975"/>
  <c r="AD11" i="975"/>
  <c r="AC11" i="975"/>
  <c r="AB11" i="975"/>
  <c r="AA11" i="975"/>
  <c r="Y11" i="975"/>
  <c r="X11" i="975"/>
  <c r="W11" i="975"/>
  <c r="Z11" i="975" s="1"/>
  <c r="V11" i="975"/>
  <c r="T11" i="975"/>
  <c r="S11" i="975"/>
  <c r="R11" i="975"/>
  <c r="Q11" i="975"/>
  <c r="O11" i="975"/>
  <c r="N11" i="975"/>
  <c r="M11" i="975"/>
  <c r="L11" i="975"/>
  <c r="P11" i="975" s="1"/>
  <c r="K11" i="975"/>
  <c r="AI10" i="975"/>
  <c r="AH10" i="975"/>
  <c r="AG10" i="975"/>
  <c r="AE10" i="975"/>
  <c r="AD10" i="975"/>
  <c r="AC10" i="975"/>
  <c r="AB10" i="975"/>
  <c r="AA10" i="975"/>
  <c r="Y10" i="975"/>
  <c r="X10" i="975"/>
  <c r="W10" i="975"/>
  <c r="V10" i="975"/>
  <c r="T10" i="975"/>
  <c r="S10" i="975"/>
  <c r="R10" i="975"/>
  <c r="Q10" i="975"/>
  <c r="O10" i="975"/>
  <c r="N10" i="975"/>
  <c r="M10" i="975"/>
  <c r="L10" i="975"/>
  <c r="K10" i="975"/>
  <c r="AI9" i="975"/>
  <c r="AH9" i="975"/>
  <c r="AJ9" i="975" s="1"/>
  <c r="F9" i="975" s="1"/>
  <c r="AG9" i="975"/>
  <c r="AE9" i="975"/>
  <c r="AD9" i="975"/>
  <c r="AC9" i="975"/>
  <c r="AF9" i="975" s="1"/>
  <c r="AB9" i="975"/>
  <c r="AA9" i="975"/>
  <c r="Y9" i="975"/>
  <c r="X9" i="975"/>
  <c r="Z9" i="975" s="1"/>
  <c r="W9" i="975"/>
  <c r="V9" i="975"/>
  <c r="T9" i="975"/>
  <c r="S9" i="975"/>
  <c r="U9" i="975" s="1"/>
  <c r="R9" i="975"/>
  <c r="Q9" i="975"/>
  <c r="O9" i="975"/>
  <c r="N9" i="975"/>
  <c r="M9" i="975"/>
  <c r="P9" i="975" s="1"/>
  <c r="L9" i="975"/>
  <c r="K9" i="975"/>
  <c r="AI8" i="975"/>
  <c r="AH8" i="975"/>
  <c r="AG8" i="975"/>
  <c r="AE8" i="975"/>
  <c r="AD8" i="975"/>
  <c r="AC8" i="975"/>
  <c r="AB8" i="975"/>
  <c r="AA8" i="975"/>
  <c r="Y8" i="975"/>
  <c r="X8" i="975"/>
  <c r="W8" i="975"/>
  <c r="V8" i="975"/>
  <c r="T8" i="975"/>
  <c r="S8" i="975"/>
  <c r="R8" i="975"/>
  <c r="Q8" i="975"/>
  <c r="O8" i="975"/>
  <c r="N8" i="975"/>
  <c r="M8" i="975"/>
  <c r="L8" i="975"/>
  <c r="K8" i="975"/>
  <c r="AI7" i="975"/>
  <c r="AH7" i="975"/>
  <c r="AG7" i="975"/>
  <c r="AJ7" i="975" s="1"/>
  <c r="F7" i="975" s="1"/>
  <c r="AE7" i="975"/>
  <c r="AD7" i="975"/>
  <c r="AC7" i="975"/>
  <c r="AB7" i="975"/>
  <c r="AA7" i="975"/>
  <c r="Y7" i="975"/>
  <c r="X7" i="975"/>
  <c r="W7" i="975"/>
  <c r="V7" i="975"/>
  <c r="T7" i="975"/>
  <c r="S7" i="975"/>
  <c r="R7" i="975"/>
  <c r="Q7" i="975"/>
  <c r="U7" i="975" s="1"/>
  <c r="O7" i="975"/>
  <c r="N7" i="975"/>
  <c r="M7" i="975"/>
  <c r="L7" i="975"/>
  <c r="K7" i="975"/>
  <c r="AI6" i="975"/>
  <c r="AH6" i="975"/>
  <c r="AG6" i="975"/>
  <c r="AE6" i="975"/>
  <c r="AD6" i="975"/>
  <c r="AC6" i="975"/>
  <c r="AB6" i="975"/>
  <c r="AA6" i="975"/>
  <c r="AF6" i="975" s="1"/>
  <c r="Y6" i="975"/>
  <c r="X6" i="975"/>
  <c r="W6" i="975"/>
  <c r="V6" i="975"/>
  <c r="Z6" i="975" s="1"/>
  <c r="T6" i="975"/>
  <c r="S6" i="975"/>
  <c r="R6" i="975"/>
  <c r="Q6" i="975"/>
  <c r="O6" i="975"/>
  <c r="N6" i="975"/>
  <c r="M6" i="975"/>
  <c r="L6" i="975"/>
  <c r="K6" i="975"/>
  <c r="P6" i="975" s="1"/>
  <c r="AI5" i="975"/>
  <c r="AH5" i="975"/>
  <c r="AG5" i="975"/>
  <c r="AJ5" i="975" s="1"/>
  <c r="F5" i="975" s="1"/>
  <c r="AE5" i="975"/>
  <c r="AD5" i="975"/>
  <c r="AC5" i="975"/>
  <c r="AB5" i="975"/>
  <c r="AA5" i="975"/>
  <c r="AF5" i="975" s="1"/>
  <c r="Y5" i="975"/>
  <c r="X5" i="975"/>
  <c r="W5" i="975"/>
  <c r="V5" i="975"/>
  <c r="Z5" i="975" s="1"/>
  <c r="T5" i="975"/>
  <c r="S5" i="975"/>
  <c r="R5" i="975"/>
  <c r="Q5" i="975"/>
  <c r="U5" i="975" s="1"/>
  <c r="O5" i="975"/>
  <c r="N5" i="975"/>
  <c r="M5" i="975"/>
  <c r="L5" i="975"/>
  <c r="K5" i="975"/>
  <c r="P5" i="975" s="1"/>
  <c r="AI4" i="975"/>
  <c r="AH4" i="975"/>
  <c r="AJ4" i="975" s="1"/>
  <c r="F4" i="975" s="1"/>
  <c r="AG4" i="975"/>
  <c r="AE4" i="975"/>
  <c r="AD4" i="975"/>
  <c r="AC4" i="975"/>
  <c r="AB4" i="975"/>
  <c r="AA4" i="975"/>
  <c r="Y4" i="975"/>
  <c r="X4" i="975"/>
  <c r="W4" i="975"/>
  <c r="V4" i="975"/>
  <c r="T4" i="975"/>
  <c r="S4" i="975"/>
  <c r="R4" i="975"/>
  <c r="Q4" i="975"/>
  <c r="O4" i="975"/>
  <c r="N4" i="975"/>
  <c r="M4" i="975"/>
  <c r="L4" i="975"/>
  <c r="P4" i="975" s="1"/>
  <c r="K4" i="975"/>
  <c r="D57" i="974"/>
  <c r="E54" i="974"/>
  <c r="E55" i="974" s="1"/>
  <c r="D54" i="974"/>
  <c r="D56" i="974" s="1"/>
  <c r="C54" i="974"/>
  <c r="C55" i="974" s="1"/>
  <c r="G55" i="974" s="1"/>
  <c r="D50" i="974"/>
  <c r="E47" i="974"/>
  <c r="D47" i="974"/>
  <c r="D49" i="974" s="1"/>
  <c r="AJ43" i="974"/>
  <c r="AI43" i="974"/>
  <c r="AH43" i="974"/>
  <c r="AG43" i="974"/>
  <c r="AF43" i="974"/>
  <c r="AE43" i="974"/>
  <c r="AD43" i="974"/>
  <c r="AC43" i="974"/>
  <c r="AB43" i="974"/>
  <c r="AA43" i="974"/>
  <c r="Z43" i="974"/>
  <c r="Y43" i="974"/>
  <c r="X43" i="974"/>
  <c r="W43" i="974"/>
  <c r="V43" i="974"/>
  <c r="U43" i="974"/>
  <c r="T43" i="974"/>
  <c r="S43" i="974"/>
  <c r="R43" i="974"/>
  <c r="Q43" i="974"/>
  <c r="P43" i="974"/>
  <c r="O43" i="974"/>
  <c r="N43" i="974"/>
  <c r="M43" i="974"/>
  <c r="L43" i="974"/>
  <c r="K43" i="974"/>
  <c r="F43" i="974"/>
  <c r="AJ42" i="974"/>
  <c r="AI42" i="974"/>
  <c r="AH42" i="974"/>
  <c r="AG42" i="974"/>
  <c r="AF42" i="974"/>
  <c r="AE42" i="974"/>
  <c r="AD42" i="974"/>
  <c r="AC42" i="974"/>
  <c r="AB42" i="974"/>
  <c r="AA42" i="974"/>
  <c r="Z42" i="974"/>
  <c r="Y42" i="974"/>
  <c r="X42" i="974"/>
  <c r="W42" i="974"/>
  <c r="V42" i="974"/>
  <c r="U42" i="974"/>
  <c r="T42" i="974"/>
  <c r="S42" i="974"/>
  <c r="R42" i="974"/>
  <c r="Q42" i="974"/>
  <c r="P42" i="974"/>
  <c r="O42" i="974"/>
  <c r="N42" i="974"/>
  <c r="M42" i="974"/>
  <c r="L42" i="974"/>
  <c r="K42" i="974"/>
  <c r="F42" i="974"/>
  <c r="AJ41" i="974"/>
  <c r="AI41" i="974"/>
  <c r="AH41" i="974"/>
  <c r="AG41" i="974"/>
  <c r="AF41" i="974"/>
  <c r="AE41" i="974"/>
  <c r="AD41" i="974"/>
  <c r="AC41" i="974"/>
  <c r="AB41" i="974"/>
  <c r="AA41" i="974"/>
  <c r="Z41" i="974"/>
  <c r="Y41" i="974"/>
  <c r="X41" i="974"/>
  <c r="W41" i="974"/>
  <c r="V41" i="974"/>
  <c r="U41" i="974"/>
  <c r="T41" i="974"/>
  <c r="S41" i="974"/>
  <c r="R41" i="974"/>
  <c r="Q41" i="974"/>
  <c r="P41" i="974"/>
  <c r="O41" i="974"/>
  <c r="N41" i="974"/>
  <c r="M41" i="974"/>
  <c r="L41" i="974"/>
  <c r="K41" i="974"/>
  <c r="F41" i="974"/>
  <c r="AJ40" i="974"/>
  <c r="AI40" i="974"/>
  <c r="AH40" i="974"/>
  <c r="AG40" i="974"/>
  <c r="AF40" i="974"/>
  <c r="AE40" i="974"/>
  <c r="AD40" i="974"/>
  <c r="AC40" i="974"/>
  <c r="AB40" i="974"/>
  <c r="AA40" i="974"/>
  <c r="Z40" i="974"/>
  <c r="Y40" i="974"/>
  <c r="X40" i="974"/>
  <c r="W40" i="974"/>
  <c r="V40" i="974"/>
  <c r="U40" i="974"/>
  <c r="T40" i="974"/>
  <c r="S40" i="974"/>
  <c r="R40" i="974"/>
  <c r="Q40" i="974"/>
  <c r="P40" i="974"/>
  <c r="O40" i="974"/>
  <c r="N40" i="974"/>
  <c r="M40" i="974"/>
  <c r="L40" i="974"/>
  <c r="K40" i="974"/>
  <c r="F40" i="974"/>
  <c r="AJ39" i="974"/>
  <c r="AI39" i="974"/>
  <c r="AH39" i="974"/>
  <c r="AG39" i="974"/>
  <c r="AF39" i="974"/>
  <c r="AE39" i="974"/>
  <c r="AD39" i="974"/>
  <c r="AC39" i="974"/>
  <c r="AB39" i="974"/>
  <c r="AA39" i="974"/>
  <c r="Z39" i="974"/>
  <c r="Y39" i="974"/>
  <c r="X39" i="974"/>
  <c r="W39" i="974"/>
  <c r="V39" i="974"/>
  <c r="U39" i="974"/>
  <c r="T39" i="974"/>
  <c r="S39" i="974"/>
  <c r="R39" i="974"/>
  <c r="Q39" i="974"/>
  <c r="P39" i="974"/>
  <c r="O39" i="974"/>
  <c r="N39" i="974"/>
  <c r="M39" i="974"/>
  <c r="L39" i="974"/>
  <c r="K39" i="974"/>
  <c r="F39" i="974"/>
  <c r="AJ38" i="974"/>
  <c r="AI38" i="974"/>
  <c r="AH38" i="974"/>
  <c r="AG38" i="974"/>
  <c r="AF38" i="974"/>
  <c r="AE38" i="974"/>
  <c r="AD38" i="974"/>
  <c r="AC38" i="974"/>
  <c r="AB38" i="974"/>
  <c r="AA38" i="974"/>
  <c r="Z38" i="974"/>
  <c r="Y38" i="974"/>
  <c r="X38" i="974"/>
  <c r="W38" i="974"/>
  <c r="V38" i="974"/>
  <c r="U38" i="974"/>
  <c r="T38" i="974"/>
  <c r="S38" i="974"/>
  <c r="R38" i="974"/>
  <c r="Q38" i="974"/>
  <c r="P38" i="974"/>
  <c r="O38" i="974"/>
  <c r="N38" i="974"/>
  <c r="M38" i="974"/>
  <c r="L38" i="974"/>
  <c r="K38" i="974"/>
  <c r="F38" i="974"/>
  <c r="AJ37" i="974"/>
  <c r="AI37" i="974"/>
  <c r="AH37" i="974"/>
  <c r="AG37" i="974"/>
  <c r="AF37" i="974"/>
  <c r="AE37" i="974"/>
  <c r="AD37" i="974"/>
  <c r="AC37" i="974"/>
  <c r="AB37" i="974"/>
  <c r="AA37" i="974"/>
  <c r="Z37" i="974"/>
  <c r="Y37" i="974"/>
  <c r="X37" i="974"/>
  <c r="W37" i="974"/>
  <c r="V37" i="974"/>
  <c r="U37" i="974"/>
  <c r="T37" i="974"/>
  <c r="S37" i="974"/>
  <c r="R37" i="974"/>
  <c r="Q37" i="974"/>
  <c r="P37" i="974"/>
  <c r="O37" i="974"/>
  <c r="N37" i="974"/>
  <c r="M37" i="974"/>
  <c r="L37" i="974"/>
  <c r="K37" i="974"/>
  <c r="F37" i="974"/>
  <c r="AJ36" i="974"/>
  <c r="AI36" i="974"/>
  <c r="AH36" i="974"/>
  <c r="AG36" i="974"/>
  <c r="AF36" i="974"/>
  <c r="AE36" i="974"/>
  <c r="AD36" i="974"/>
  <c r="AC36" i="974"/>
  <c r="AB36" i="974"/>
  <c r="AA36" i="974"/>
  <c r="Z36" i="974"/>
  <c r="Y36" i="974"/>
  <c r="X36" i="974"/>
  <c r="W36" i="974"/>
  <c r="V36" i="974"/>
  <c r="U36" i="974"/>
  <c r="T36" i="974"/>
  <c r="S36" i="974"/>
  <c r="R36" i="974"/>
  <c r="Q36" i="974"/>
  <c r="P36" i="974"/>
  <c r="O36" i="974"/>
  <c r="N36" i="974"/>
  <c r="M36" i="974"/>
  <c r="L36" i="974"/>
  <c r="K36" i="974"/>
  <c r="F36" i="974"/>
  <c r="AJ35" i="974"/>
  <c r="AI35" i="974"/>
  <c r="AH35" i="974"/>
  <c r="AG35" i="974"/>
  <c r="AF35" i="974"/>
  <c r="AE35" i="974"/>
  <c r="AD35" i="974"/>
  <c r="AC35" i="974"/>
  <c r="AB35" i="974"/>
  <c r="AA35" i="974"/>
  <c r="Z35" i="974"/>
  <c r="Y35" i="974"/>
  <c r="X35" i="974"/>
  <c r="W35" i="974"/>
  <c r="V35" i="974"/>
  <c r="U35" i="974"/>
  <c r="T35" i="974"/>
  <c r="S35" i="974"/>
  <c r="R35" i="974"/>
  <c r="Q35" i="974"/>
  <c r="P35" i="974"/>
  <c r="O35" i="974"/>
  <c r="N35" i="974"/>
  <c r="M35" i="974"/>
  <c r="L35" i="974"/>
  <c r="K35" i="974"/>
  <c r="F35" i="974"/>
  <c r="AJ34" i="974"/>
  <c r="AI34" i="974"/>
  <c r="AH34" i="974"/>
  <c r="AG34" i="974"/>
  <c r="AF34" i="974"/>
  <c r="AE34" i="974"/>
  <c r="AD34" i="974"/>
  <c r="AC34" i="974"/>
  <c r="AB34" i="974"/>
  <c r="AA34" i="974"/>
  <c r="Z34" i="974"/>
  <c r="Y34" i="974"/>
  <c r="X34" i="974"/>
  <c r="W34" i="974"/>
  <c r="V34" i="974"/>
  <c r="U34" i="974"/>
  <c r="T34" i="974"/>
  <c r="S34" i="974"/>
  <c r="R34" i="974"/>
  <c r="Q34" i="974"/>
  <c r="P34" i="974"/>
  <c r="O34" i="974"/>
  <c r="N34" i="974"/>
  <c r="M34" i="974"/>
  <c r="L34" i="974"/>
  <c r="K34" i="974"/>
  <c r="F34" i="974"/>
  <c r="AJ33" i="974"/>
  <c r="AI33" i="974"/>
  <c r="AH33" i="974"/>
  <c r="AG33" i="974"/>
  <c r="AF33" i="974"/>
  <c r="AE33" i="974"/>
  <c r="AD33" i="974"/>
  <c r="AC33" i="974"/>
  <c r="AB33" i="974"/>
  <c r="AA33" i="974"/>
  <c r="Z33" i="974"/>
  <c r="Y33" i="974"/>
  <c r="X33" i="974"/>
  <c r="W33" i="974"/>
  <c r="V33" i="974"/>
  <c r="U33" i="974"/>
  <c r="T33" i="974"/>
  <c r="S33" i="974"/>
  <c r="R33" i="974"/>
  <c r="Q33" i="974"/>
  <c r="P33" i="974"/>
  <c r="O33" i="974"/>
  <c r="N33" i="974"/>
  <c r="M33" i="974"/>
  <c r="L33" i="974"/>
  <c r="K33" i="974"/>
  <c r="F33" i="974"/>
  <c r="AJ32" i="974"/>
  <c r="AI32" i="974"/>
  <c r="AH32" i="974"/>
  <c r="AG32" i="974"/>
  <c r="AF32" i="974"/>
  <c r="AE32" i="974"/>
  <c r="AD32" i="974"/>
  <c r="AC32" i="974"/>
  <c r="AB32" i="974"/>
  <c r="AA32" i="974"/>
  <c r="Z32" i="974"/>
  <c r="Y32" i="974"/>
  <c r="X32" i="974"/>
  <c r="W32" i="974"/>
  <c r="V32" i="974"/>
  <c r="U32" i="974"/>
  <c r="T32" i="974"/>
  <c r="S32" i="974"/>
  <c r="R32" i="974"/>
  <c r="Q32" i="974"/>
  <c r="P32" i="974"/>
  <c r="O32" i="974"/>
  <c r="N32" i="974"/>
  <c r="M32" i="974"/>
  <c r="L32" i="974"/>
  <c r="K32" i="974"/>
  <c r="F32" i="974"/>
  <c r="AJ31" i="974"/>
  <c r="AI31" i="974"/>
  <c r="AH31" i="974"/>
  <c r="AG31" i="974"/>
  <c r="AF31" i="974"/>
  <c r="AE31" i="974"/>
  <c r="AD31" i="974"/>
  <c r="AC31" i="974"/>
  <c r="AB31" i="974"/>
  <c r="AA31" i="974"/>
  <c r="Z31" i="974"/>
  <c r="Y31" i="974"/>
  <c r="X31" i="974"/>
  <c r="W31" i="974"/>
  <c r="V31" i="974"/>
  <c r="U31" i="974"/>
  <c r="T31" i="974"/>
  <c r="S31" i="974"/>
  <c r="R31" i="974"/>
  <c r="Q31" i="974"/>
  <c r="P31" i="974"/>
  <c r="O31" i="974"/>
  <c r="N31" i="974"/>
  <c r="M31" i="974"/>
  <c r="L31" i="974"/>
  <c r="K31" i="974"/>
  <c r="F31" i="974"/>
  <c r="AJ30" i="974"/>
  <c r="AI30" i="974"/>
  <c r="AH30" i="974"/>
  <c r="AG30" i="974"/>
  <c r="AF30" i="974"/>
  <c r="AE30" i="974"/>
  <c r="AD30" i="974"/>
  <c r="AC30" i="974"/>
  <c r="AB30" i="974"/>
  <c r="AA30" i="974"/>
  <c r="Z30" i="974"/>
  <c r="Y30" i="974"/>
  <c r="X30" i="974"/>
  <c r="W30" i="974"/>
  <c r="V30" i="974"/>
  <c r="U30" i="974"/>
  <c r="T30" i="974"/>
  <c r="S30" i="974"/>
  <c r="R30" i="974"/>
  <c r="Q30" i="974"/>
  <c r="P30" i="974"/>
  <c r="O30" i="974"/>
  <c r="N30" i="974"/>
  <c r="M30" i="974"/>
  <c r="L30" i="974"/>
  <c r="K30" i="974"/>
  <c r="F30" i="974"/>
  <c r="AJ29" i="974"/>
  <c r="AI29" i="974"/>
  <c r="AH29" i="974"/>
  <c r="AG29" i="974"/>
  <c r="AF29" i="974"/>
  <c r="AE29" i="974"/>
  <c r="AD29" i="974"/>
  <c r="AC29" i="974"/>
  <c r="AB29" i="974"/>
  <c r="AA29" i="974"/>
  <c r="Z29" i="974"/>
  <c r="Y29" i="974"/>
  <c r="X29" i="974"/>
  <c r="W29" i="974"/>
  <c r="V29" i="974"/>
  <c r="U29" i="974"/>
  <c r="T29" i="974"/>
  <c r="S29" i="974"/>
  <c r="R29" i="974"/>
  <c r="Q29" i="974"/>
  <c r="P29" i="974"/>
  <c r="O29" i="974"/>
  <c r="N29" i="974"/>
  <c r="M29" i="974"/>
  <c r="L29" i="974"/>
  <c r="K29" i="974"/>
  <c r="F29" i="974"/>
  <c r="AJ28" i="974"/>
  <c r="AI28" i="974"/>
  <c r="AH28" i="974"/>
  <c r="AG28" i="974"/>
  <c r="AF28" i="974"/>
  <c r="AE28" i="974"/>
  <c r="AD28" i="974"/>
  <c r="AC28" i="974"/>
  <c r="AB28" i="974"/>
  <c r="AA28" i="974"/>
  <c r="Z28" i="974"/>
  <c r="Y28" i="974"/>
  <c r="X28" i="974"/>
  <c r="W28" i="974"/>
  <c r="V28" i="974"/>
  <c r="U28" i="974"/>
  <c r="T28" i="974"/>
  <c r="S28" i="974"/>
  <c r="R28" i="974"/>
  <c r="Q28" i="974"/>
  <c r="P28" i="974"/>
  <c r="O28" i="974"/>
  <c r="N28" i="974"/>
  <c r="M28" i="974"/>
  <c r="L28" i="974"/>
  <c r="K28" i="974"/>
  <c r="F28" i="974"/>
  <c r="AJ27" i="974"/>
  <c r="AI27" i="974"/>
  <c r="AH27" i="974"/>
  <c r="AG27" i="974"/>
  <c r="AF27" i="974"/>
  <c r="AE27" i="974"/>
  <c r="AD27" i="974"/>
  <c r="AC27" i="974"/>
  <c r="AB27" i="974"/>
  <c r="AA27" i="974"/>
  <c r="Z27" i="974"/>
  <c r="Y27" i="974"/>
  <c r="X27" i="974"/>
  <c r="W27" i="974"/>
  <c r="V27" i="974"/>
  <c r="U27" i="974"/>
  <c r="T27" i="974"/>
  <c r="S27" i="974"/>
  <c r="R27" i="974"/>
  <c r="Q27" i="974"/>
  <c r="P27" i="974"/>
  <c r="O27" i="974"/>
  <c r="N27" i="974"/>
  <c r="M27" i="974"/>
  <c r="L27" i="974"/>
  <c r="K27" i="974"/>
  <c r="F27" i="974"/>
  <c r="AJ26" i="974"/>
  <c r="AI26" i="974"/>
  <c r="AH26" i="974"/>
  <c r="AG26" i="974"/>
  <c r="AF26" i="974"/>
  <c r="AE26" i="974"/>
  <c r="AD26" i="974"/>
  <c r="AC26" i="974"/>
  <c r="AB26" i="974"/>
  <c r="AA26" i="974"/>
  <c r="Z26" i="974"/>
  <c r="Y26" i="974"/>
  <c r="X26" i="974"/>
  <c r="W26" i="974"/>
  <c r="V26" i="974"/>
  <c r="U26" i="974"/>
  <c r="T26" i="974"/>
  <c r="S26" i="974"/>
  <c r="R26" i="974"/>
  <c r="Q26" i="974"/>
  <c r="P26" i="974"/>
  <c r="O26" i="974"/>
  <c r="N26" i="974"/>
  <c r="M26" i="974"/>
  <c r="L26" i="974"/>
  <c r="K26" i="974"/>
  <c r="F26" i="974"/>
  <c r="AJ25" i="974"/>
  <c r="AI25" i="974"/>
  <c r="AH25" i="974"/>
  <c r="AG25" i="974"/>
  <c r="AF25" i="974"/>
  <c r="AE25" i="974"/>
  <c r="AD25" i="974"/>
  <c r="AC25" i="974"/>
  <c r="AB25" i="974"/>
  <c r="AA25" i="974"/>
  <c r="Z25" i="974"/>
  <c r="Y25" i="974"/>
  <c r="X25" i="974"/>
  <c r="W25" i="974"/>
  <c r="V25" i="974"/>
  <c r="U25" i="974"/>
  <c r="T25" i="974"/>
  <c r="S25" i="974"/>
  <c r="R25" i="974"/>
  <c r="Q25" i="974"/>
  <c r="P25" i="974"/>
  <c r="O25" i="974"/>
  <c r="N25" i="974"/>
  <c r="M25" i="974"/>
  <c r="L25" i="974"/>
  <c r="K25" i="974"/>
  <c r="F25" i="974"/>
  <c r="AJ24" i="974"/>
  <c r="AI24" i="974"/>
  <c r="AH24" i="974"/>
  <c r="AG24" i="974"/>
  <c r="AF24" i="974"/>
  <c r="AE24" i="974"/>
  <c r="AD24" i="974"/>
  <c r="AC24" i="974"/>
  <c r="AB24" i="974"/>
  <c r="AA24" i="974"/>
  <c r="Z24" i="974"/>
  <c r="Y24" i="974"/>
  <c r="X24" i="974"/>
  <c r="W24" i="974"/>
  <c r="V24" i="974"/>
  <c r="U24" i="974"/>
  <c r="T24" i="974"/>
  <c r="S24" i="974"/>
  <c r="R24" i="974"/>
  <c r="Q24" i="974"/>
  <c r="P24" i="974"/>
  <c r="O24" i="974"/>
  <c r="N24" i="974"/>
  <c r="M24" i="974"/>
  <c r="L24" i="974"/>
  <c r="K24" i="974"/>
  <c r="F24" i="974"/>
  <c r="AI23" i="974"/>
  <c r="AH23" i="974"/>
  <c r="AJ23" i="974" s="1"/>
  <c r="F23" i="974" s="1"/>
  <c r="AG23" i="974"/>
  <c r="AF23" i="974"/>
  <c r="AE23" i="974"/>
  <c r="AD23" i="974"/>
  <c r="AC23" i="974"/>
  <c r="AB23" i="974"/>
  <c r="AA23" i="974"/>
  <c r="Z23" i="974"/>
  <c r="Y23" i="974"/>
  <c r="X23" i="974"/>
  <c r="W23" i="974"/>
  <c r="V23" i="974"/>
  <c r="T23" i="974"/>
  <c r="S23" i="974"/>
  <c r="U23" i="974" s="1"/>
  <c r="R23" i="974"/>
  <c r="Q23" i="974"/>
  <c r="O23" i="974"/>
  <c r="N23" i="974"/>
  <c r="M23" i="974"/>
  <c r="P23" i="974" s="1"/>
  <c r="L23" i="974"/>
  <c r="K23" i="974"/>
  <c r="AJ22" i="974"/>
  <c r="F22" i="974" s="1"/>
  <c r="AI22" i="974"/>
  <c r="AH22" i="974"/>
  <c r="AG22" i="974"/>
  <c r="AF22" i="974"/>
  <c r="AE22" i="974"/>
  <c r="AD22" i="974"/>
  <c r="AC22" i="974"/>
  <c r="AB22" i="974"/>
  <c r="AA22" i="974"/>
  <c r="Y22" i="974"/>
  <c r="X22" i="974"/>
  <c r="Z22" i="974" s="1"/>
  <c r="W22" i="974"/>
  <c r="V22" i="974"/>
  <c r="U22" i="974"/>
  <c r="T22" i="974"/>
  <c r="S22" i="974"/>
  <c r="R22" i="974"/>
  <c r="Q22" i="974"/>
  <c r="O22" i="974"/>
  <c r="N22" i="974"/>
  <c r="M22" i="974"/>
  <c r="P22" i="974" s="1"/>
  <c r="L22" i="974"/>
  <c r="K22" i="974"/>
  <c r="AI21" i="974"/>
  <c r="AH21" i="974"/>
  <c r="AJ21" i="974" s="1"/>
  <c r="F21" i="974" s="1"/>
  <c r="AG21" i="974"/>
  <c r="AE21" i="974"/>
  <c r="AD21" i="974"/>
  <c r="AC21" i="974"/>
  <c r="AB21" i="974"/>
  <c r="AF21" i="974" s="1"/>
  <c r="AA21" i="974"/>
  <c r="Y21" i="974"/>
  <c r="X21" i="974"/>
  <c r="W21" i="974"/>
  <c r="Z21" i="974" s="1"/>
  <c r="V21" i="974"/>
  <c r="T21" i="974"/>
  <c r="S21" i="974"/>
  <c r="R21" i="974"/>
  <c r="U21" i="974" s="1"/>
  <c r="Q21" i="974"/>
  <c r="O21" i="974"/>
  <c r="N21" i="974"/>
  <c r="M21" i="974"/>
  <c r="L21" i="974"/>
  <c r="P21" i="974" s="1"/>
  <c r="K21" i="974"/>
  <c r="AI20" i="974"/>
  <c r="AH20" i="974"/>
  <c r="AJ20" i="974" s="1"/>
  <c r="F20" i="974" s="1"/>
  <c r="AG20" i="974"/>
  <c r="AE20" i="974"/>
  <c r="AD20" i="974"/>
  <c r="AC20" i="974"/>
  <c r="AB20" i="974"/>
  <c r="AF20" i="974" s="1"/>
  <c r="AA20" i="974"/>
  <c r="Y20" i="974"/>
  <c r="X20" i="974"/>
  <c r="W20" i="974"/>
  <c r="Z20" i="974" s="1"/>
  <c r="V20" i="974"/>
  <c r="T20" i="974"/>
  <c r="S20" i="974"/>
  <c r="R20" i="974"/>
  <c r="U20" i="974" s="1"/>
  <c r="Q20" i="974"/>
  <c r="O20" i="974"/>
  <c r="N20" i="974"/>
  <c r="M20" i="974"/>
  <c r="L20" i="974"/>
  <c r="P20" i="974" s="1"/>
  <c r="K20" i="974"/>
  <c r="AI19" i="974"/>
  <c r="AH19" i="974"/>
  <c r="AG19" i="974"/>
  <c r="AJ19" i="974" s="1"/>
  <c r="F19" i="974" s="1"/>
  <c r="AF19" i="974"/>
  <c r="AE19" i="974"/>
  <c r="AD19" i="974"/>
  <c r="AC19" i="974"/>
  <c r="AB19" i="974"/>
  <c r="AA19" i="974"/>
  <c r="Y19" i="974"/>
  <c r="X19" i="974"/>
  <c r="W19" i="974"/>
  <c r="V19" i="974"/>
  <c r="Z19" i="974" s="1"/>
  <c r="T19" i="974"/>
  <c r="S19" i="974"/>
  <c r="R19" i="974"/>
  <c r="Q19" i="974"/>
  <c r="U19" i="974" s="1"/>
  <c r="O19" i="974"/>
  <c r="N19" i="974"/>
  <c r="M19" i="974"/>
  <c r="L19" i="974"/>
  <c r="K19" i="974"/>
  <c r="P19" i="974" s="1"/>
  <c r="AI18" i="974"/>
  <c r="AH18" i="974"/>
  <c r="AG18" i="974"/>
  <c r="AE18" i="974"/>
  <c r="AD18" i="974"/>
  <c r="AC18" i="974"/>
  <c r="AB18" i="974"/>
  <c r="AA18" i="974"/>
  <c r="Y18" i="974"/>
  <c r="X18" i="974"/>
  <c r="W18" i="974"/>
  <c r="V18" i="974"/>
  <c r="T18" i="974"/>
  <c r="S18" i="974"/>
  <c r="R18" i="974"/>
  <c r="Q18" i="974"/>
  <c r="O18" i="974"/>
  <c r="N18" i="974"/>
  <c r="M18" i="974"/>
  <c r="L18" i="974"/>
  <c r="K18" i="974"/>
  <c r="AI17" i="974"/>
  <c r="AH17" i="974"/>
  <c r="AG17" i="974"/>
  <c r="AE17" i="974"/>
  <c r="AD17" i="974"/>
  <c r="AC17" i="974"/>
  <c r="AB17" i="974"/>
  <c r="AA17" i="974"/>
  <c r="AF17" i="974" s="1"/>
  <c r="Y17" i="974"/>
  <c r="X17" i="974"/>
  <c r="W17" i="974"/>
  <c r="V17" i="974"/>
  <c r="Z17" i="974" s="1"/>
  <c r="T17" i="974"/>
  <c r="S17" i="974"/>
  <c r="R17" i="974"/>
  <c r="Q17" i="974"/>
  <c r="O17" i="974"/>
  <c r="N17" i="974"/>
  <c r="M17" i="974"/>
  <c r="L17" i="974"/>
  <c r="K17" i="974"/>
  <c r="P17" i="974" s="1"/>
  <c r="AI16" i="974"/>
  <c r="AH16" i="974"/>
  <c r="AG16" i="974"/>
  <c r="AJ16" i="974" s="1"/>
  <c r="F16" i="974" s="1"/>
  <c r="AE16" i="974"/>
  <c r="AD16" i="974"/>
  <c r="AC16" i="974"/>
  <c r="AB16" i="974"/>
  <c r="AA16" i="974"/>
  <c r="AF16" i="974" s="1"/>
  <c r="Y16" i="974"/>
  <c r="X16" i="974"/>
  <c r="W16" i="974"/>
  <c r="V16" i="974"/>
  <c r="Z16" i="974" s="1"/>
  <c r="T16" i="974"/>
  <c r="S16" i="974"/>
  <c r="R16" i="974"/>
  <c r="Q16" i="974"/>
  <c r="U16" i="974" s="1"/>
  <c r="O16" i="974"/>
  <c r="N16" i="974"/>
  <c r="M16" i="974"/>
  <c r="L16" i="974"/>
  <c r="K16" i="974"/>
  <c r="P16" i="974" s="1"/>
  <c r="AI15" i="974"/>
  <c r="AH15" i="974"/>
  <c r="AJ15" i="974" s="1"/>
  <c r="F15" i="974" s="1"/>
  <c r="AG15" i="974"/>
  <c r="AE15" i="974"/>
  <c r="AD15" i="974"/>
  <c r="AC15" i="974"/>
  <c r="AB15" i="974"/>
  <c r="AF15" i="974" s="1"/>
  <c r="AA15" i="974"/>
  <c r="Y15" i="974"/>
  <c r="X15" i="974"/>
  <c r="W15" i="974"/>
  <c r="Z15" i="974" s="1"/>
  <c r="V15" i="974"/>
  <c r="T15" i="974"/>
  <c r="S15" i="974"/>
  <c r="R15" i="974"/>
  <c r="U15" i="974" s="1"/>
  <c r="Q15" i="974"/>
  <c r="O15" i="974"/>
  <c r="N15" i="974"/>
  <c r="M15" i="974"/>
  <c r="L15" i="974"/>
  <c r="P15" i="974" s="1"/>
  <c r="K15" i="974"/>
  <c r="AI14" i="974"/>
  <c r="AH14" i="974"/>
  <c r="AG14" i="974"/>
  <c r="AE14" i="974"/>
  <c r="AD14" i="974"/>
  <c r="AC14" i="974"/>
  <c r="AB14" i="974"/>
  <c r="AA14" i="974"/>
  <c r="Y14" i="974"/>
  <c r="X14" i="974"/>
  <c r="W14" i="974"/>
  <c r="Z14" i="974" s="1"/>
  <c r="V14" i="974"/>
  <c r="T14" i="974"/>
  <c r="S14" i="974"/>
  <c r="R14" i="974"/>
  <c r="Q14" i="974"/>
  <c r="O14" i="974"/>
  <c r="N14" i="974"/>
  <c r="M14" i="974"/>
  <c r="L14" i="974"/>
  <c r="K14" i="974"/>
  <c r="AI13" i="974"/>
  <c r="AH13" i="974"/>
  <c r="AG13" i="974"/>
  <c r="AE13" i="974"/>
  <c r="AD13" i="974"/>
  <c r="AC13" i="974"/>
  <c r="AB13" i="974"/>
  <c r="AA13" i="974"/>
  <c r="Y13" i="974"/>
  <c r="X13" i="974"/>
  <c r="W13" i="974"/>
  <c r="V13" i="974"/>
  <c r="T13" i="974"/>
  <c r="S13" i="974"/>
  <c r="R13" i="974"/>
  <c r="Q13" i="974"/>
  <c r="O13" i="974"/>
  <c r="N13" i="974"/>
  <c r="M13" i="974"/>
  <c r="L13" i="974"/>
  <c r="K13" i="974"/>
  <c r="AI12" i="974"/>
  <c r="AH12" i="974"/>
  <c r="AG12" i="974"/>
  <c r="AE12" i="974"/>
  <c r="AD12" i="974"/>
  <c r="AC12" i="974"/>
  <c r="AB12" i="974"/>
  <c r="AA12" i="974"/>
  <c r="Y12" i="974"/>
  <c r="X12" i="974"/>
  <c r="W12" i="974"/>
  <c r="V12" i="974"/>
  <c r="T12" i="974"/>
  <c r="S12" i="974"/>
  <c r="R12" i="974"/>
  <c r="Q12" i="974"/>
  <c r="U12" i="974" s="1"/>
  <c r="O12" i="974"/>
  <c r="N12" i="974"/>
  <c r="M12" i="974"/>
  <c r="L12" i="974"/>
  <c r="K12" i="974"/>
  <c r="AI11" i="974"/>
  <c r="AH11" i="974"/>
  <c r="AG11" i="974"/>
  <c r="AE11" i="974"/>
  <c r="AD11" i="974"/>
  <c r="AC11" i="974"/>
  <c r="AB11" i="974"/>
  <c r="AA11" i="974"/>
  <c r="AF11" i="974" s="1"/>
  <c r="Y11" i="974"/>
  <c r="X11" i="974"/>
  <c r="W11" i="974"/>
  <c r="Z11" i="974" s="1"/>
  <c r="V11" i="974"/>
  <c r="T11" i="974"/>
  <c r="S11" i="974"/>
  <c r="R11" i="974"/>
  <c r="Q11" i="974"/>
  <c r="O11" i="974"/>
  <c r="N11" i="974"/>
  <c r="M11" i="974"/>
  <c r="L11" i="974"/>
  <c r="K11" i="974"/>
  <c r="P11" i="974" s="1"/>
  <c r="AI10" i="974"/>
  <c r="AH10" i="974"/>
  <c r="AG10" i="974"/>
  <c r="AJ10" i="974" s="1"/>
  <c r="F10" i="974" s="1"/>
  <c r="AE10" i="974"/>
  <c r="AD10" i="974"/>
  <c r="AC10" i="974"/>
  <c r="AB10" i="974"/>
  <c r="AA10" i="974"/>
  <c r="Y10" i="974"/>
  <c r="X10" i="974"/>
  <c r="W10" i="974"/>
  <c r="V10" i="974"/>
  <c r="T10" i="974"/>
  <c r="S10" i="974"/>
  <c r="R10" i="974"/>
  <c r="Q10" i="974"/>
  <c r="U10" i="974" s="1"/>
  <c r="O10" i="974"/>
  <c r="N10" i="974"/>
  <c r="M10" i="974"/>
  <c r="L10" i="974"/>
  <c r="K10" i="974"/>
  <c r="AI9" i="974"/>
  <c r="AH9" i="974"/>
  <c r="AG9" i="974"/>
  <c r="AJ9" i="974" s="1"/>
  <c r="F9" i="974" s="1"/>
  <c r="AE9" i="974"/>
  <c r="AD9" i="974"/>
  <c r="AC9" i="974"/>
  <c r="AB9" i="974"/>
  <c r="AA9" i="974"/>
  <c r="AF9" i="974" s="1"/>
  <c r="Y9" i="974"/>
  <c r="X9" i="974"/>
  <c r="W9" i="974"/>
  <c r="V9" i="974"/>
  <c r="T9" i="974"/>
  <c r="S9" i="974"/>
  <c r="R9" i="974"/>
  <c r="Q9" i="974"/>
  <c r="O9" i="974"/>
  <c r="N9" i="974"/>
  <c r="M9" i="974"/>
  <c r="L9" i="974"/>
  <c r="K9" i="974"/>
  <c r="AI8" i="974"/>
  <c r="AH8" i="974"/>
  <c r="AG8" i="974"/>
  <c r="AJ8" i="974" s="1"/>
  <c r="F8" i="974" s="1"/>
  <c r="AE8" i="974"/>
  <c r="AD8" i="974"/>
  <c r="AC8" i="974"/>
  <c r="AF8" i="974" s="1"/>
  <c r="AB8" i="974"/>
  <c r="AA8" i="974"/>
  <c r="Y8" i="974"/>
  <c r="X8" i="974"/>
  <c r="W8" i="974"/>
  <c r="V8" i="974"/>
  <c r="Z8" i="974" s="1"/>
  <c r="T8" i="974"/>
  <c r="S8" i="974"/>
  <c r="R8" i="974"/>
  <c r="Q8" i="974"/>
  <c r="U8" i="974" s="1"/>
  <c r="O8" i="974"/>
  <c r="N8" i="974"/>
  <c r="M8" i="974"/>
  <c r="L8" i="974"/>
  <c r="K8" i="974"/>
  <c r="P8" i="974" s="1"/>
  <c r="AI7" i="974"/>
  <c r="AH7" i="974"/>
  <c r="AJ7" i="974" s="1"/>
  <c r="F7" i="974" s="1"/>
  <c r="AG7" i="974"/>
  <c r="AE7" i="974"/>
  <c r="AD7" i="974"/>
  <c r="AC7" i="974"/>
  <c r="AF7" i="974" s="1"/>
  <c r="AB7" i="974"/>
  <c r="AA7" i="974"/>
  <c r="Y7" i="974"/>
  <c r="X7" i="974"/>
  <c r="Z7" i="974" s="1"/>
  <c r="W7" i="974"/>
  <c r="V7" i="974"/>
  <c r="T7" i="974"/>
  <c r="S7" i="974"/>
  <c r="U7" i="974" s="1"/>
  <c r="R7" i="974"/>
  <c r="Q7" i="974"/>
  <c r="O7" i="974"/>
  <c r="N7" i="974"/>
  <c r="M7" i="974"/>
  <c r="P7" i="974" s="1"/>
  <c r="L7" i="974"/>
  <c r="K7" i="974"/>
  <c r="AI6" i="974"/>
  <c r="AH6" i="974"/>
  <c r="AG6" i="974"/>
  <c r="AJ6" i="974" s="1"/>
  <c r="F6" i="974" s="1"/>
  <c r="AE6" i="974"/>
  <c r="AD6" i="974"/>
  <c r="AC6" i="974"/>
  <c r="AB6" i="974"/>
  <c r="AA6" i="974"/>
  <c r="AF6" i="974" s="1"/>
  <c r="Y6" i="974"/>
  <c r="X6" i="974"/>
  <c r="W6" i="974"/>
  <c r="V6" i="974"/>
  <c r="Z6" i="974" s="1"/>
  <c r="T6" i="974"/>
  <c r="S6" i="974"/>
  <c r="R6" i="974"/>
  <c r="Q6" i="974"/>
  <c r="U6" i="974" s="1"/>
  <c r="O6" i="974"/>
  <c r="N6" i="974"/>
  <c r="M6" i="974"/>
  <c r="L6" i="974"/>
  <c r="K6" i="974"/>
  <c r="P6" i="974" s="1"/>
  <c r="AI5" i="974"/>
  <c r="AH5" i="974"/>
  <c r="AG5" i="974"/>
  <c r="AJ5" i="974" s="1"/>
  <c r="F5" i="974" s="1"/>
  <c r="AE5" i="974"/>
  <c r="AD5" i="974"/>
  <c r="AC5" i="974"/>
  <c r="AB5" i="974"/>
  <c r="AA5" i="974"/>
  <c r="AF5" i="974" s="1"/>
  <c r="Y5" i="974"/>
  <c r="X5" i="974"/>
  <c r="W5" i="974"/>
  <c r="V5" i="974"/>
  <c r="Z5" i="974" s="1"/>
  <c r="T5" i="974"/>
  <c r="S5" i="974"/>
  <c r="R5" i="974"/>
  <c r="Q5" i="974"/>
  <c r="U5" i="974" s="1"/>
  <c r="O5" i="974"/>
  <c r="N5" i="974"/>
  <c r="M5" i="974"/>
  <c r="L5" i="974"/>
  <c r="K5" i="974"/>
  <c r="P5" i="974" s="1"/>
  <c r="AI4" i="974"/>
  <c r="AH4" i="974"/>
  <c r="AJ4" i="974" s="1"/>
  <c r="F4" i="974" s="1"/>
  <c r="AG4" i="974"/>
  <c r="AE4" i="974"/>
  <c r="AD4" i="974"/>
  <c r="AC4" i="974"/>
  <c r="AB4" i="974"/>
  <c r="AF4" i="974" s="1"/>
  <c r="AA4" i="974"/>
  <c r="Y4" i="974"/>
  <c r="X4" i="974"/>
  <c r="W4" i="974"/>
  <c r="Z4" i="974" s="1"/>
  <c r="V4" i="974"/>
  <c r="T4" i="974"/>
  <c r="S4" i="974"/>
  <c r="R4" i="974"/>
  <c r="U4" i="974" s="1"/>
  <c r="Q4" i="974"/>
  <c r="O4" i="974"/>
  <c r="N4" i="974"/>
  <c r="M4" i="974"/>
  <c r="L4" i="974"/>
  <c r="P4" i="974" s="1"/>
  <c r="K4" i="974"/>
  <c r="E54" i="944"/>
  <c r="E55" i="944" s="1"/>
  <c r="D54" i="944"/>
  <c r="D55" i="944" s="1"/>
  <c r="C54" i="944"/>
  <c r="E47" i="944"/>
  <c r="E48" i="944" s="1"/>
  <c r="D47" i="944"/>
  <c r="AJ43" i="944"/>
  <c r="AI43" i="944"/>
  <c r="AH43" i="944"/>
  <c r="AG43" i="944"/>
  <c r="AF43" i="944"/>
  <c r="AE43" i="944"/>
  <c r="AD43" i="944"/>
  <c r="AC43" i="944"/>
  <c r="AB43" i="944"/>
  <c r="AA43" i="944"/>
  <c r="Z43" i="944"/>
  <c r="Y43" i="944"/>
  <c r="X43" i="944"/>
  <c r="W43" i="944"/>
  <c r="V43" i="944"/>
  <c r="U43" i="944"/>
  <c r="T43" i="944"/>
  <c r="S43" i="944"/>
  <c r="R43" i="944"/>
  <c r="Q43" i="944"/>
  <c r="P43" i="944"/>
  <c r="O43" i="944"/>
  <c r="N43" i="944"/>
  <c r="M43" i="944"/>
  <c r="L43" i="944"/>
  <c r="K43" i="944"/>
  <c r="F43" i="944"/>
  <c r="AJ42" i="944"/>
  <c r="AI42" i="944"/>
  <c r="AH42" i="944"/>
  <c r="AG42" i="944"/>
  <c r="AF42" i="944"/>
  <c r="AE42" i="944"/>
  <c r="AD42" i="944"/>
  <c r="AC42" i="944"/>
  <c r="AB42" i="944"/>
  <c r="AA42" i="944"/>
  <c r="Z42" i="944"/>
  <c r="Y42" i="944"/>
  <c r="X42" i="944"/>
  <c r="W42" i="944"/>
  <c r="V42" i="944"/>
  <c r="U42" i="944"/>
  <c r="T42" i="944"/>
  <c r="S42" i="944"/>
  <c r="R42" i="944"/>
  <c r="Q42" i="944"/>
  <c r="P42" i="944"/>
  <c r="O42" i="944"/>
  <c r="N42" i="944"/>
  <c r="M42" i="944"/>
  <c r="L42" i="944"/>
  <c r="K42" i="944"/>
  <c r="F42" i="944"/>
  <c r="AJ41" i="944"/>
  <c r="AI41" i="944"/>
  <c r="AH41" i="944"/>
  <c r="AG41" i="944"/>
  <c r="AF41" i="944"/>
  <c r="AE41" i="944"/>
  <c r="AD41" i="944"/>
  <c r="AC41" i="944"/>
  <c r="AB41" i="944"/>
  <c r="AA41" i="944"/>
  <c r="Z41" i="944"/>
  <c r="Y41" i="944"/>
  <c r="X41" i="944"/>
  <c r="W41" i="944"/>
  <c r="V41" i="944"/>
  <c r="U41" i="944"/>
  <c r="T41" i="944"/>
  <c r="S41" i="944"/>
  <c r="R41" i="944"/>
  <c r="Q41" i="944"/>
  <c r="P41" i="944"/>
  <c r="O41" i="944"/>
  <c r="N41" i="944"/>
  <c r="M41" i="944"/>
  <c r="L41" i="944"/>
  <c r="K41" i="944"/>
  <c r="F41" i="944"/>
  <c r="AJ40" i="944"/>
  <c r="AI40" i="944"/>
  <c r="AH40" i="944"/>
  <c r="AG40" i="944"/>
  <c r="AF40" i="944"/>
  <c r="AE40" i="944"/>
  <c r="AD40" i="944"/>
  <c r="AC40" i="944"/>
  <c r="AB40" i="944"/>
  <c r="AA40" i="944"/>
  <c r="Z40" i="944"/>
  <c r="Y40" i="944"/>
  <c r="X40" i="944"/>
  <c r="W40" i="944"/>
  <c r="V40" i="944"/>
  <c r="U40" i="944"/>
  <c r="T40" i="944"/>
  <c r="S40" i="944"/>
  <c r="R40" i="944"/>
  <c r="Q40" i="944"/>
  <c r="P40" i="944"/>
  <c r="O40" i="944"/>
  <c r="N40" i="944"/>
  <c r="M40" i="944"/>
  <c r="L40" i="944"/>
  <c r="K40" i="944"/>
  <c r="F40" i="944"/>
  <c r="AJ39" i="944"/>
  <c r="AI39" i="944"/>
  <c r="AH39" i="944"/>
  <c r="AG39" i="944"/>
  <c r="AF39" i="944"/>
  <c r="AE39" i="944"/>
  <c r="AD39" i="944"/>
  <c r="AC39" i="944"/>
  <c r="AB39" i="944"/>
  <c r="AA39" i="944"/>
  <c r="Z39" i="944"/>
  <c r="Y39" i="944"/>
  <c r="X39" i="944"/>
  <c r="W39" i="944"/>
  <c r="V39" i="944"/>
  <c r="U39" i="944"/>
  <c r="T39" i="944"/>
  <c r="S39" i="944"/>
  <c r="R39" i="944"/>
  <c r="Q39" i="944"/>
  <c r="P39" i="944"/>
  <c r="O39" i="944"/>
  <c r="N39" i="944"/>
  <c r="M39" i="944"/>
  <c r="L39" i="944"/>
  <c r="K39" i="944"/>
  <c r="F39" i="944"/>
  <c r="AJ38" i="944"/>
  <c r="AI38" i="944"/>
  <c r="AH38" i="944"/>
  <c r="AG38" i="944"/>
  <c r="AF38" i="944"/>
  <c r="AE38" i="944"/>
  <c r="AD38" i="944"/>
  <c r="AC38" i="944"/>
  <c r="AB38" i="944"/>
  <c r="AA38" i="944"/>
  <c r="Z38" i="944"/>
  <c r="Y38" i="944"/>
  <c r="X38" i="944"/>
  <c r="W38" i="944"/>
  <c r="V38" i="944"/>
  <c r="U38" i="944"/>
  <c r="T38" i="944"/>
  <c r="S38" i="944"/>
  <c r="R38" i="944"/>
  <c r="Q38" i="944"/>
  <c r="P38" i="944"/>
  <c r="O38" i="944"/>
  <c r="N38" i="944"/>
  <c r="M38" i="944"/>
  <c r="L38" i="944"/>
  <c r="K38" i="944"/>
  <c r="F38" i="944"/>
  <c r="AJ37" i="944"/>
  <c r="AI37" i="944"/>
  <c r="AH37" i="944"/>
  <c r="AG37" i="944"/>
  <c r="AF37" i="944"/>
  <c r="AE37" i="944"/>
  <c r="AD37" i="944"/>
  <c r="AC37" i="944"/>
  <c r="AB37" i="944"/>
  <c r="AA37" i="944"/>
  <c r="Z37" i="944"/>
  <c r="Y37" i="944"/>
  <c r="X37" i="944"/>
  <c r="W37" i="944"/>
  <c r="V37" i="944"/>
  <c r="U37" i="944"/>
  <c r="T37" i="944"/>
  <c r="S37" i="944"/>
  <c r="R37" i="944"/>
  <c r="Q37" i="944"/>
  <c r="P37" i="944"/>
  <c r="O37" i="944"/>
  <c r="N37" i="944"/>
  <c r="M37" i="944"/>
  <c r="L37" i="944"/>
  <c r="K37" i="944"/>
  <c r="F37" i="944"/>
  <c r="AJ36" i="944"/>
  <c r="AI36" i="944"/>
  <c r="AH36" i="944"/>
  <c r="AG36" i="944"/>
  <c r="AF36" i="944"/>
  <c r="AE36" i="944"/>
  <c r="AD36" i="944"/>
  <c r="AC36" i="944"/>
  <c r="AB36" i="944"/>
  <c r="AA36" i="944"/>
  <c r="Z36" i="944"/>
  <c r="Y36" i="944"/>
  <c r="X36" i="944"/>
  <c r="W36" i="944"/>
  <c r="V36" i="944"/>
  <c r="U36" i="944"/>
  <c r="T36" i="944"/>
  <c r="S36" i="944"/>
  <c r="R36" i="944"/>
  <c r="Q36" i="944"/>
  <c r="P36" i="944"/>
  <c r="O36" i="944"/>
  <c r="N36" i="944"/>
  <c r="M36" i="944"/>
  <c r="L36" i="944"/>
  <c r="K36" i="944"/>
  <c r="F36" i="944"/>
  <c r="AJ35" i="944"/>
  <c r="AI35" i="944"/>
  <c r="AH35" i="944"/>
  <c r="AG35" i="944"/>
  <c r="AF35" i="944"/>
  <c r="AE35" i="944"/>
  <c r="AD35" i="944"/>
  <c r="AC35" i="944"/>
  <c r="AB35" i="944"/>
  <c r="AA35" i="944"/>
  <c r="Z35" i="944"/>
  <c r="Y35" i="944"/>
  <c r="X35" i="944"/>
  <c r="W35" i="944"/>
  <c r="V35" i="944"/>
  <c r="U35" i="944"/>
  <c r="T35" i="944"/>
  <c r="S35" i="944"/>
  <c r="R35" i="944"/>
  <c r="Q35" i="944"/>
  <c r="P35" i="944"/>
  <c r="O35" i="944"/>
  <c r="N35" i="944"/>
  <c r="M35" i="944"/>
  <c r="L35" i="944"/>
  <c r="K35" i="944"/>
  <c r="F35" i="944"/>
  <c r="AJ34" i="944"/>
  <c r="AI34" i="944"/>
  <c r="AH34" i="944"/>
  <c r="AG34" i="944"/>
  <c r="AF34" i="944"/>
  <c r="AE34" i="944"/>
  <c r="AD34" i="944"/>
  <c r="AC34" i="944"/>
  <c r="AB34" i="944"/>
  <c r="AA34" i="944"/>
  <c r="Z34" i="944"/>
  <c r="Y34" i="944"/>
  <c r="X34" i="944"/>
  <c r="W34" i="944"/>
  <c r="V34" i="944"/>
  <c r="U34" i="944"/>
  <c r="T34" i="944"/>
  <c r="S34" i="944"/>
  <c r="R34" i="944"/>
  <c r="Q34" i="944"/>
  <c r="P34" i="944"/>
  <c r="O34" i="944"/>
  <c r="N34" i="944"/>
  <c r="M34" i="944"/>
  <c r="L34" i="944"/>
  <c r="K34" i="944"/>
  <c r="F34" i="944"/>
  <c r="AJ33" i="944"/>
  <c r="AI33" i="944"/>
  <c r="AH33" i="944"/>
  <c r="AG33" i="944"/>
  <c r="AF33" i="944"/>
  <c r="AE33" i="944"/>
  <c r="AD33" i="944"/>
  <c r="AC33" i="944"/>
  <c r="AB33" i="944"/>
  <c r="AA33" i="944"/>
  <c r="Z33" i="944"/>
  <c r="Y33" i="944"/>
  <c r="X33" i="944"/>
  <c r="W33" i="944"/>
  <c r="V33" i="944"/>
  <c r="U33" i="944"/>
  <c r="T33" i="944"/>
  <c r="S33" i="944"/>
  <c r="R33" i="944"/>
  <c r="Q33" i="944"/>
  <c r="P33" i="944"/>
  <c r="O33" i="944"/>
  <c r="N33" i="944"/>
  <c r="M33" i="944"/>
  <c r="L33" i="944"/>
  <c r="K33" i="944"/>
  <c r="F33" i="944"/>
  <c r="AJ32" i="944"/>
  <c r="AI32" i="944"/>
  <c r="AH32" i="944"/>
  <c r="AG32" i="944"/>
  <c r="AF32" i="944"/>
  <c r="AE32" i="944"/>
  <c r="AD32" i="944"/>
  <c r="AC32" i="944"/>
  <c r="AB32" i="944"/>
  <c r="AA32" i="944"/>
  <c r="Z32" i="944"/>
  <c r="Y32" i="944"/>
  <c r="X32" i="944"/>
  <c r="W32" i="944"/>
  <c r="V32" i="944"/>
  <c r="U32" i="944"/>
  <c r="T32" i="944"/>
  <c r="S32" i="944"/>
  <c r="R32" i="944"/>
  <c r="Q32" i="944"/>
  <c r="P32" i="944"/>
  <c r="O32" i="944"/>
  <c r="N32" i="944"/>
  <c r="M32" i="944"/>
  <c r="L32" i="944"/>
  <c r="K32" i="944"/>
  <c r="F32" i="944"/>
  <c r="AJ31" i="944"/>
  <c r="AI31" i="944"/>
  <c r="AH31" i="944"/>
  <c r="AG31" i="944"/>
  <c r="AF31" i="944"/>
  <c r="AE31" i="944"/>
  <c r="AD31" i="944"/>
  <c r="AC31" i="944"/>
  <c r="AB31" i="944"/>
  <c r="AA31" i="944"/>
  <c r="Z31" i="944"/>
  <c r="Y31" i="944"/>
  <c r="X31" i="944"/>
  <c r="W31" i="944"/>
  <c r="V31" i="944"/>
  <c r="U31" i="944"/>
  <c r="T31" i="944"/>
  <c r="S31" i="944"/>
  <c r="R31" i="944"/>
  <c r="Q31" i="944"/>
  <c r="P31" i="944"/>
  <c r="O31" i="944"/>
  <c r="N31" i="944"/>
  <c r="M31" i="944"/>
  <c r="L31" i="944"/>
  <c r="K31" i="944"/>
  <c r="F31" i="944"/>
  <c r="AJ30" i="944"/>
  <c r="AI30" i="944"/>
  <c r="AH30" i="944"/>
  <c r="AG30" i="944"/>
  <c r="AF30" i="944"/>
  <c r="AE30" i="944"/>
  <c r="AD30" i="944"/>
  <c r="AC30" i="944"/>
  <c r="AB30" i="944"/>
  <c r="AA30" i="944"/>
  <c r="Z30" i="944"/>
  <c r="Y30" i="944"/>
  <c r="X30" i="944"/>
  <c r="W30" i="944"/>
  <c r="V30" i="944"/>
  <c r="U30" i="944"/>
  <c r="T30" i="944"/>
  <c r="S30" i="944"/>
  <c r="R30" i="944"/>
  <c r="Q30" i="944"/>
  <c r="P30" i="944"/>
  <c r="O30" i="944"/>
  <c r="N30" i="944"/>
  <c r="M30" i="944"/>
  <c r="L30" i="944"/>
  <c r="K30" i="944"/>
  <c r="F30" i="944"/>
  <c r="AJ29" i="944"/>
  <c r="AI29" i="944"/>
  <c r="AH29" i="944"/>
  <c r="AG29" i="944"/>
  <c r="AF29" i="944"/>
  <c r="AE29" i="944"/>
  <c r="AD29" i="944"/>
  <c r="AC29" i="944"/>
  <c r="AB29" i="944"/>
  <c r="AA29" i="944"/>
  <c r="Z29" i="944"/>
  <c r="Y29" i="944"/>
  <c r="X29" i="944"/>
  <c r="W29" i="944"/>
  <c r="V29" i="944"/>
  <c r="U29" i="944"/>
  <c r="T29" i="944"/>
  <c r="S29" i="944"/>
  <c r="R29" i="944"/>
  <c r="Q29" i="944"/>
  <c r="P29" i="944"/>
  <c r="O29" i="944"/>
  <c r="N29" i="944"/>
  <c r="M29" i="944"/>
  <c r="L29" i="944"/>
  <c r="K29" i="944"/>
  <c r="F29" i="944"/>
  <c r="AJ28" i="944"/>
  <c r="AI28" i="944"/>
  <c r="AH28" i="944"/>
  <c r="AG28" i="944"/>
  <c r="AF28" i="944"/>
  <c r="AE28" i="944"/>
  <c r="AD28" i="944"/>
  <c r="AC28" i="944"/>
  <c r="AB28" i="944"/>
  <c r="AA28" i="944"/>
  <c r="Z28" i="944"/>
  <c r="Y28" i="944"/>
  <c r="X28" i="944"/>
  <c r="W28" i="944"/>
  <c r="V28" i="944"/>
  <c r="U28" i="944"/>
  <c r="T28" i="944"/>
  <c r="S28" i="944"/>
  <c r="R28" i="944"/>
  <c r="Q28" i="944"/>
  <c r="P28" i="944"/>
  <c r="O28" i="944"/>
  <c r="N28" i="944"/>
  <c r="M28" i="944"/>
  <c r="L28" i="944"/>
  <c r="K28" i="944"/>
  <c r="F28" i="944"/>
  <c r="AJ27" i="944"/>
  <c r="AI27" i="944"/>
  <c r="AH27" i="944"/>
  <c r="AG27" i="944"/>
  <c r="AF27" i="944"/>
  <c r="AE27" i="944"/>
  <c r="AD27" i="944"/>
  <c r="AC27" i="944"/>
  <c r="AB27" i="944"/>
  <c r="AA27" i="944"/>
  <c r="Z27" i="944"/>
  <c r="Y27" i="944"/>
  <c r="X27" i="944"/>
  <c r="W27" i="944"/>
  <c r="V27" i="944"/>
  <c r="U27" i="944"/>
  <c r="T27" i="944"/>
  <c r="S27" i="944"/>
  <c r="R27" i="944"/>
  <c r="Q27" i="944"/>
  <c r="P27" i="944"/>
  <c r="O27" i="944"/>
  <c r="N27" i="944"/>
  <c r="M27" i="944"/>
  <c r="L27" i="944"/>
  <c r="K27" i="944"/>
  <c r="F27" i="944"/>
  <c r="AJ26" i="944"/>
  <c r="AI26" i="944"/>
  <c r="AH26" i="944"/>
  <c r="AG26" i="944"/>
  <c r="AF26" i="944"/>
  <c r="AE26" i="944"/>
  <c r="AD26" i="944"/>
  <c r="AC26" i="944"/>
  <c r="AB26" i="944"/>
  <c r="AA26" i="944"/>
  <c r="Z26" i="944"/>
  <c r="Y26" i="944"/>
  <c r="X26" i="944"/>
  <c r="W26" i="944"/>
  <c r="V26" i="944"/>
  <c r="U26" i="944"/>
  <c r="T26" i="944"/>
  <c r="S26" i="944"/>
  <c r="R26" i="944"/>
  <c r="Q26" i="944"/>
  <c r="P26" i="944"/>
  <c r="O26" i="944"/>
  <c r="N26" i="944"/>
  <c r="M26" i="944"/>
  <c r="L26" i="944"/>
  <c r="K26" i="944"/>
  <c r="F26" i="944"/>
  <c r="AJ25" i="944"/>
  <c r="AI25" i="944"/>
  <c r="AH25" i="944"/>
  <c r="AG25" i="944"/>
  <c r="AF25" i="944"/>
  <c r="AE25" i="944"/>
  <c r="AD25" i="944"/>
  <c r="AC25" i="944"/>
  <c r="AB25" i="944"/>
  <c r="AA25" i="944"/>
  <c r="Z25" i="944"/>
  <c r="Y25" i="944"/>
  <c r="X25" i="944"/>
  <c r="W25" i="944"/>
  <c r="V25" i="944"/>
  <c r="U25" i="944"/>
  <c r="T25" i="944"/>
  <c r="S25" i="944"/>
  <c r="R25" i="944"/>
  <c r="Q25" i="944"/>
  <c r="P25" i="944"/>
  <c r="O25" i="944"/>
  <c r="N25" i="944"/>
  <c r="M25" i="944"/>
  <c r="L25" i="944"/>
  <c r="K25" i="944"/>
  <c r="F25" i="944"/>
  <c r="AJ24" i="944"/>
  <c r="AI24" i="944"/>
  <c r="AH24" i="944"/>
  <c r="AG24" i="944"/>
  <c r="AF24" i="944"/>
  <c r="AE24" i="944"/>
  <c r="AD24" i="944"/>
  <c r="AC24" i="944"/>
  <c r="AB24" i="944"/>
  <c r="AA24" i="944"/>
  <c r="Z24" i="944"/>
  <c r="Y24" i="944"/>
  <c r="X24" i="944"/>
  <c r="W24" i="944"/>
  <c r="V24" i="944"/>
  <c r="U24" i="944"/>
  <c r="T24" i="944"/>
  <c r="S24" i="944"/>
  <c r="R24" i="944"/>
  <c r="Q24" i="944"/>
  <c r="P24" i="944"/>
  <c r="O24" i="944"/>
  <c r="N24" i="944"/>
  <c r="M24" i="944"/>
  <c r="L24" i="944"/>
  <c r="K24" i="944"/>
  <c r="F24" i="944"/>
  <c r="AJ23" i="944"/>
  <c r="AI23" i="944"/>
  <c r="AH23" i="944"/>
  <c r="AG23" i="944"/>
  <c r="AF23" i="944"/>
  <c r="AE23" i="944"/>
  <c r="AD23" i="944"/>
  <c r="AC23" i="944"/>
  <c r="AB23" i="944"/>
  <c r="AA23" i="944"/>
  <c r="Z23" i="944"/>
  <c r="Y23" i="944"/>
  <c r="X23" i="944"/>
  <c r="W23" i="944"/>
  <c r="V23" i="944"/>
  <c r="U23" i="944"/>
  <c r="T23" i="944"/>
  <c r="S23" i="944"/>
  <c r="R23" i="944"/>
  <c r="Q23" i="944"/>
  <c r="P23" i="944"/>
  <c r="O23" i="944"/>
  <c r="N23" i="944"/>
  <c r="M23" i="944"/>
  <c r="L23" i="944"/>
  <c r="K23" i="944"/>
  <c r="F23" i="944"/>
  <c r="AJ22" i="944"/>
  <c r="AI22" i="944"/>
  <c r="AH22" i="944"/>
  <c r="AG22" i="944"/>
  <c r="AF22" i="944"/>
  <c r="AE22" i="944"/>
  <c r="AD22" i="944"/>
  <c r="AC22" i="944"/>
  <c r="AB22" i="944"/>
  <c r="AA22" i="944"/>
  <c r="Z22" i="944"/>
  <c r="Y22" i="944"/>
  <c r="X22" i="944"/>
  <c r="W22" i="944"/>
  <c r="V22" i="944"/>
  <c r="U22" i="944"/>
  <c r="T22" i="944"/>
  <c r="S22" i="944"/>
  <c r="R22" i="944"/>
  <c r="Q22" i="944"/>
  <c r="P22" i="944"/>
  <c r="O22" i="944"/>
  <c r="N22" i="944"/>
  <c r="M22" i="944"/>
  <c r="L22" i="944"/>
  <c r="K22" i="944"/>
  <c r="F22" i="944"/>
  <c r="AJ21" i="944"/>
  <c r="AI21" i="944"/>
  <c r="AH21" i="944"/>
  <c r="AG21" i="944"/>
  <c r="AF21" i="944"/>
  <c r="AE21" i="944"/>
  <c r="AD21" i="944"/>
  <c r="AC21" i="944"/>
  <c r="AB21" i="944"/>
  <c r="AA21" i="944"/>
  <c r="Z21" i="944"/>
  <c r="Y21" i="944"/>
  <c r="X21" i="944"/>
  <c r="W21" i="944"/>
  <c r="V21" i="944"/>
  <c r="U21" i="944"/>
  <c r="T21" i="944"/>
  <c r="S21" i="944"/>
  <c r="R21" i="944"/>
  <c r="Q21" i="944"/>
  <c r="P21" i="944"/>
  <c r="O21" i="944"/>
  <c r="N21" i="944"/>
  <c r="M21" i="944"/>
  <c r="L21" i="944"/>
  <c r="K21" i="944"/>
  <c r="F21" i="944"/>
  <c r="AJ20" i="944"/>
  <c r="AI20" i="944"/>
  <c r="AH20" i="944"/>
  <c r="AG20" i="944"/>
  <c r="AF20" i="944"/>
  <c r="AE20" i="944"/>
  <c r="AD20" i="944"/>
  <c r="AC20" i="944"/>
  <c r="AB20" i="944"/>
  <c r="AA20" i="944"/>
  <c r="Z20" i="944"/>
  <c r="Y20" i="944"/>
  <c r="X20" i="944"/>
  <c r="W20" i="944"/>
  <c r="V20" i="944"/>
  <c r="U20" i="944"/>
  <c r="T20" i="944"/>
  <c r="S20" i="944"/>
  <c r="R20" i="944"/>
  <c r="Q20" i="944"/>
  <c r="P20" i="944"/>
  <c r="O20" i="944"/>
  <c r="N20" i="944"/>
  <c r="M20" i="944"/>
  <c r="L20" i="944"/>
  <c r="K20" i="944"/>
  <c r="F20" i="944"/>
  <c r="AJ19" i="944"/>
  <c r="AI19" i="944"/>
  <c r="AH19" i="944"/>
  <c r="AG19" i="944"/>
  <c r="AF19" i="944"/>
  <c r="AE19" i="944"/>
  <c r="AD19" i="944"/>
  <c r="AC19" i="944"/>
  <c r="AB19" i="944"/>
  <c r="AA19" i="944"/>
  <c r="Z19" i="944"/>
  <c r="Y19" i="944"/>
  <c r="X19" i="944"/>
  <c r="W19" i="944"/>
  <c r="V19" i="944"/>
  <c r="U19" i="944"/>
  <c r="T19" i="944"/>
  <c r="S19" i="944"/>
  <c r="R19" i="944"/>
  <c r="Q19" i="944"/>
  <c r="P19" i="944"/>
  <c r="O19" i="944"/>
  <c r="N19" i="944"/>
  <c r="M19" i="944"/>
  <c r="L19" i="944"/>
  <c r="K19" i="944"/>
  <c r="F19" i="944"/>
  <c r="AI18" i="944"/>
  <c r="AH18" i="944"/>
  <c r="AJ18" i="944" s="1"/>
  <c r="F18" i="944" s="1"/>
  <c r="AG18" i="944"/>
  <c r="AE18" i="944"/>
  <c r="AD18" i="944"/>
  <c r="AF18" i="944" s="1"/>
  <c r="AC18" i="944"/>
  <c r="AB18" i="944"/>
  <c r="AA18" i="944"/>
  <c r="Y18" i="944"/>
  <c r="X18" i="944"/>
  <c r="Z18" i="944" s="1"/>
  <c r="W18" i="944"/>
  <c r="V18" i="944"/>
  <c r="T18" i="944"/>
  <c r="U18" i="944" s="1"/>
  <c r="S18" i="944"/>
  <c r="R18" i="944"/>
  <c r="Q18" i="944"/>
  <c r="O18" i="944"/>
  <c r="N18" i="944"/>
  <c r="P18" i="944" s="1"/>
  <c r="M18" i="944"/>
  <c r="L18" i="944"/>
  <c r="K18" i="944"/>
  <c r="AI17" i="944"/>
  <c r="AH17" i="944"/>
  <c r="AJ17" i="944" s="1"/>
  <c r="AG17" i="944"/>
  <c r="AE17" i="944"/>
  <c r="AD17" i="944"/>
  <c r="AC17" i="944"/>
  <c r="AB17" i="944"/>
  <c r="AF17" i="944" s="1"/>
  <c r="AA17" i="944"/>
  <c r="Y17" i="944"/>
  <c r="X17" i="944"/>
  <c r="W17" i="944"/>
  <c r="V17" i="944"/>
  <c r="T17" i="944"/>
  <c r="S17" i="944"/>
  <c r="R17" i="944"/>
  <c r="Q17" i="944"/>
  <c r="O17" i="944"/>
  <c r="N17" i="944"/>
  <c r="M17" i="944"/>
  <c r="L17" i="944"/>
  <c r="K17" i="944"/>
  <c r="AI16" i="944"/>
  <c r="AH16" i="944"/>
  <c r="AJ16" i="944" s="1"/>
  <c r="AG16" i="944"/>
  <c r="AE16" i="944"/>
  <c r="AD16" i="944"/>
  <c r="AC16" i="944"/>
  <c r="AF16" i="944" s="1"/>
  <c r="AB16" i="944"/>
  <c r="AA16" i="944"/>
  <c r="Y16" i="944"/>
  <c r="X16" i="944"/>
  <c r="W16" i="944"/>
  <c r="V16" i="944"/>
  <c r="T16" i="944"/>
  <c r="S16" i="944"/>
  <c r="R16" i="944"/>
  <c r="Q16" i="944"/>
  <c r="O16" i="944"/>
  <c r="N16" i="944"/>
  <c r="M16" i="944"/>
  <c r="L16" i="944"/>
  <c r="K16" i="944"/>
  <c r="AI15" i="944"/>
  <c r="AH15" i="944"/>
  <c r="AJ15" i="944" s="1"/>
  <c r="AG15" i="944"/>
  <c r="AE15" i="944"/>
  <c r="AD15" i="944"/>
  <c r="AC15" i="944"/>
  <c r="AB15" i="944"/>
  <c r="AF15" i="944" s="1"/>
  <c r="AA15" i="944"/>
  <c r="Y15" i="944"/>
  <c r="X15" i="944"/>
  <c r="W15" i="944"/>
  <c r="Z15" i="944" s="1"/>
  <c r="V15" i="944"/>
  <c r="T15" i="944"/>
  <c r="S15" i="944"/>
  <c r="R15" i="944"/>
  <c r="U15" i="944" s="1"/>
  <c r="Q15" i="944"/>
  <c r="O15" i="944"/>
  <c r="N15" i="944"/>
  <c r="M15" i="944"/>
  <c r="L15" i="944"/>
  <c r="P15" i="944" s="1"/>
  <c r="K15" i="944"/>
  <c r="AI14" i="944"/>
  <c r="AH14" i="944"/>
  <c r="AJ14" i="944" s="1"/>
  <c r="AG14" i="944"/>
  <c r="AE14" i="944"/>
  <c r="AD14" i="944"/>
  <c r="AC14" i="944"/>
  <c r="AB14" i="944"/>
  <c r="AF14" i="944" s="1"/>
  <c r="AA14" i="944"/>
  <c r="Y14" i="944"/>
  <c r="X14" i="944"/>
  <c r="W14" i="944"/>
  <c r="Z14" i="944" s="1"/>
  <c r="V14" i="944"/>
  <c r="T14" i="944"/>
  <c r="S14" i="944"/>
  <c r="R14" i="944"/>
  <c r="U14" i="944" s="1"/>
  <c r="F14" i="944" s="1"/>
  <c r="Q14" i="944"/>
  <c r="O14" i="944"/>
  <c r="N14" i="944"/>
  <c r="M14" i="944"/>
  <c r="L14" i="944"/>
  <c r="P14" i="944" s="1"/>
  <c r="K14" i="944"/>
  <c r="AI13" i="944"/>
  <c r="AH13" i="944"/>
  <c r="AJ13" i="944" s="1"/>
  <c r="AG13" i="944"/>
  <c r="AE13" i="944"/>
  <c r="AD13" i="944"/>
  <c r="AC13" i="944"/>
  <c r="AB13" i="944"/>
  <c r="AF13" i="944" s="1"/>
  <c r="AA13" i="944"/>
  <c r="Y13" i="944"/>
  <c r="X13" i="944"/>
  <c r="W13" i="944"/>
  <c r="Z13" i="944" s="1"/>
  <c r="V13" i="944"/>
  <c r="T13" i="944"/>
  <c r="S13" i="944"/>
  <c r="R13" i="944"/>
  <c r="U13" i="944" s="1"/>
  <c r="F13" i="944" s="1"/>
  <c r="Q13" i="944"/>
  <c r="O13" i="944"/>
  <c r="N13" i="944"/>
  <c r="M13" i="944"/>
  <c r="L13" i="944"/>
  <c r="P13" i="944" s="1"/>
  <c r="K13" i="944"/>
  <c r="AI12" i="944"/>
  <c r="AH12" i="944"/>
  <c r="AG12" i="944"/>
  <c r="AE12" i="944"/>
  <c r="AD12" i="944"/>
  <c r="AC12" i="944"/>
  <c r="AB12" i="944"/>
  <c r="AA12" i="944"/>
  <c r="Y12" i="944"/>
  <c r="X12" i="944"/>
  <c r="W12" i="944"/>
  <c r="V12" i="944"/>
  <c r="T12" i="944"/>
  <c r="S12" i="944"/>
  <c r="R12" i="944"/>
  <c r="Q12" i="944"/>
  <c r="O12" i="944"/>
  <c r="N12" i="944"/>
  <c r="M12" i="944"/>
  <c r="L12" i="944"/>
  <c r="K12" i="944"/>
  <c r="AI11" i="944"/>
  <c r="AH11" i="944"/>
  <c r="AJ11" i="944" s="1"/>
  <c r="AG11" i="944"/>
  <c r="AE11" i="944"/>
  <c r="AD11" i="944"/>
  <c r="AC11" i="944"/>
  <c r="AB11" i="944"/>
  <c r="AF11" i="944" s="1"/>
  <c r="AA11" i="944"/>
  <c r="Y11" i="944"/>
  <c r="X11" i="944"/>
  <c r="W11" i="944"/>
  <c r="Z11" i="944" s="1"/>
  <c r="V11" i="944"/>
  <c r="T11" i="944"/>
  <c r="S11" i="944"/>
  <c r="R11" i="944"/>
  <c r="U11" i="944" s="1"/>
  <c r="F11" i="944" s="1"/>
  <c r="Q11" i="944"/>
  <c r="O11" i="944"/>
  <c r="N11" i="944"/>
  <c r="M11" i="944"/>
  <c r="L11" i="944"/>
  <c r="P11" i="944" s="1"/>
  <c r="K11" i="944"/>
  <c r="AI10" i="944"/>
  <c r="AH10" i="944"/>
  <c r="AG10" i="944"/>
  <c r="AE10" i="944"/>
  <c r="AD10" i="944"/>
  <c r="AC10" i="944"/>
  <c r="AB10" i="944"/>
  <c r="AF10" i="944" s="1"/>
  <c r="AA10" i="944"/>
  <c r="Y10" i="944"/>
  <c r="X10" i="944"/>
  <c r="W10" i="944"/>
  <c r="Z10" i="944" s="1"/>
  <c r="V10" i="944"/>
  <c r="T10" i="944"/>
  <c r="S10" i="944"/>
  <c r="R10" i="944"/>
  <c r="U10" i="944" s="1"/>
  <c r="Q10" i="944"/>
  <c r="O10" i="944"/>
  <c r="N10" i="944"/>
  <c r="M10" i="944"/>
  <c r="L10" i="944"/>
  <c r="P10" i="944" s="1"/>
  <c r="K10" i="944"/>
  <c r="AI9" i="944"/>
  <c r="AH9" i="944"/>
  <c r="AG9" i="944"/>
  <c r="AE9" i="944"/>
  <c r="AD9" i="944"/>
  <c r="AC9" i="944"/>
  <c r="AB9" i="944"/>
  <c r="AF9" i="944" s="1"/>
  <c r="AA9" i="944"/>
  <c r="Y9" i="944"/>
  <c r="X9" i="944"/>
  <c r="W9" i="944"/>
  <c r="V9" i="944"/>
  <c r="T9" i="944"/>
  <c r="S9" i="944"/>
  <c r="R9" i="944"/>
  <c r="U9" i="944" s="1"/>
  <c r="Q9" i="944"/>
  <c r="O9" i="944"/>
  <c r="N9" i="944"/>
  <c r="M9" i="944"/>
  <c r="L9" i="944"/>
  <c r="P9" i="944" s="1"/>
  <c r="K9" i="944"/>
  <c r="AI8" i="944"/>
  <c r="AH8" i="944"/>
  <c r="AJ8" i="944" s="1"/>
  <c r="AG8" i="944"/>
  <c r="AE8" i="944"/>
  <c r="AD8" i="944"/>
  <c r="AC8" i="944"/>
  <c r="AB8" i="944"/>
  <c r="AA8" i="944"/>
  <c r="Y8" i="944"/>
  <c r="X8" i="944"/>
  <c r="W8" i="944"/>
  <c r="V8" i="944"/>
  <c r="T8" i="944"/>
  <c r="S8" i="944"/>
  <c r="R8" i="944"/>
  <c r="Q8" i="944"/>
  <c r="O8" i="944"/>
  <c r="N8" i="944"/>
  <c r="M8" i="944"/>
  <c r="L8" i="944"/>
  <c r="K8" i="944"/>
  <c r="AI7" i="944"/>
  <c r="AH7" i="944"/>
  <c r="AG7" i="944"/>
  <c r="AE7" i="944"/>
  <c r="AD7" i="944"/>
  <c r="AC7" i="944"/>
  <c r="AB7" i="944"/>
  <c r="AA7" i="944"/>
  <c r="Y7" i="944"/>
  <c r="X7" i="944"/>
  <c r="W7" i="944"/>
  <c r="V7" i="944"/>
  <c r="T7" i="944"/>
  <c r="S7" i="944"/>
  <c r="R7" i="944"/>
  <c r="Q7" i="944"/>
  <c r="O7" i="944"/>
  <c r="N7" i="944"/>
  <c r="M7" i="944"/>
  <c r="L7" i="944"/>
  <c r="K7" i="944"/>
  <c r="P7" i="944" s="1"/>
  <c r="AI6" i="944"/>
  <c r="AH6" i="944"/>
  <c r="AJ6" i="944" s="1"/>
  <c r="AG6" i="944"/>
  <c r="AE6" i="944"/>
  <c r="AD6" i="944"/>
  <c r="AC6" i="944"/>
  <c r="AB6" i="944"/>
  <c r="AA6" i="944"/>
  <c r="Y6" i="944"/>
  <c r="X6" i="944"/>
  <c r="W6" i="944"/>
  <c r="V6" i="944"/>
  <c r="T6" i="944"/>
  <c r="U6" i="944" s="1"/>
  <c r="S6" i="944"/>
  <c r="R6" i="944"/>
  <c r="Q6" i="944"/>
  <c r="O6" i="944"/>
  <c r="N6" i="944"/>
  <c r="M6" i="944"/>
  <c r="L6" i="944"/>
  <c r="K6" i="944"/>
  <c r="AI5" i="944"/>
  <c r="AH5" i="944"/>
  <c r="AJ5" i="944" s="1"/>
  <c r="AG5" i="944"/>
  <c r="AE5" i="944"/>
  <c r="AD5" i="944"/>
  <c r="AC5" i="944"/>
  <c r="AB5" i="944"/>
  <c r="AA5" i="944"/>
  <c r="Y5" i="944"/>
  <c r="X5" i="944"/>
  <c r="W5" i="944"/>
  <c r="Z5" i="944" s="1"/>
  <c r="V5" i="944"/>
  <c r="T5" i="944"/>
  <c r="S5" i="944"/>
  <c r="R5" i="944"/>
  <c r="U5" i="944" s="1"/>
  <c r="Q5" i="944"/>
  <c r="O5" i="944"/>
  <c r="N5" i="944"/>
  <c r="M5" i="944"/>
  <c r="L5" i="944"/>
  <c r="K5" i="944"/>
  <c r="AI4" i="944"/>
  <c r="AH4" i="944"/>
  <c r="AJ4" i="944" s="1"/>
  <c r="AG4" i="944"/>
  <c r="AE4" i="944"/>
  <c r="AD4" i="944"/>
  <c r="AC4" i="944"/>
  <c r="AF4" i="944" s="1"/>
  <c r="AB4" i="944"/>
  <c r="AA4" i="944"/>
  <c r="Y4" i="944"/>
  <c r="X4" i="944"/>
  <c r="Z4" i="944" s="1"/>
  <c r="W4" i="944"/>
  <c r="V4" i="944"/>
  <c r="T4" i="944"/>
  <c r="S4" i="944"/>
  <c r="R4" i="944"/>
  <c r="Q4" i="944"/>
  <c r="O4" i="944"/>
  <c r="N4" i="944"/>
  <c r="M4" i="944"/>
  <c r="L4" i="944"/>
  <c r="K4" i="944"/>
  <c r="E78" i="1076"/>
  <c r="E64" i="1075"/>
  <c r="F76" i="1076"/>
  <c r="D56" i="1077"/>
  <c r="E64" i="1076"/>
  <c r="F56" i="1076"/>
  <c r="E56" i="1075"/>
  <c r="D64" i="1077"/>
  <c r="F63" i="1076"/>
  <c r="D56" i="1076"/>
  <c r="D43" i="1071"/>
  <c r="E76" i="1076"/>
  <c r="E56" i="1077"/>
  <c r="D50" i="1074"/>
  <c r="E77" i="1075"/>
  <c r="E62" i="1077"/>
  <c r="E62" i="1076"/>
  <c r="E56" i="1076"/>
  <c r="D21" i="1071"/>
  <c r="E64" i="1077"/>
  <c r="D64" i="1074"/>
  <c r="D56" i="1074"/>
  <c r="E13" i="1074"/>
  <c r="E78" i="1075"/>
  <c r="D64" i="1076"/>
  <c r="D77" i="1076"/>
  <c r="F64" i="1076"/>
  <c r="E76" i="1077"/>
  <c r="D77" i="1077"/>
  <c r="F62" i="1076"/>
  <c r="D63" i="1076"/>
  <c r="E63" i="1077"/>
  <c r="E63" i="1076"/>
  <c r="D78" i="1077"/>
  <c r="D13" i="1074"/>
  <c r="E50" i="1074"/>
  <c r="D78" i="1076"/>
  <c r="C69" i="1023" l="1"/>
  <c r="G69" i="1023" s="1"/>
  <c r="E68" i="1034"/>
  <c r="G70" i="1034"/>
  <c r="K14" i="1077"/>
  <c r="C63" i="1077"/>
  <c r="K63" i="1077" s="1"/>
  <c r="C62" i="1077"/>
  <c r="K62" i="1077" s="1"/>
  <c r="E67" i="1065"/>
  <c r="E68" i="1065"/>
  <c r="G68" i="1065"/>
  <c r="G67" i="1065"/>
  <c r="G70" i="1065" s="1"/>
  <c r="G70" i="1064"/>
  <c r="C64" i="1077"/>
  <c r="K64" i="1077" s="1"/>
  <c r="C56" i="1077"/>
  <c r="K13" i="1077"/>
  <c r="M56" i="1077"/>
  <c r="K14" i="1076"/>
  <c r="C62" i="1076"/>
  <c r="K62" i="1076" s="1"/>
  <c r="G70" i="1060"/>
  <c r="E67" i="1060"/>
  <c r="C63" i="1076"/>
  <c r="K63" i="1076" s="1"/>
  <c r="G70" i="1059"/>
  <c r="C56" i="1076"/>
  <c r="C64" i="1076"/>
  <c r="K64" i="1076" s="1"/>
  <c r="K13" i="1076"/>
  <c r="M56" i="1076"/>
  <c r="C69" i="1039"/>
  <c r="E62" i="1039"/>
  <c r="C50" i="1074"/>
  <c r="O56" i="1074" s="1"/>
  <c r="C13" i="1074"/>
  <c r="K13" i="1074" s="1"/>
  <c r="K36" i="1074"/>
  <c r="O56" i="1075"/>
  <c r="K65" i="1075"/>
  <c r="M56" i="1075"/>
  <c r="C77" i="1075"/>
  <c r="C78" i="1075"/>
  <c r="C64" i="1075"/>
  <c r="K64" i="1075" s="1"/>
  <c r="C56" i="1075"/>
  <c r="G70" i="1050"/>
  <c r="E67" i="1050"/>
  <c r="E68" i="1050"/>
  <c r="C50" i="1055"/>
  <c r="G51" i="1055"/>
  <c r="G70" i="1046"/>
  <c r="G50" i="1036"/>
  <c r="E62" i="1036"/>
  <c r="G70" i="1049"/>
  <c r="G69" i="1064"/>
  <c r="U11" i="977"/>
  <c r="G70" i="1068"/>
  <c r="G69" i="1061"/>
  <c r="E69" i="1061"/>
  <c r="G70" i="1063"/>
  <c r="E68" i="1068"/>
  <c r="E67" i="1068"/>
  <c r="U8" i="944"/>
  <c r="Z12" i="944"/>
  <c r="AF11" i="977"/>
  <c r="C69" i="1029"/>
  <c r="G69" i="1029" s="1"/>
  <c r="G69" i="1060"/>
  <c r="E69" i="1060"/>
  <c r="E67" i="1045"/>
  <c r="E68" i="1045"/>
  <c r="AJ11" i="974"/>
  <c r="F11" i="974" s="1"/>
  <c r="Z21" i="975"/>
  <c r="G70" i="1045"/>
  <c r="AF10" i="974"/>
  <c r="E69" i="1065"/>
  <c r="G69" i="1065"/>
  <c r="P7" i="975"/>
  <c r="G70" i="1056"/>
  <c r="E69" i="1059"/>
  <c r="G69" i="1059"/>
  <c r="G70" i="1048"/>
  <c r="Z9" i="974"/>
  <c r="U5" i="977"/>
  <c r="AF10" i="977"/>
  <c r="E68" i="1048"/>
  <c r="E67" i="1048"/>
  <c r="E69" i="1064"/>
  <c r="E67" i="1046"/>
  <c r="E68" i="1046"/>
  <c r="E66" i="1033"/>
  <c r="E68" i="1033" s="1"/>
  <c r="AF5" i="977"/>
  <c r="P7" i="977"/>
  <c r="E62" i="1018"/>
  <c r="G51" i="1061"/>
  <c r="G69" i="1056"/>
  <c r="G67" i="1061"/>
  <c r="AJ13" i="974"/>
  <c r="E69" i="1056"/>
  <c r="G68" i="1061"/>
  <c r="E69" i="1044"/>
  <c r="G70" i="1044"/>
  <c r="E68" i="1044"/>
  <c r="E67" i="1044"/>
  <c r="C62" i="1039"/>
  <c r="G50" i="1039"/>
  <c r="G51" i="1039"/>
  <c r="E69" i="1039"/>
  <c r="G51" i="1038"/>
  <c r="G70" i="1037"/>
  <c r="E67" i="1063"/>
  <c r="E68" i="1063"/>
  <c r="E68" i="1061"/>
  <c r="E67" i="1061"/>
  <c r="G67" i="1055"/>
  <c r="G68" i="1055"/>
  <c r="E67" i="1055"/>
  <c r="E68" i="1055"/>
  <c r="E68" i="1040"/>
  <c r="E67" i="1040"/>
  <c r="G68" i="1040"/>
  <c r="G67" i="1040"/>
  <c r="G68" i="1039"/>
  <c r="G67" i="1039"/>
  <c r="G68" i="1038"/>
  <c r="G67" i="1038"/>
  <c r="E67" i="1039"/>
  <c r="E68" i="1039"/>
  <c r="G69" i="1040"/>
  <c r="E69" i="1040"/>
  <c r="E67" i="1038"/>
  <c r="E68" i="1038"/>
  <c r="G69" i="1038"/>
  <c r="E69" i="1038"/>
  <c r="E68" i="1037"/>
  <c r="E67" i="1037"/>
  <c r="G70" i="1036"/>
  <c r="E68" i="1036"/>
  <c r="E67" i="1036"/>
  <c r="G69" i="1036"/>
  <c r="E69" i="1036"/>
  <c r="G70" i="1030"/>
  <c r="G70" i="1023"/>
  <c r="E67" i="1023"/>
  <c r="G51" i="1023"/>
  <c r="E62" i="1019"/>
  <c r="E66" i="1028"/>
  <c r="E67" i="1028" s="1"/>
  <c r="G51" i="1028"/>
  <c r="E69" i="1028"/>
  <c r="G51" i="1034"/>
  <c r="E69" i="1034"/>
  <c r="U16" i="977"/>
  <c r="AF16" i="977"/>
  <c r="Z16" i="977"/>
  <c r="AJ16" i="977"/>
  <c r="F16" i="977" s="1"/>
  <c r="P16" i="977"/>
  <c r="Z15" i="977"/>
  <c r="P15" i="977"/>
  <c r="U15" i="977"/>
  <c r="AF15" i="977"/>
  <c r="AJ15" i="977"/>
  <c r="F15" i="977" s="1"/>
  <c r="P13" i="977"/>
  <c r="AJ13" i="977"/>
  <c r="F13" i="977" s="1"/>
  <c r="AF13" i="977"/>
  <c r="U13" i="977"/>
  <c r="Z13" i="977"/>
  <c r="U12" i="977"/>
  <c r="AF12" i="977"/>
  <c r="P12" i="977"/>
  <c r="Z11" i="977"/>
  <c r="P10" i="977"/>
  <c r="U10" i="977"/>
  <c r="AJ7" i="977"/>
  <c r="F7" i="977" s="1"/>
  <c r="U7" i="977"/>
  <c r="Z7" i="977"/>
  <c r="AF7" i="977"/>
  <c r="P5" i="977"/>
  <c r="Z5" i="977"/>
  <c r="P21" i="975"/>
  <c r="AJ15" i="975"/>
  <c r="F15" i="975" s="1"/>
  <c r="P15" i="975"/>
  <c r="P12" i="975"/>
  <c r="AF12" i="975"/>
  <c r="U12" i="975"/>
  <c r="Z12" i="975"/>
  <c r="AJ10" i="975"/>
  <c r="F10" i="975" s="1"/>
  <c r="AF10" i="975"/>
  <c r="P10" i="975"/>
  <c r="U10" i="975"/>
  <c r="AF11" i="975"/>
  <c r="AJ11" i="975"/>
  <c r="F11" i="975" s="1"/>
  <c r="Z10" i="975"/>
  <c r="U11" i="975"/>
  <c r="AF8" i="975"/>
  <c r="AJ8" i="975"/>
  <c r="F8" i="975" s="1"/>
  <c r="U8" i="975"/>
  <c r="Z8" i="975"/>
  <c r="P8" i="975"/>
  <c r="AF7" i="975"/>
  <c r="Z7" i="975"/>
  <c r="U6" i="975"/>
  <c r="AJ6" i="975"/>
  <c r="F6" i="975" s="1"/>
  <c r="U4" i="975"/>
  <c r="AF4" i="975"/>
  <c r="Z4" i="975"/>
  <c r="Z18" i="974"/>
  <c r="U18" i="974"/>
  <c r="U17" i="974"/>
  <c r="AJ18" i="974"/>
  <c r="F18" i="974" s="1"/>
  <c r="P18" i="974"/>
  <c r="AF18" i="974"/>
  <c r="AJ17" i="974"/>
  <c r="F17" i="974" s="1"/>
  <c r="P14" i="974"/>
  <c r="U14" i="974"/>
  <c r="AF14" i="974"/>
  <c r="AJ14" i="974"/>
  <c r="F14" i="974" s="1"/>
  <c r="P13" i="974"/>
  <c r="U13" i="974"/>
  <c r="Z13" i="974"/>
  <c r="AF13" i="974"/>
  <c r="AJ12" i="974"/>
  <c r="F12" i="974" s="1"/>
  <c r="E50" i="974" s="1"/>
  <c r="P12" i="974"/>
  <c r="Z12" i="974"/>
  <c r="AF12" i="974"/>
  <c r="U11" i="974"/>
  <c r="P10" i="974"/>
  <c r="Z10" i="974"/>
  <c r="P9" i="974"/>
  <c r="U9" i="974"/>
  <c r="Z8" i="944"/>
  <c r="Z16" i="944"/>
  <c r="D69" i="1025"/>
  <c r="P16" i="944"/>
  <c r="C62" i="1018"/>
  <c r="C69" i="1035"/>
  <c r="G69" i="1035" s="1"/>
  <c r="C62" i="1035"/>
  <c r="G70" i="1035"/>
  <c r="G51" i="1035"/>
  <c r="G69" i="1033"/>
  <c r="C67" i="1033"/>
  <c r="G67" i="1033" s="1"/>
  <c r="G66" i="1033"/>
  <c r="P17" i="944"/>
  <c r="U17" i="944"/>
  <c r="Z17" i="944"/>
  <c r="U16" i="944"/>
  <c r="F16" i="944" s="1"/>
  <c r="F15" i="944"/>
  <c r="AF12" i="944"/>
  <c r="P12" i="944"/>
  <c r="AJ12" i="944"/>
  <c r="U12" i="944"/>
  <c r="AJ9" i="944"/>
  <c r="Z9" i="944"/>
  <c r="AF6" i="944"/>
  <c r="P4" i="944"/>
  <c r="F4" i="944" s="1"/>
  <c r="U4" i="944"/>
  <c r="E69" i="1027"/>
  <c r="C68" i="1029"/>
  <c r="G68" i="1029" s="1"/>
  <c r="C67" i="1029"/>
  <c r="G67" i="1029" s="1"/>
  <c r="G66" i="1029"/>
  <c r="E66" i="1029"/>
  <c r="G50" i="1018"/>
  <c r="E68" i="1028"/>
  <c r="E69" i="1030"/>
  <c r="G70" i="1028"/>
  <c r="E67" i="1033"/>
  <c r="D62" i="1025"/>
  <c r="E50" i="1025"/>
  <c r="C57" i="1025"/>
  <c r="D57" i="1024"/>
  <c r="E57" i="1024" s="1"/>
  <c r="E50" i="1024"/>
  <c r="G57" i="1024"/>
  <c r="G51" i="1024"/>
  <c r="F24" i="992"/>
  <c r="E50" i="992" s="1"/>
  <c r="D57" i="992"/>
  <c r="D50" i="992"/>
  <c r="C57" i="992"/>
  <c r="G57" i="992" s="1"/>
  <c r="E67" i="1021"/>
  <c r="G50" i="1021"/>
  <c r="C69" i="1021"/>
  <c r="G69" i="1021" s="1"/>
  <c r="G70" i="1021"/>
  <c r="G51" i="1021"/>
  <c r="G50" i="1020"/>
  <c r="C69" i="1020"/>
  <c r="G69" i="1020" s="1"/>
  <c r="E67" i="1020"/>
  <c r="G70" i="1020"/>
  <c r="G51" i="1020"/>
  <c r="E68" i="1035"/>
  <c r="E67" i="1035"/>
  <c r="C67" i="1031"/>
  <c r="G67" i="1031" s="1"/>
  <c r="G66" i="1031"/>
  <c r="C68" i="1031"/>
  <c r="G68" i="1031" s="1"/>
  <c r="E66" i="1031"/>
  <c r="G51" i="1031"/>
  <c r="G51" i="1027"/>
  <c r="C68" i="1027"/>
  <c r="G68" i="1027" s="1"/>
  <c r="C67" i="1027"/>
  <c r="G67" i="1027" s="1"/>
  <c r="G66" i="1027"/>
  <c r="E66" i="1027"/>
  <c r="G48" i="1025"/>
  <c r="G49" i="1025"/>
  <c r="G68" i="1024"/>
  <c r="G67" i="1024"/>
  <c r="E68" i="1024"/>
  <c r="E67" i="1024"/>
  <c r="E66" i="1025"/>
  <c r="C68" i="1025"/>
  <c r="C67" i="1025"/>
  <c r="G66" i="1025"/>
  <c r="E67" i="1019"/>
  <c r="E68" i="1019"/>
  <c r="G70" i="1019"/>
  <c r="C69" i="1019"/>
  <c r="G50" i="1019"/>
  <c r="G69" i="1018"/>
  <c r="E69" i="1018"/>
  <c r="G51" i="1018"/>
  <c r="C68" i="1018"/>
  <c r="G68" i="1018" s="1"/>
  <c r="C67" i="1018"/>
  <c r="G67" i="1018" s="1"/>
  <c r="G66" i="1018"/>
  <c r="E66" i="1018"/>
  <c r="AF5" i="944"/>
  <c r="C55" i="977"/>
  <c r="D48" i="977"/>
  <c r="D66" i="977"/>
  <c r="D67" i="977" s="1"/>
  <c r="AF6" i="977"/>
  <c r="P6" i="977"/>
  <c r="AJ6" i="977"/>
  <c r="F6" i="977" s="1"/>
  <c r="Z6" i="977"/>
  <c r="C47" i="977"/>
  <c r="C48" i="977" s="1"/>
  <c r="C47" i="975"/>
  <c r="C66" i="975" s="1"/>
  <c r="D48" i="975"/>
  <c r="D61" i="975"/>
  <c r="E61" i="975"/>
  <c r="C47" i="974"/>
  <c r="C61" i="974" s="1"/>
  <c r="D48" i="974"/>
  <c r="D61" i="974"/>
  <c r="E61" i="974"/>
  <c r="D66" i="944"/>
  <c r="D48" i="944"/>
  <c r="P8" i="944"/>
  <c r="AF7" i="944"/>
  <c r="U7" i="944"/>
  <c r="F7" i="944" s="1"/>
  <c r="P6" i="944"/>
  <c r="F6" i="944" s="1"/>
  <c r="P5" i="944"/>
  <c r="F5" i="944" s="1"/>
  <c r="F9" i="944"/>
  <c r="F8" i="944"/>
  <c r="F10" i="944"/>
  <c r="AJ10" i="944"/>
  <c r="AF8" i="944"/>
  <c r="Z7" i="944"/>
  <c r="AJ7" i="944"/>
  <c r="Z6" i="944"/>
  <c r="D67" i="992"/>
  <c r="D68" i="992"/>
  <c r="C66" i="992"/>
  <c r="C48" i="992"/>
  <c r="G48" i="992" s="1"/>
  <c r="G47" i="992"/>
  <c r="C49" i="992"/>
  <c r="G49" i="992" s="1"/>
  <c r="D49" i="977"/>
  <c r="C56" i="977"/>
  <c r="E49" i="977"/>
  <c r="D56" i="977"/>
  <c r="D61" i="977"/>
  <c r="E56" i="977"/>
  <c r="E61" i="977"/>
  <c r="E49" i="974"/>
  <c r="E56" i="974"/>
  <c r="E56" i="975"/>
  <c r="G54" i="974"/>
  <c r="G54" i="975"/>
  <c r="D56" i="975"/>
  <c r="D62" i="974"/>
  <c r="D62" i="975"/>
  <c r="E49" i="975"/>
  <c r="E48" i="974"/>
  <c r="D55" i="974"/>
  <c r="E48" i="975"/>
  <c r="D66" i="974"/>
  <c r="D66" i="975"/>
  <c r="C56" i="974"/>
  <c r="C56" i="975"/>
  <c r="G54" i="944"/>
  <c r="C47" i="944"/>
  <c r="C66" i="944" s="1"/>
  <c r="C67" i="944" s="1"/>
  <c r="G67" i="944" s="1"/>
  <c r="C55" i="944"/>
  <c r="G55" i="944" s="1"/>
  <c r="D49" i="944"/>
  <c r="C56" i="944"/>
  <c r="G56" i="944" s="1"/>
  <c r="E49" i="944"/>
  <c r="D56" i="944"/>
  <c r="D61" i="944"/>
  <c r="E56" i="944"/>
  <c r="E61" i="944"/>
  <c r="E79" i="1075"/>
  <c r="E56" i="1074"/>
  <c r="F78" i="1076"/>
  <c r="E77" i="1076"/>
  <c r="E79" i="1074"/>
  <c r="F79" i="1076"/>
  <c r="E79" i="1077"/>
  <c r="E79" i="1076"/>
  <c r="D79" i="1076"/>
  <c r="F77" i="1076"/>
  <c r="D79" i="1077"/>
  <c r="E64" i="1074"/>
  <c r="D28" i="1071"/>
  <c r="D79" i="1074"/>
  <c r="E78" i="1077"/>
  <c r="E77" i="1077"/>
  <c r="E69" i="1023" l="1"/>
  <c r="K65" i="1077"/>
  <c r="C78" i="1077"/>
  <c r="C77" i="1077"/>
  <c r="C79" i="1077"/>
  <c r="C78" i="1076"/>
  <c r="G70" i="1061"/>
  <c r="K65" i="1076"/>
  <c r="C77" i="1076"/>
  <c r="C79" i="1076"/>
  <c r="C56" i="1074"/>
  <c r="C64" i="1074"/>
  <c r="K64" i="1074" s="1"/>
  <c r="G69" i="1039"/>
  <c r="M56" i="1074"/>
  <c r="C79" i="1074"/>
  <c r="C28" i="1071"/>
  <c r="C79" i="1075"/>
  <c r="C69" i="1055"/>
  <c r="G50" i="1055"/>
  <c r="C62" i="1055"/>
  <c r="C57" i="974"/>
  <c r="G57" i="974" s="1"/>
  <c r="G70" i="1033"/>
  <c r="D57" i="944"/>
  <c r="D62" i="944" s="1"/>
  <c r="C57" i="975"/>
  <c r="E69" i="1029"/>
  <c r="G70" i="1038"/>
  <c r="G70" i="1055"/>
  <c r="G70" i="1040"/>
  <c r="G70" i="1039"/>
  <c r="E50" i="975"/>
  <c r="G57" i="975"/>
  <c r="D50" i="944"/>
  <c r="E69" i="1035"/>
  <c r="C57" i="944"/>
  <c r="E57" i="944" s="1"/>
  <c r="F17" i="944"/>
  <c r="F12" i="944"/>
  <c r="D69" i="944"/>
  <c r="D68" i="944"/>
  <c r="G70" i="1031"/>
  <c r="E67" i="1029"/>
  <c r="E68" i="1029"/>
  <c r="D68" i="977"/>
  <c r="G70" i="1029"/>
  <c r="G57" i="1025"/>
  <c r="E57" i="1025"/>
  <c r="C50" i="1025"/>
  <c r="D69" i="1024"/>
  <c r="D62" i="1024"/>
  <c r="E62" i="1024"/>
  <c r="C50" i="1024"/>
  <c r="G70" i="1024"/>
  <c r="D69" i="992"/>
  <c r="D62" i="992"/>
  <c r="C50" i="992"/>
  <c r="C62" i="992" s="1"/>
  <c r="E57" i="992"/>
  <c r="E62" i="992" s="1"/>
  <c r="E69" i="1021"/>
  <c r="E69" i="1020"/>
  <c r="E68" i="1031"/>
  <c r="E67" i="1031"/>
  <c r="G70" i="1018"/>
  <c r="E68" i="1027"/>
  <c r="E67" i="1027"/>
  <c r="G70" i="1027"/>
  <c r="G67" i="1025"/>
  <c r="G68" i="1025"/>
  <c r="G51" i="1025"/>
  <c r="E68" i="1025"/>
  <c r="E67" i="1025"/>
  <c r="G69" i="1019"/>
  <c r="E69" i="1019"/>
  <c r="E68" i="1018"/>
  <c r="E67" i="1018"/>
  <c r="D67" i="944"/>
  <c r="C49" i="944"/>
  <c r="G49" i="944" s="1"/>
  <c r="E50" i="977"/>
  <c r="C50" i="977" s="1"/>
  <c r="C57" i="977"/>
  <c r="G47" i="974"/>
  <c r="C48" i="974"/>
  <c r="C48" i="944"/>
  <c r="G48" i="944" s="1"/>
  <c r="C66" i="974"/>
  <c r="C49" i="974"/>
  <c r="C49" i="975"/>
  <c r="G49" i="975" s="1"/>
  <c r="G51" i="992"/>
  <c r="G55" i="977"/>
  <c r="D69" i="977"/>
  <c r="G56" i="977"/>
  <c r="G47" i="977"/>
  <c r="C61" i="977"/>
  <c r="C49" i="977"/>
  <c r="G48" i="977"/>
  <c r="C66" i="977"/>
  <c r="G47" i="975"/>
  <c r="C48" i="975"/>
  <c r="G48" i="975" s="1"/>
  <c r="C61" i="975"/>
  <c r="G56" i="975"/>
  <c r="G56" i="974"/>
  <c r="C50" i="974"/>
  <c r="G47" i="944"/>
  <c r="G66" i="944"/>
  <c r="C68" i="944"/>
  <c r="G68" i="944" s="1"/>
  <c r="E66" i="944"/>
  <c r="E67" i="944" s="1"/>
  <c r="C68" i="992"/>
  <c r="G68" i="992" s="1"/>
  <c r="C67" i="992"/>
  <c r="G67" i="992" s="1"/>
  <c r="G66" i="992"/>
  <c r="E66" i="992"/>
  <c r="D68" i="975"/>
  <c r="D69" i="975"/>
  <c r="D67" i="975"/>
  <c r="D68" i="974"/>
  <c r="D69" i="974"/>
  <c r="D67" i="974"/>
  <c r="E66" i="975"/>
  <c r="C68" i="975"/>
  <c r="G66" i="975"/>
  <c r="C67" i="975"/>
  <c r="C61" i="944"/>
  <c r="D72" i="1071"/>
  <c r="D36" i="1071"/>
  <c r="D13" i="1071"/>
  <c r="C13" i="1071" l="1"/>
  <c r="K13" i="1071" s="1"/>
  <c r="C36" i="1071"/>
  <c r="E69" i="1055"/>
  <c r="G69" i="1055"/>
  <c r="E57" i="975"/>
  <c r="E62" i="975" s="1"/>
  <c r="E57" i="974"/>
  <c r="C50" i="975"/>
  <c r="G57" i="944"/>
  <c r="E50" i="944"/>
  <c r="C50" i="944" s="1"/>
  <c r="G50" i="944" s="1"/>
  <c r="G50" i="1025"/>
  <c r="C69" i="1025"/>
  <c r="E62" i="1025"/>
  <c r="C62" i="1025"/>
  <c r="C62" i="1024"/>
  <c r="C69" i="1024"/>
  <c r="G50" i="1024"/>
  <c r="C69" i="992"/>
  <c r="G69" i="992" s="1"/>
  <c r="G50" i="992"/>
  <c r="G70" i="1025"/>
  <c r="G51" i="944"/>
  <c r="E68" i="944"/>
  <c r="G49" i="974"/>
  <c r="E57" i="977"/>
  <c r="E62" i="977" s="1"/>
  <c r="G57" i="977"/>
  <c r="G48" i="974"/>
  <c r="C67" i="974"/>
  <c r="G67" i="974" s="1"/>
  <c r="C68" i="974"/>
  <c r="G68" i="974" s="1"/>
  <c r="G66" i="974"/>
  <c r="E66" i="974"/>
  <c r="G49" i="977"/>
  <c r="G51" i="977" s="1"/>
  <c r="C62" i="977"/>
  <c r="G50" i="977"/>
  <c r="C69" i="977"/>
  <c r="C68" i="977"/>
  <c r="C67" i="977"/>
  <c r="G66" i="977"/>
  <c r="E66" i="977"/>
  <c r="G51" i="975"/>
  <c r="G67" i="975"/>
  <c r="G68" i="975"/>
  <c r="C62" i="974"/>
  <c r="G50" i="974"/>
  <c r="C69" i="974"/>
  <c r="G70" i="944"/>
  <c r="E67" i="992"/>
  <c r="E68" i="992"/>
  <c r="G70" i="992"/>
  <c r="E68" i="975"/>
  <c r="E67" i="975"/>
  <c r="E68" i="974"/>
  <c r="E67" i="974"/>
  <c r="D64" i="1071"/>
  <c r="D56" i="1071"/>
  <c r="D50" i="1071"/>
  <c r="C64" i="1071" l="1"/>
  <c r="K64" i="1071" s="1"/>
  <c r="C56" i="1071"/>
  <c r="C50" i="1071"/>
  <c r="O56" i="1071" s="1"/>
  <c r="M56" i="1071"/>
  <c r="K36" i="1071"/>
  <c r="E62" i="974"/>
  <c r="C69" i="975"/>
  <c r="G69" i="975" s="1"/>
  <c r="C62" i="975"/>
  <c r="G50" i="975"/>
  <c r="G51" i="974"/>
  <c r="C62" i="944"/>
  <c r="C69" i="944"/>
  <c r="G69" i="944" s="1"/>
  <c r="E62" i="944"/>
  <c r="G69" i="1025"/>
  <c r="E69" i="1025"/>
  <c r="E69" i="1024"/>
  <c r="G69" i="1024"/>
  <c r="E69" i="992"/>
  <c r="G69" i="977"/>
  <c r="E69" i="977"/>
  <c r="E67" i="977"/>
  <c r="E68" i="977"/>
  <c r="G67" i="977"/>
  <c r="G68" i="977"/>
  <c r="G70" i="975"/>
  <c r="G70" i="974"/>
  <c r="G69" i="974"/>
  <c r="E69" i="974"/>
  <c r="D79" i="1071"/>
  <c r="C79" i="1071" l="1"/>
  <c r="E69" i="944"/>
  <c r="E69" i="975"/>
  <c r="G70" i="977"/>
  <c r="E54" i="872" l="1"/>
  <c r="E55" i="872" s="1"/>
  <c r="D54" i="872"/>
  <c r="D55" i="872" s="1"/>
  <c r="C54" i="872"/>
  <c r="C55" i="872" s="1"/>
  <c r="G55" i="872" s="1"/>
  <c r="E47" i="872"/>
  <c r="E48" i="872" s="1"/>
  <c r="D47" i="872"/>
  <c r="AJ43" i="872"/>
  <c r="AI43" i="872"/>
  <c r="AH43" i="872"/>
  <c r="AG43" i="872"/>
  <c r="AF43" i="872"/>
  <c r="AE43" i="872"/>
  <c r="AD43" i="872"/>
  <c r="AC43" i="872"/>
  <c r="AB43" i="872"/>
  <c r="AA43" i="872"/>
  <c r="Z43" i="872"/>
  <c r="Y43" i="872"/>
  <c r="X43" i="872"/>
  <c r="W43" i="872"/>
  <c r="V43" i="872"/>
  <c r="U43" i="872"/>
  <c r="T43" i="872"/>
  <c r="S43" i="872"/>
  <c r="R43" i="872"/>
  <c r="Q43" i="872"/>
  <c r="P43" i="872"/>
  <c r="O43" i="872"/>
  <c r="N43" i="872"/>
  <c r="M43" i="872"/>
  <c r="L43" i="872"/>
  <c r="K43" i="872"/>
  <c r="F43" i="872"/>
  <c r="AJ42" i="872"/>
  <c r="AI42" i="872"/>
  <c r="AH42" i="872"/>
  <c r="AG42" i="872"/>
  <c r="AF42" i="872"/>
  <c r="AE42" i="872"/>
  <c r="AD42" i="872"/>
  <c r="AC42" i="872"/>
  <c r="AB42" i="872"/>
  <c r="AA42" i="872"/>
  <c r="Z42" i="872"/>
  <c r="Y42" i="872"/>
  <c r="X42" i="872"/>
  <c r="W42" i="872"/>
  <c r="V42" i="872"/>
  <c r="U42" i="872"/>
  <c r="T42" i="872"/>
  <c r="S42" i="872"/>
  <c r="R42" i="872"/>
  <c r="Q42" i="872"/>
  <c r="P42" i="872"/>
  <c r="O42" i="872"/>
  <c r="N42" i="872"/>
  <c r="M42" i="872"/>
  <c r="L42" i="872"/>
  <c r="K42" i="872"/>
  <c r="F42" i="872"/>
  <c r="AJ41" i="872"/>
  <c r="AI41" i="872"/>
  <c r="AH41" i="872"/>
  <c r="AG41" i="872"/>
  <c r="AF41" i="872"/>
  <c r="AE41" i="872"/>
  <c r="AD41" i="872"/>
  <c r="AC41" i="872"/>
  <c r="AB41" i="872"/>
  <c r="AA41" i="872"/>
  <c r="Z41" i="872"/>
  <c r="Y41" i="872"/>
  <c r="X41" i="872"/>
  <c r="W41" i="872"/>
  <c r="V41" i="872"/>
  <c r="U41" i="872"/>
  <c r="T41" i="872"/>
  <c r="S41" i="872"/>
  <c r="R41" i="872"/>
  <c r="Q41" i="872"/>
  <c r="P41" i="872"/>
  <c r="O41" i="872"/>
  <c r="N41" i="872"/>
  <c r="M41" i="872"/>
  <c r="L41" i="872"/>
  <c r="K41" i="872"/>
  <c r="F41" i="872"/>
  <c r="AJ40" i="872"/>
  <c r="AI40" i="872"/>
  <c r="AH40" i="872"/>
  <c r="AG40" i="872"/>
  <c r="AF40" i="872"/>
  <c r="AE40" i="872"/>
  <c r="AD40" i="872"/>
  <c r="AC40" i="872"/>
  <c r="AB40" i="872"/>
  <c r="AA40" i="872"/>
  <c r="Z40" i="872"/>
  <c r="Y40" i="872"/>
  <c r="X40" i="872"/>
  <c r="W40" i="872"/>
  <c r="V40" i="872"/>
  <c r="U40" i="872"/>
  <c r="T40" i="872"/>
  <c r="S40" i="872"/>
  <c r="R40" i="872"/>
  <c r="Q40" i="872"/>
  <c r="P40" i="872"/>
  <c r="O40" i="872"/>
  <c r="N40" i="872"/>
  <c r="M40" i="872"/>
  <c r="L40" i="872"/>
  <c r="K40" i="872"/>
  <c r="F40" i="872"/>
  <c r="AJ39" i="872"/>
  <c r="AI39" i="872"/>
  <c r="AH39" i="872"/>
  <c r="AG39" i="872"/>
  <c r="AF39" i="872"/>
  <c r="AE39" i="872"/>
  <c r="AD39" i="872"/>
  <c r="AC39" i="872"/>
  <c r="AB39" i="872"/>
  <c r="AA39" i="872"/>
  <c r="Z39" i="872"/>
  <c r="Y39" i="872"/>
  <c r="X39" i="872"/>
  <c r="W39" i="872"/>
  <c r="V39" i="872"/>
  <c r="U39" i="872"/>
  <c r="T39" i="872"/>
  <c r="S39" i="872"/>
  <c r="R39" i="872"/>
  <c r="Q39" i="872"/>
  <c r="P39" i="872"/>
  <c r="O39" i="872"/>
  <c r="N39" i="872"/>
  <c r="M39" i="872"/>
  <c r="L39" i="872"/>
  <c r="K39" i="872"/>
  <c r="F39" i="872"/>
  <c r="AJ38" i="872"/>
  <c r="AI38" i="872"/>
  <c r="AH38" i="872"/>
  <c r="AG38" i="872"/>
  <c r="AF38" i="872"/>
  <c r="AE38" i="872"/>
  <c r="AD38" i="872"/>
  <c r="AC38" i="872"/>
  <c r="AB38" i="872"/>
  <c r="AA38" i="872"/>
  <c r="Z38" i="872"/>
  <c r="Y38" i="872"/>
  <c r="X38" i="872"/>
  <c r="W38" i="872"/>
  <c r="V38" i="872"/>
  <c r="U38" i="872"/>
  <c r="T38" i="872"/>
  <c r="S38" i="872"/>
  <c r="R38" i="872"/>
  <c r="Q38" i="872"/>
  <c r="P38" i="872"/>
  <c r="O38" i="872"/>
  <c r="N38" i="872"/>
  <c r="M38" i="872"/>
  <c r="L38" i="872"/>
  <c r="K38" i="872"/>
  <c r="F38" i="872"/>
  <c r="AJ37" i="872"/>
  <c r="AI37" i="872"/>
  <c r="AH37" i="872"/>
  <c r="AG37" i="872"/>
  <c r="AF37" i="872"/>
  <c r="AE37" i="872"/>
  <c r="AD37" i="872"/>
  <c r="AC37" i="872"/>
  <c r="AB37" i="872"/>
  <c r="AA37" i="872"/>
  <c r="Z37" i="872"/>
  <c r="Y37" i="872"/>
  <c r="X37" i="872"/>
  <c r="W37" i="872"/>
  <c r="V37" i="872"/>
  <c r="U37" i="872"/>
  <c r="T37" i="872"/>
  <c r="S37" i="872"/>
  <c r="R37" i="872"/>
  <c r="Q37" i="872"/>
  <c r="P37" i="872"/>
  <c r="O37" i="872"/>
  <c r="N37" i="872"/>
  <c r="M37" i="872"/>
  <c r="L37" i="872"/>
  <c r="K37" i="872"/>
  <c r="F37" i="872"/>
  <c r="AJ36" i="872"/>
  <c r="AI36" i="872"/>
  <c r="AH36" i="872"/>
  <c r="AG36" i="872"/>
  <c r="AF36" i="872"/>
  <c r="AE36" i="872"/>
  <c r="AD36" i="872"/>
  <c r="AC36" i="872"/>
  <c r="AB36" i="872"/>
  <c r="AA36" i="872"/>
  <c r="Z36" i="872"/>
  <c r="Y36" i="872"/>
  <c r="X36" i="872"/>
  <c r="W36" i="872"/>
  <c r="V36" i="872"/>
  <c r="U36" i="872"/>
  <c r="T36" i="872"/>
  <c r="S36" i="872"/>
  <c r="R36" i="872"/>
  <c r="Q36" i="872"/>
  <c r="P36" i="872"/>
  <c r="O36" i="872"/>
  <c r="N36" i="872"/>
  <c r="M36" i="872"/>
  <c r="L36" i="872"/>
  <c r="K36" i="872"/>
  <c r="F36" i="872"/>
  <c r="AJ35" i="872"/>
  <c r="AI35" i="872"/>
  <c r="AH35" i="872"/>
  <c r="AG35" i="872"/>
  <c r="AF35" i="872"/>
  <c r="AE35" i="872"/>
  <c r="AD35" i="872"/>
  <c r="AC35" i="872"/>
  <c r="AB35" i="872"/>
  <c r="AA35" i="872"/>
  <c r="Z35" i="872"/>
  <c r="Y35" i="872"/>
  <c r="X35" i="872"/>
  <c r="W35" i="872"/>
  <c r="V35" i="872"/>
  <c r="U35" i="872"/>
  <c r="T35" i="872"/>
  <c r="S35" i="872"/>
  <c r="R35" i="872"/>
  <c r="Q35" i="872"/>
  <c r="P35" i="872"/>
  <c r="O35" i="872"/>
  <c r="N35" i="872"/>
  <c r="M35" i="872"/>
  <c r="L35" i="872"/>
  <c r="K35" i="872"/>
  <c r="F35" i="872"/>
  <c r="AJ34" i="872"/>
  <c r="AI34" i="872"/>
  <c r="AH34" i="872"/>
  <c r="AG34" i="872"/>
  <c r="AF34" i="872"/>
  <c r="AE34" i="872"/>
  <c r="AD34" i="872"/>
  <c r="AC34" i="872"/>
  <c r="AB34" i="872"/>
  <c r="AA34" i="872"/>
  <c r="Z34" i="872"/>
  <c r="Y34" i="872"/>
  <c r="X34" i="872"/>
  <c r="W34" i="872"/>
  <c r="V34" i="872"/>
  <c r="U34" i="872"/>
  <c r="T34" i="872"/>
  <c r="S34" i="872"/>
  <c r="R34" i="872"/>
  <c r="Q34" i="872"/>
  <c r="P34" i="872"/>
  <c r="O34" i="872"/>
  <c r="N34" i="872"/>
  <c r="M34" i="872"/>
  <c r="L34" i="872"/>
  <c r="K34" i="872"/>
  <c r="F34" i="872"/>
  <c r="AJ33" i="872"/>
  <c r="AI33" i="872"/>
  <c r="AH33" i="872"/>
  <c r="AG33" i="872"/>
  <c r="AF33" i="872"/>
  <c r="AE33" i="872"/>
  <c r="AD33" i="872"/>
  <c r="AC33" i="872"/>
  <c r="AB33" i="872"/>
  <c r="AA33" i="872"/>
  <c r="Z33" i="872"/>
  <c r="Y33" i="872"/>
  <c r="X33" i="872"/>
  <c r="W33" i="872"/>
  <c r="V33" i="872"/>
  <c r="U33" i="872"/>
  <c r="T33" i="872"/>
  <c r="S33" i="872"/>
  <c r="R33" i="872"/>
  <c r="Q33" i="872"/>
  <c r="P33" i="872"/>
  <c r="O33" i="872"/>
  <c r="N33" i="872"/>
  <c r="M33" i="872"/>
  <c r="L33" i="872"/>
  <c r="K33" i="872"/>
  <c r="F33" i="872"/>
  <c r="AJ32" i="872"/>
  <c r="AI32" i="872"/>
  <c r="AH32" i="872"/>
  <c r="AG32" i="872"/>
  <c r="AF32" i="872"/>
  <c r="AE32" i="872"/>
  <c r="AD32" i="872"/>
  <c r="AC32" i="872"/>
  <c r="AB32" i="872"/>
  <c r="AA32" i="872"/>
  <c r="Z32" i="872"/>
  <c r="Y32" i="872"/>
  <c r="X32" i="872"/>
  <c r="W32" i="872"/>
  <c r="V32" i="872"/>
  <c r="U32" i="872"/>
  <c r="T32" i="872"/>
  <c r="S32" i="872"/>
  <c r="R32" i="872"/>
  <c r="Q32" i="872"/>
  <c r="P32" i="872"/>
  <c r="O32" i="872"/>
  <c r="N32" i="872"/>
  <c r="M32" i="872"/>
  <c r="L32" i="872"/>
  <c r="K32" i="872"/>
  <c r="F32" i="872"/>
  <c r="AJ31" i="872"/>
  <c r="AI31" i="872"/>
  <c r="AH31" i="872"/>
  <c r="AG31" i="872"/>
  <c r="AF31" i="872"/>
  <c r="AE31" i="872"/>
  <c r="AD31" i="872"/>
  <c r="AC31" i="872"/>
  <c r="AB31" i="872"/>
  <c r="AA31" i="872"/>
  <c r="Z31" i="872"/>
  <c r="Y31" i="872"/>
  <c r="X31" i="872"/>
  <c r="W31" i="872"/>
  <c r="V31" i="872"/>
  <c r="U31" i="872"/>
  <c r="T31" i="872"/>
  <c r="S31" i="872"/>
  <c r="R31" i="872"/>
  <c r="Q31" i="872"/>
  <c r="P31" i="872"/>
  <c r="O31" i="872"/>
  <c r="N31" i="872"/>
  <c r="M31" i="872"/>
  <c r="L31" i="872"/>
  <c r="K31" i="872"/>
  <c r="F31" i="872"/>
  <c r="AJ30" i="872"/>
  <c r="AI30" i="872"/>
  <c r="AH30" i="872"/>
  <c r="AG30" i="872"/>
  <c r="AF30" i="872"/>
  <c r="AE30" i="872"/>
  <c r="AD30" i="872"/>
  <c r="AC30" i="872"/>
  <c r="AB30" i="872"/>
  <c r="AA30" i="872"/>
  <c r="Z30" i="872"/>
  <c r="Y30" i="872"/>
  <c r="X30" i="872"/>
  <c r="W30" i="872"/>
  <c r="V30" i="872"/>
  <c r="U30" i="872"/>
  <c r="T30" i="872"/>
  <c r="S30" i="872"/>
  <c r="R30" i="872"/>
  <c r="Q30" i="872"/>
  <c r="P30" i="872"/>
  <c r="O30" i="872"/>
  <c r="N30" i="872"/>
  <c r="M30" i="872"/>
  <c r="L30" i="872"/>
  <c r="K30" i="872"/>
  <c r="F30" i="872"/>
  <c r="AJ29" i="872"/>
  <c r="AI29" i="872"/>
  <c r="AH29" i="872"/>
  <c r="AG29" i="872"/>
  <c r="AF29" i="872"/>
  <c r="AE29" i="872"/>
  <c r="AD29" i="872"/>
  <c r="AC29" i="872"/>
  <c r="AB29" i="872"/>
  <c r="AA29" i="872"/>
  <c r="Z29" i="872"/>
  <c r="Y29" i="872"/>
  <c r="X29" i="872"/>
  <c r="W29" i="872"/>
  <c r="V29" i="872"/>
  <c r="U29" i="872"/>
  <c r="T29" i="872"/>
  <c r="S29" i="872"/>
  <c r="R29" i="872"/>
  <c r="Q29" i="872"/>
  <c r="P29" i="872"/>
  <c r="O29" i="872"/>
  <c r="N29" i="872"/>
  <c r="M29" i="872"/>
  <c r="L29" i="872"/>
  <c r="K29" i="872"/>
  <c r="F29" i="872"/>
  <c r="AJ28" i="872"/>
  <c r="AI28" i="872"/>
  <c r="AH28" i="872"/>
  <c r="AG28" i="872"/>
  <c r="AF28" i="872"/>
  <c r="AE28" i="872"/>
  <c r="AD28" i="872"/>
  <c r="AC28" i="872"/>
  <c r="AB28" i="872"/>
  <c r="AA28" i="872"/>
  <c r="Z28" i="872"/>
  <c r="Y28" i="872"/>
  <c r="X28" i="872"/>
  <c r="W28" i="872"/>
  <c r="V28" i="872"/>
  <c r="U28" i="872"/>
  <c r="T28" i="872"/>
  <c r="S28" i="872"/>
  <c r="R28" i="872"/>
  <c r="Q28" i="872"/>
  <c r="P28" i="872"/>
  <c r="O28" i="872"/>
  <c r="N28" i="872"/>
  <c r="M28" i="872"/>
  <c r="L28" i="872"/>
  <c r="K28" i="872"/>
  <c r="F28" i="872"/>
  <c r="AJ27" i="872"/>
  <c r="AI27" i="872"/>
  <c r="AH27" i="872"/>
  <c r="AG27" i="872"/>
  <c r="AF27" i="872"/>
  <c r="AE27" i="872"/>
  <c r="AD27" i="872"/>
  <c r="AC27" i="872"/>
  <c r="AB27" i="872"/>
  <c r="AA27" i="872"/>
  <c r="Z27" i="872"/>
  <c r="Y27" i="872"/>
  <c r="X27" i="872"/>
  <c r="W27" i="872"/>
  <c r="V27" i="872"/>
  <c r="U27" i="872"/>
  <c r="T27" i="872"/>
  <c r="S27" i="872"/>
  <c r="R27" i="872"/>
  <c r="Q27" i="872"/>
  <c r="P27" i="872"/>
  <c r="O27" i="872"/>
  <c r="N27" i="872"/>
  <c r="M27" i="872"/>
  <c r="L27" i="872"/>
  <c r="K27" i="872"/>
  <c r="F27" i="872"/>
  <c r="AJ26" i="872"/>
  <c r="AI26" i="872"/>
  <c r="AH26" i="872"/>
  <c r="AG26" i="872"/>
  <c r="AF26" i="872"/>
  <c r="AE26" i="872"/>
  <c r="AD26" i="872"/>
  <c r="AC26" i="872"/>
  <c r="AB26" i="872"/>
  <c r="AA26" i="872"/>
  <c r="Z26" i="872"/>
  <c r="Y26" i="872"/>
  <c r="X26" i="872"/>
  <c r="W26" i="872"/>
  <c r="V26" i="872"/>
  <c r="U26" i="872"/>
  <c r="T26" i="872"/>
  <c r="S26" i="872"/>
  <c r="R26" i="872"/>
  <c r="Q26" i="872"/>
  <c r="P26" i="872"/>
  <c r="O26" i="872"/>
  <c r="N26" i="872"/>
  <c r="M26" i="872"/>
  <c r="L26" i="872"/>
  <c r="K26" i="872"/>
  <c r="F26" i="872"/>
  <c r="AJ25" i="872"/>
  <c r="AI25" i="872"/>
  <c r="AH25" i="872"/>
  <c r="AG25" i="872"/>
  <c r="AF25" i="872"/>
  <c r="AE25" i="872"/>
  <c r="AD25" i="872"/>
  <c r="AC25" i="872"/>
  <c r="AB25" i="872"/>
  <c r="AA25" i="872"/>
  <c r="Z25" i="872"/>
  <c r="Y25" i="872"/>
  <c r="X25" i="872"/>
  <c r="W25" i="872"/>
  <c r="V25" i="872"/>
  <c r="U25" i="872"/>
  <c r="T25" i="872"/>
  <c r="S25" i="872"/>
  <c r="R25" i="872"/>
  <c r="Q25" i="872"/>
  <c r="P25" i="872"/>
  <c r="O25" i="872"/>
  <c r="N25" i="872"/>
  <c r="M25" i="872"/>
  <c r="L25" i="872"/>
  <c r="K25" i="872"/>
  <c r="F25" i="872"/>
  <c r="AJ24" i="872"/>
  <c r="AI24" i="872"/>
  <c r="AH24" i="872"/>
  <c r="AG24" i="872"/>
  <c r="AF24" i="872"/>
  <c r="AE24" i="872"/>
  <c r="AD24" i="872"/>
  <c r="AC24" i="872"/>
  <c r="AB24" i="872"/>
  <c r="AA24" i="872"/>
  <c r="Z24" i="872"/>
  <c r="Y24" i="872"/>
  <c r="X24" i="872"/>
  <c r="W24" i="872"/>
  <c r="V24" i="872"/>
  <c r="U24" i="872"/>
  <c r="T24" i="872"/>
  <c r="S24" i="872"/>
  <c r="R24" i="872"/>
  <c r="Q24" i="872"/>
  <c r="P24" i="872"/>
  <c r="O24" i="872"/>
  <c r="N24" i="872"/>
  <c r="M24" i="872"/>
  <c r="L24" i="872"/>
  <c r="K24" i="872"/>
  <c r="F24" i="872"/>
  <c r="AJ23" i="872"/>
  <c r="AI23" i="872"/>
  <c r="AH23" i="872"/>
  <c r="AG23" i="872"/>
  <c r="AF23" i="872"/>
  <c r="AE23" i="872"/>
  <c r="AD23" i="872"/>
  <c r="AC23" i="872"/>
  <c r="AB23" i="872"/>
  <c r="AA23" i="872"/>
  <c r="Z23" i="872"/>
  <c r="Y23" i="872"/>
  <c r="X23" i="872"/>
  <c r="W23" i="872"/>
  <c r="V23" i="872"/>
  <c r="U23" i="872"/>
  <c r="T23" i="872"/>
  <c r="S23" i="872"/>
  <c r="R23" i="872"/>
  <c r="Q23" i="872"/>
  <c r="P23" i="872"/>
  <c r="O23" i="872"/>
  <c r="N23" i="872"/>
  <c r="M23" i="872"/>
  <c r="L23" i="872"/>
  <c r="K23" i="872"/>
  <c r="F23" i="872"/>
  <c r="AJ22" i="872"/>
  <c r="AI22" i="872"/>
  <c r="AH22" i="872"/>
  <c r="AG22" i="872"/>
  <c r="AF22" i="872"/>
  <c r="AE22" i="872"/>
  <c r="AD22" i="872"/>
  <c r="AC22" i="872"/>
  <c r="AB22" i="872"/>
  <c r="AA22" i="872"/>
  <c r="Z22" i="872"/>
  <c r="Y22" i="872"/>
  <c r="X22" i="872"/>
  <c r="W22" i="872"/>
  <c r="V22" i="872"/>
  <c r="U22" i="872"/>
  <c r="T22" i="872"/>
  <c r="S22" i="872"/>
  <c r="R22" i="872"/>
  <c r="Q22" i="872"/>
  <c r="P22" i="872"/>
  <c r="O22" i="872"/>
  <c r="N22" i="872"/>
  <c r="M22" i="872"/>
  <c r="L22" i="872"/>
  <c r="K22" i="872"/>
  <c r="F22" i="872"/>
  <c r="AJ21" i="872"/>
  <c r="AI21" i="872"/>
  <c r="AH21" i="872"/>
  <c r="AG21" i="872"/>
  <c r="AF21" i="872"/>
  <c r="AE21" i="872"/>
  <c r="AD21" i="872"/>
  <c r="AC21" i="872"/>
  <c r="AB21" i="872"/>
  <c r="AA21" i="872"/>
  <c r="Z21" i="872"/>
  <c r="Y21" i="872"/>
  <c r="X21" i="872"/>
  <c r="W21" i="872"/>
  <c r="V21" i="872"/>
  <c r="U21" i="872"/>
  <c r="T21" i="872"/>
  <c r="S21" i="872"/>
  <c r="R21" i="872"/>
  <c r="Q21" i="872"/>
  <c r="P21" i="872"/>
  <c r="O21" i="872"/>
  <c r="N21" i="872"/>
  <c r="M21" i="872"/>
  <c r="L21" i="872"/>
  <c r="K21" i="872"/>
  <c r="F21" i="872"/>
  <c r="AJ20" i="872"/>
  <c r="AI20" i="872"/>
  <c r="AH20" i="872"/>
  <c r="AG20" i="872"/>
  <c r="AF20" i="872"/>
  <c r="AE20" i="872"/>
  <c r="AD20" i="872"/>
  <c r="AC20" i="872"/>
  <c r="AB20" i="872"/>
  <c r="AA20" i="872"/>
  <c r="Z20" i="872"/>
  <c r="Y20" i="872"/>
  <c r="X20" i="872"/>
  <c r="W20" i="872"/>
  <c r="V20" i="872"/>
  <c r="U20" i="872"/>
  <c r="T20" i="872"/>
  <c r="S20" i="872"/>
  <c r="R20" i="872"/>
  <c r="Q20" i="872"/>
  <c r="P20" i="872"/>
  <c r="O20" i="872"/>
  <c r="N20" i="872"/>
  <c r="M20" i="872"/>
  <c r="L20" i="872"/>
  <c r="K20" i="872"/>
  <c r="F20" i="872"/>
  <c r="AJ19" i="872"/>
  <c r="AI19" i="872"/>
  <c r="AH19" i="872"/>
  <c r="AG19" i="872"/>
  <c r="AF19" i="872"/>
  <c r="AE19" i="872"/>
  <c r="AD19" i="872"/>
  <c r="AC19" i="872"/>
  <c r="AB19" i="872"/>
  <c r="AA19" i="872"/>
  <c r="Z19" i="872"/>
  <c r="Y19" i="872"/>
  <c r="X19" i="872"/>
  <c r="W19" i="872"/>
  <c r="V19" i="872"/>
  <c r="U19" i="872"/>
  <c r="T19" i="872"/>
  <c r="S19" i="872"/>
  <c r="R19" i="872"/>
  <c r="Q19" i="872"/>
  <c r="P19" i="872"/>
  <c r="O19" i="872"/>
  <c r="N19" i="872"/>
  <c r="M19" i="872"/>
  <c r="L19" i="872"/>
  <c r="K19" i="872"/>
  <c r="F19" i="872"/>
  <c r="AJ18" i="872"/>
  <c r="AI18" i="872"/>
  <c r="AH18" i="872"/>
  <c r="AG18" i="872"/>
  <c r="AF18" i="872"/>
  <c r="AE18" i="872"/>
  <c r="AD18" i="872"/>
  <c r="AC18" i="872"/>
  <c r="AB18" i="872"/>
  <c r="AA18" i="872"/>
  <c r="Z18" i="872"/>
  <c r="Y18" i="872"/>
  <c r="X18" i="872"/>
  <c r="W18" i="872"/>
  <c r="V18" i="872"/>
  <c r="U18" i="872"/>
  <c r="T18" i="872"/>
  <c r="S18" i="872"/>
  <c r="R18" i="872"/>
  <c r="Q18" i="872"/>
  <c r="P18" i="872"/>
  <c r="O18" i="872"/>
  <c r="N18" i="872"/>
  <c r="M18" i="872"/>
  <c r="L18" i="872"/>
  <c r="K18" i="872"/>
  <c r="F18" i="872"/>
  <c r="AJ17" i="872"/>
  <c r="AI17" i="872"/>
  <c r="AH17" i="872"/>
  <c r="AG17" i="872"/>
  <c r="AF17" i="872"/>
  <c r="AE17" i="872"/>
  <c r="AD17" i="872"/>
  <c r="AC17" i="872"/>
  <c r="AB17" i="872"/>
  <c r="AA17" i="872"/>
  <c r="Z17" i="872"/>
  <c r="Y17" i="872"/>
  <c r="X17" i="872"/>
  <c r="W17" i="872"/>
  <c r="V17" i="872"/>
  <c r="U17" i="872"/>
  <c r="T17" i="872"/>
  <c r="S17" i="872"/>
  <c r="R17" i="872"/>
  <c r="Q17" i="872"/>
  <c r="P17" i="872"/>
  <c r="O17" i="872"/>
  <c r="N17" i="872"/>
  <c r="M17" i="872"/>
  <c r="L17" i="872"/>
  <c r="K17" i="872"/>
  <c r="F17" i="872"/>
  <c r="AI16" i="872"/>
  <c r="AH16" i="872"/>
  <c r="AJ16" i="872" s="1"/>
  <c r="AG16" i="872"/>
  <c r="AE16" i="872"/>
  <c r="AD16" i="872"/>
  <c r="AC16" i="872"/>
  <c r="AB16" i="872"/>
  <c r="AF16" i="872" s="1"/>
  <c r="AA16" i="872"/>
  <c r="Y16" i="872"/>
  <c r="X16" i="872"/>
  <c r="W16" i="872"/>
  <c r="Z16" i="872" s="1"/>
  <c r="V16" i="872"/>
  <c r="T16" i="872"/>
  <c r="S16" i="872"/>
  <c r="R16" i="872"/>
  <c r="U16" i="872" s="1"/>
  <c r="Q16" i="872"/>
  <c r="O16" i="872"/>
  <c r="N16" i="872"/>
  <c r="M16" i="872"/>
  <c r="L16" i="872"/>
  <c r="P16" i="872" s="1"/>
  <c r="F16" i="872" s="1"/>
  <c r="K16" i="872"/>
  <c r="AI15" i="872"/>
  <c r="AH15" i="872"/>
  <c r="AG15" i="872"/>
  <c r="AJ15" i="872" s="1"/>
  <c r="AE15" i="872"/>
  <c r="AD15" i="872"/>
  <c r="AC15" i="872"/>
  <c r="AB15" i="872"/>
  <c r="AA15" i="872"/>
  <c r="AF15" i="872" s="1"/>
  <c r="Y15" i="872"/>
  <c r="X15" i="872"/>
  <c r="W15" i="872"/>
  <c r="V15" i="872"/>
  <c r="Z15" i="872" s="1"/>
  <c r="T15" i="872"/>
  <c r="S15" i="872"/>
  <c r="R15" i="872"/>
  <c r="Q15" i="872"/>
  <c r="U15" i="872" s="1"/>
  <c r="O15" i="872"/>
  <c r="N15" i="872"/>
  <c r="M15" i="872"/>
  <c r="L15" i="872"/>
  <c r="K15" i="872"/>
  <c r="P15" i="872" s="1"/>
  <c r="AI14" i="872"/>
  <c r="AH14" i="872"/>
  <c r="AG14" i="872"/>
  <c r="AE14" i="872"/>
  <c r="AD14" i="872"/>
  <c r="AC14" i="872"/>
  <c r="AB14" i="872"/>
  <c r="AA14" i="872"/>
  <c r="Y14" i="872"/>
  <c r="X14" i="872"/>
  <c r="W14" i="872"/>
  <c r="V14" i="872"/>
  <c r="T14" i="872"/>
  <c r="S14" i="872"/>
  <c r="R14" i="872"/>
  <c r="Q14" i="872"/>
  <c r="O14" i="872"/>
  <c r="N14" i="872"/>
  <c r="M14" i="872"/>
  <c r="L14" i="872"/>
  <c r="K14" i="872"/>
  <c r="AI13" i="872"/>
  <c r="AH13" i="872"/>
  <c r="AG13" i="872"/>
  <c r="AE13" i="872"/>
  <c r="AD13" i="872"/>
  <c r="AC13" i="872"/>
  <c r="AB13" i="872"/>
  <c r="AA13" i="872"/>
  <c r="Y13" i="872"/>
  <c r="X13" i="872"/>
  <c r="W13" i="872"/>
  <c r="V13" i="872"/>
  <c r="T13" i="872"/>
  <c r="U13" i="872" s="1"/>
  <c r="S13" i="872"/>
  <c r="R13" i="872"/>
  <c r="Q13" i="872"/>
  <c r="O13" i="872"/>
  <c r="P13" i="872" s="1"/>
  <c r="F13" i="872" s="1"/>
  <c r="N13" i="872"/>
  <c r="M13" i="872"/>
  <c r="L13" i="872"/>
  <c r="K13" i="872"/>
  <c r="AI12" i="872"/>
  <c r="AJ12" i="872" s="1"/>
  <c r="AH12" i="872"/>
  <c r="AG12" i="872"/>
  <c r="AE12" i="872"/>
  <c r="AF12" i="872" s="1"/>
  <c r="AD12" i="872"/>
  <c r="AC12" i="872"/>
  <c r="AB12" i="872"/>
  <c r="AA12" i="872"/>
  <c r="Y12" i="872"/>
  <c r="Z12" i="872" s="1"/>
  <c r="X12" i="872"/>
  <c r="W12" i="872"/>
  <c r="V12" i="872"/>
  <c r="T12" i="872"/>
  <c r="U12" i="872" s="1"/>
  <c r="S12" i="872"/>
  <c r="R12" i="872"/>
  <c r="Q12" i="872"/>
  <c r="O12" i="872"/>
  <c r="P12" i="872" s="1"/>
  <c r="F12" i="872" s="1"/>
  <c r="N12" i="872"/>
  <c r="M12" i="872"/>
  <c r="L12" i="872"/>
  <c r="K12" i="872"/>
  <c r="AI11" i="872"/>
  <c r="AH11" i="872"/>
  <c r="AJ11" i="872" s="1"/>
  <c r="AG11" i="872"/>
  <c r="AE11" i="872"/>
  <c r="AD11" i="872"/>
  <c r="AC11" i="872"/>
  <c r="AB11" i="872"/>
  <c r="AF11" i="872" s="1"/>
  <c r="AA11" i="872"/>
  <c r="Y11" i="872"/>
  <c r="X11" i="872"/>
  <c r="W11" i="872"/>
  <c r="Z11" i="872" s="1"/>
  <c r="V11" i="872"/>
  <c r="T11" i="872"/>
  <c r="S11" i="872"/>
  <c r="R11" i="872"/>
  <c r="U11" i="872" s="1"/>
  <c r="Q11" i="872"/>
  <c r="O11" i="872"/>
  <c r="N11" i="872"/>
  <c r="M11" i="872"/>
  <c r="L11" i="872"/>
  <c r="P11" i="872" s="1"/>
  <c r="F11" i="872" s="1"/>
  <c r="K11" i="872"/>
  <c r="AI10" i="872"/>
  <c r="AH10" i="872"/>
  <c r="AG10" i="872"/>
  <c r="AJ10" i="872" s="1"/>
  <c r="AE10" i="872"/>
  <c r="AD10" i="872"/>
  <c r="AC10" i="872"/>
  <c r="AB10" i="872"/>
  <c r="AA10" i="872"/>
  <c r="AF10" i="872" s="1"/>
  <c r="Y10" i="872"/>
  <c r="X10" i="872"/>
  <c r="W10" i="872"/>
  <c r="V10" i="872"/>
  <c r="Z10" i="872" s="1"/>
  <c r="T10" i="872"/>
  <c r="S10" i="872"/>
  <c r="R10" i="872"/>
  <c r="Q10" i="872"/>
  <c r="U10" i="872" s="1"/>
  <c r="O10" i="872"/>
  <c r="N10" i="872"/>
  <c r="M10" i="872"/>
  <c r="L10" i="872"/>
  <c r="K10" i="872"/>
  <c r="P10" i="872" s="1"/>
  <c r="AI9" i="872"/>
  <c r="AH9" i="872"/>
  <c r="AG9" i="872"/>
  <c r="AJ9" i="872" s="1"/>
  <c r="AE9" i="872"/>
  <c r="AD9" i="872"/>
  <c r="AC9" i="872"/>
  <c r="AB9" i="872"/>
  <c r="AA9" i="872"/>
  <c r="Y9" i="872"/>
  <c r="X9" i="872"/>
  <c r="W9" i="872"/>
  <c r="V9" i="872"/>
  <c r="T9" i="872"/>
  <c r="S9" i="872"/>
  <c r="R9" i="872"/>
  <c r="Q9" i="872"/>
  <c r="O9" i="872"/>
  <c r="N9" i="872"/>
  <c r="M9" i="872"/>
  <c r="L9" i="872"/>
  <c r="K9" i="872"/>
  <c r="P9" i="872" s="1"/>
  <c r="F9" i="872" s="1"/>
  <c r="AI8" i="872"/>
  <c r="AJ8" i="872" s="1"/>
  <c r="AH8" i="872"/>
  <c r="AG8" i="872"/>
  <c r="AE8" i="872"/>
  <c r="AD8" i="872"/>
  <c r="AF8" i="872" s="1"/>
  <c r="AC8" i="872"/>
  <c r="AB8" i="872"/>
  <c r="AA8" i="872"/>
  <c r="Y8" i="872"/>
  <c r="X8" i="872"/>
  <c r="W8" i="872"/>
  <c r="V8" i="872"/>
  <c r="T8" i="872"/>
  <c r="U8" i="872" s="1"/>
  <c r="S8" i="872"/>
  <c r="R8" i="872"/>
  <c r="Q8" i="872"/>
  <c r="O8" i="872"/>
  <c r="N8" i="872"/>
  <c r="M8" i="872"/>
  <c r="L8" i="872"/>
  <c r="K8" i="872"/>
  <c r="AI7" i="872"/>
  <c r="AH7" i="872"/>
  <c r="AJ7" i="872" s="1"/>
  <c r="AG7" i="872"/>
  <c r="AE7" i="872"/>
  <c r="AD7" i="872"/>
  <c r="AC7" i="872"/>
  <c r="AB7" i="872"/>
  <c r="AF7" i="872" s="1"/>
  <c r="AA7" i="872"/>
  <c r="Y7" i="872"/>
  <c r="X7" i="872"/>
  <c r="W7" i="872"/>
  <c r="Z7" i="872" s="1"/>
  <c r="V7" i="872"/>
  <c r="T7" i="872"/>
  <c r="S7" i="872"/>
  <c r="R7" i="872"/>
  <c r="U7" i="872" s="1"/>
  <c r="Q7" i="872"/>
  <c r="O7" i="872"/>
  <c r="N7" i="872"/>
  <c r="M7" i="872"/>
  <c r="L7" i="872"/>
  <c r="P7" i="872" s="1"/>
  <c r="F7" i="872" s="1"/>
  <c r="K7" i="872"/>
  <c r="AI6" i="872"/>
  <c r="AH6" i="872"/>
  <c r="AG6" i="872"/>
  <c r="AE6" i="872"/>
  <c r="AD6" i="872"/>
  <c r="AC6" i="872"/>
  <c r="AB6" i="872"/>
  <c r="AA6" i="872"/>
  <c r="Y6" i="872"/>
  <c r="X6" i="872"/>
  <c r="W6" i="872"/>
  <c r="V6" i="872"/>
  <c r="T6" i="872"/>
  <c r="S6" i="872"/>
  <c r="R6" i="872"/>
  <c r="Q6" i="872"/>
  <c r="O6" i="872"/>
  <c r="N6" i="872"/>
  <c r="M6" i="872"/>
  <c r="L6" i="872"/>
  <c r="K6" i="872"/>
  <c r="P6" i="872" s="1"/>
  <c r="F6" i="872" s="1"/>
  <c r="AI5" i="872"/>
  <c r="AH5" i="872"/>
  <c r="AJ5" i="872" s="1"/>
  <c r="AG5" i="872"/>
  <c r="AE5" i="872"/>
  <c r="AD5" i="872"/>
  <c r="AC5" i="872"/>
  <c r="AB5" i="872"/>
  <c r="AA5" i="872"/>
  <c r="Y5" i="872"/>
  <c r="X5" i="872"/>
  <c r="W5" i="872"/>
  <c r="V5" i="872"/>
  <c r="T5" i="872"/>
  <c r="S5" i="872"/>
  <c r="R5" i="872"/>
  <c r="U5" i="872" s="1"/>
  <c r="Q5" i="872"/>
  <c r="O5" i="872"/>
  <c r="N5" i="872"/>
  <c r="M5" i="872"/>
  <c r="L5" i="872"/>
  <c r="K5" i="872"/>
  <c r="AI4" i="872"/>
  <c r="AH4" i="872"/>
  <c r="AG4" i="872"/>
  <c r="AE4" i="872"/>
  <c r="AD4" i="872"/>
  <c r="AC4" i="872"/>
  <c r="AB4" i="872"/>
  <c r="AA4" i="872"/>
  <c r="Y4" i="872"/>
  <c r="X4" i="872"/>
  <c r="Z4" i="872" s="1"/>
  <c r="W4" i="872"/>
  <c r="V4" i="872"/>
  <c r="T4" i="872"/>
  <c r="U4" i="872" s="1"/>
  <c r="S4" i="872"/>
  <c r="R4" i="872"/>
  <c r="Q4" i="872"/>
  <c r="O4" i="872"/>
  <c r="N4" i="872"/>
  <c r="M4" i="872"/>
  <c r="L4" i="872"/>
  <c r="K4" i="872"/>
  <c r="E54" i="869"/>
  <c r="E55" i="869" s="1"/>
  <c r="D54" i="869"/>
  <c r="D56" i="869" s="1"/>
  <c r="C54" i="869"/>
  <c r="E47" i="869"/>
  <c r="D47" i="869"/>
  <c r="D49" i="869" s="1"/>
  <c r="AJ43" i="869"/>
  <c r="AI43" i="869"/>
  <c r="AH43" i="869"/>
  <c r="AG43" i="869"/>
  <c r="AF43" i="869"/>
  <c r="AE43" i="869"/>
  <c r="AD43" i="869"/>
  <c r="AC43" i="869"/>
  <c r="AB43" i="869"/>
  <c r="AA43" i="869"/>
  <c r="Z43" i="869"/>
  <c r="Y43" i="869"/>
  <c r="X43" i="869"/>
  <c r="W43" i="869"/>
  <c r="V43" i="869"/>
  <c r="U43" i="869"/>
  <c r="T43" i="869"/>
  <c r="S43" i="869"/>
  <c r="R43" i="869"/>
  <c r="Q43" i="869"/>
  <c r="P43" i="869"/>
  <c r="O43" i="869"/>
  <c r="N43" i="869"/>
  <c r="M43" i="869"/>
  <c r="L43" i="869"/>
  <c r="K43" i="869"/>
  <c r="F43" i="869"/>
  <c r="AJ42" i="869"/>
  <c r="AI42" i="869"/>
  <c r="AH42" i="869"/>
  <c r="AG42" i="869"/>
  <c r="AF42" i="869"/>
  <c r="AE42" i="869"/>
  <c r="AD42" i="869"/>
  <c r="AC42" i="869"/>
  <c r="AB42" i="869"/>
  <c r="AA42" i="869"/>
  <c r="Z42" i="869"/>
  <c r="Y42" i="869"/>
  <c r="X42" i="869"/>
  <c r="W42" i="869"/>
  <c r="V42" i="869"/>
  <c r="U42" i="869"/>
  <c r="T42" i="869"/>
  <c r="S42" i="869"/>
  <c r="R42" i="869"/>
  <c r="Q42" i="869"/>
  <c r="P42" i="869"/>
  <c r="O42" i="869"/>
  <c r="N42" i="869"/>
  <c r="M42" i="869"/>
  <c r="L42" i="869"/>
  <c r="K42" i="869"/>
  <c r="F42" i="869"/>
  <c r="AJ41" i="869"/>
  <c r="AI41" i="869"/>
  <c r="AH41" i="869"/>
  <c r="AG41" i="869"/>
  <c r="AF41" i="869"/>
  <c r="AE41" i="869"/>
  <c r="AD41" i="869"/>
  <c r="AC41" i="869"/>
  <c r="AB41" i="869"/>
  <c r="AA41" i="869"/>
  <c r="Z41" i="869"/>
  <c r="Y41" i="869"/>
  <c r="X41" i="869"/>
  <c r="W41" i="869"/>
  <c r="V41" i="869"/>
  <c r="U41" i="869"/>
  <c r="T41" i="869"/>
  <c r="S41" i="869"/>
  <c r="R41" i="869"/>
  <c r="Q41" i="869"/>
  <c r="P41" i="869"/>
  <c r="O41" i="869"/>
  <c r="N41" i="869"/>
  <c r="M41" i="869"/>
  <c r="L41" i="869"/>
  <c r="K41" i="869"/>
  <c r="F41" i="869"/>
  <c r="AJ40" i="869"/>
  <c r="AI40" i="869"/>
  <c r="AH40" i="869"/>
  <c r="AG40" i="869"/>
  <c r="AF40" i="869"/>
  <c r="AE40" i="869"/>
  <c r="AD40" i="869"/>
  <c r="AC40" i="869"/>
  <c r="AB40" i="869"/>
  <c r="AA40" i="869"/>
  <c r="Z40" i="869"/>
  <c r="Y40" i="869"/>
  <c r="X40" i="869"/>
  <c r="W40" i="869"/>
  <c r="V40" i="869"/>
  <c r="U40" i="869"/>
  <c r="T40" i="869"/>
  <c r="S40" i="869"/>
  <c r="R40" i="869"/>
  <c r="Q40" i="869"/>
  <c r="P40" i="869"/>
  <c r="O40" i="869"/>
  <c r="N40" i="869"/>
  <c r="M40" i="869"/>
  <c r="L40" i="869"/>
  <c r="K40" i="869"/>
  <c r="F40" i="869"/>
  <c r="AJ39" i="869"/>
  <c r="AI39" i="869"/>
  <c r="AH39" i="869"/>
  <c r="AG39" i="869"/>
  <c r="AF39" i="869"/>
  <c r="AE39" i="869"/>
  <c r="AD39" i="869"/>
  <c r="AC39" i="869"/>
  <c r="AB39" i="869"/>
  <c r="AA39" i="869"/>
  <c r="Z39" i="869"/>
  <c r="Y39" i="869"/>
  <c r="X39" i="869"/>
  <c r="W39" i="869"/>
  <c r="V39" i="869"/>
  <c r="U39" i="869"/>
  <c r="T39" i="869"/>
  <c r="S39" i="869"/>
  <c r="R39" i="869"/>
  <c r="Q39" i="869"/>
  <c r="P39" i="869"/>
  <c r="O39" i="869"/>
  <c r="N39" i="869"/>
  <c r="M39" i="869"/>
  <c r="L39" i="869"/>
  <c r="K39" i="869"/>
  <c r="F39" i="869"/>
  <c r="AJ38" i="869"/>
  <c r="AI38" i="869"/>
  <c r="AH38" i="869"/>
  <c r="AG38" i="869"/>
  <c r="AF38" i="869"/>
  <c r="AE38" i="869"/>
  <c r="AD38" i="869"/>
  <c r="AC38" i="869"/>
  <c r="AB38" i="869"/>
  <c r="AA38" i="869"/>
  <c r="Z38" i="869"/>
  <c r="Y38" i="869"/>
  <c r="X38" i="869"/>
  <c r="W38" i="869"/>
  <c r="V38" i="869"/>
  <c r="U38" i="869"/>
  <c r="T38" i="869"/>
  <c r="S38" i="869"/>
  <c r="R38" i="869"/>
  <c r="Q38" i="869"/>
  <c r="P38" i="869"/>
  <c r="O38" i="869"/>
  <c r="N38" i="869"/>
  <c r="M38" i="869"/>
  <c r="L38" i="869"/>
  <c r="K38" i="869"/>
  <c r="F38" i="869"/>
  <c r="AJ37" i="869"/>
  <c r="AI37" i="869"/>
  <c r="AH37" i="869"/>
  <c r="AG37" i="869"/>
  <c r="AF37" i="869"/>
  <c r="AE37" i="869"/>
  <c r="AD37" i="869"/>
  <c r="AC37" i="869"/>
  <c r="AB37" i="869"/>
  <c r="AA37" i="869"/>
  <c r="Z37" i="869"/>
  <c r="Y37" i="869"/>
  <c r="X37" i="869"/>
  <c r="W37" i="869"/>
  <c r="V37" i="869"/>
  <c r="U37" i="869"/>
  <c r="T37" i="869"/>
  <c r="S37" i="869"/>
  <c r="R37" i="869"/>
  <c r="Q37" i="869"/>
  <c r="P37" i="869"/>
  <c r="O37" i="869"/>
  <c r="N37" i="869"/>
  <c r="M37" i="869"/>
  <c r="L37" i="869"/>
  <c r="K37" i="869"/>
  <c r="F37" i="869"/>
  <c r="AJ36" i="869"/>
  <c r="AI36" i="869"/>
  <c r="AH36" i="869"/>
  <c r="AG36" i="869"/>
  <c r="AF36" i="869"/>
  <c r="AE36" i="869"/>
  <c r="AD36" i="869"/>
  <c r="AC36" i="869"/>
  <c r="AB36" i="869"/>
  <c r="AA36" i="869"/>
  <c r="Z36" i="869"/>
  <c r="Y36" i="869"/>
  <c r="X36" i="869"/>
  <c r="W36" i="869"/>
  <c r="V36" i="869"/>
  <c r="U36" i="869"/>
  <c r="T36" i="869"/>
  <c r="S36" i="869"/>
  <c r="R36" i="869"/>
  <c r="Q36" i="869"/>
  <c r="P36" i="869"/>
  <c r="O36" i="869"/>
  <c r="N36" i="869"/>
  <c r="M36" i="869"/>
  <c r="L36" i="869"/>
  <c r="K36" i="869"/>
  <c r="F36" i="869"/>
  <c r="AJ35" i="869"/>
  <c r="AI35" i="869"/>
  <c r="AH35" i="869"/>
  <c r="AG35" i="869"/>
  <c r="AF35" i="869"/>
  <c r="AE35" i="869"/>
  <c r="AD35" i="869"/>
  <c r="AC35" i="869"/>
  <c r="AB35" i="869"/>
  <c r="AA35" i="869"/>
  <c r="Z35" i="869"/>
  <c r="Y35" i="869"/>
  <c r="X35" i="869"/>
  <c r="W35" i="869"/>
  <c r="V35" i="869"/>
  <c r="U35" i="869"/>
  <c r="T35" i="869"/>
  <c r="S35" i="869"/>
  <c r="R35" i="869"/>
  <c r="Q35" i="869"/>
  <c r="P35" i="869"/>
  <c r="O35" i="869"/>
  <c r="N35" i="869"/>
  <c r="M35" i="869"/>
  <c r="L35" i="869"/>
  <c r="K35" i="869"/>
  <c r="F35" i="869"/>
  <c r="AJ34" i="869"/>
  <c r="AI34" i="869"/>
  <c r="AH34" i="869"/>
  <c r="AG34" i="869"/>
  <c r="AF34" i="869"/>
  <c r="AE34" i="869"/>
  <c r="AD34" i="869"/>
  <c r="AC34" i="869"/>
  <c r="AB34" i="869"/>
  <c r="AA34" i="869"/>
  <c r="Z34" i="869"/>
  <c r="Y34" i="869"/>
  <c r="X34" i="869"/>
  <c r="W34" i="869"/>
  <c r="V34" i="869"/>
  <c r="U34" i="869"/>
  <c r="T34" i="869"/>
  <c r="S34" i="869"/>
  <c r="R34" i="869"/>
  <c r="Q34" i="869"/>
  <c r="P34" i="869"/>
  <c r="O34" i="869"/>
  <c r="N34" i="869"/>
  <c r="M34" i="869"/>
  <c r="L34" i="869"/>
  <c r="K34" i="869"/>
  <c r="F34" i="869"/>
  <c r="AJ33" i="869"/>
  <c r="AI33" i="869"/>
  <c r="AH33" i="869"/>
  <c r="AG33" i="869"/>
  <c r="AF33" i="869"/>
  <c r="AE33" i="869"/>
  <c r="AD33" i="869"/>
  <c r="AC33" i="869"/>
  <c r="AB33" i="869"/>
  <c r="AA33" i="869"/>
  <c r="Z33" i="869"/>
  <c r="Y33" i="869"/>
  <c r="X33" i="869"/>
  <c r="W33" i="869"/>
  <c r="V33" i="869"/>
  <c r="U33" i="869"/>
  <c r="T33" i="869"/>
  <c r="S33" i="869"/>
  <c r="R33" i="869"/>
  <c r="Q33" i="869"/>
  <c r="P33" i="869"/>
  <c r="O33" i="869"/>
  <c r="N33" i="869"/>
  <c r="M33" i="869"/>
  <c r="L33" i="869"/>
  <c r="K33" i="869"/>
  <c r="F33" i="869"/>
  <c r="AJ32" i="869"/>
  <c r="AI32" i="869"/>
  <c r="AH32" i="869"/>
  <c r="AG32" i="869"/>
  <c r="AF32" i="869"/>
  <c r="AE32" i="869"/>
  <c r="AD32" i="869"/>
  <c r="AC32" i="869"/>
  <c r="AB32" i="869"/>
  <c r="AA32" i="869"/>
  <c r="Z32" i="869"/>
  <c r="Y32" i="869"/>
  <c r="X32" i="869"/>
  <c r="W32" i="869"/>
  <c r="V32" i="869"/>
  <c r="U32" i="869"/>
  <c r="T32" i="869"/>
  <c r="S32" i="869"/>
  <c r="R32" i="869"/>
  <c r="Q32" i="869"/>
  <c r="P32" i="869"/>
  <c r="O32" i="869"/>
  <c r="N32" i="869"/>
  <c r="M32" i="869"/>
  <c r="L32" i="869"/>
  <c r="K32" i="869"/>
  <c r="F32" i="869"/>
  <c r="AJ31" i="869"/>
  <c r="AI31" i="869"/>
  <c r="AH31" i="869"/>
  <c r="AG31" i="869"/>
  <c r="AF31" i="869"/>
  <c r="AE31" i="869"/>
  <c r="AD31" i="869"/>
  <c r="AC31" i="869"/>
  <c r="AB31" i="869"/>
  <c r="AA31" i="869"/>
  <c r="Z31" i="869"/>
  <c r="Y31" i="869"/>
  <c r="X31" i="869"/>
  <c r="W31" i="869"/>
  <c r="V31" i="869"/>
  <c r="U31" i="869"/>
  <c r="T31" i="869"/>
  <c r="S31" i="869"/>
  <c r="R31" i="869"/>
  <c r="Q31" i="869"/>
  <c r="P31" i="869"/>
  <c r="O31" i="869"/>
  <c r="N31" i="869"/>
  <c r="M31" i="869"/>
  <c r="L31" i="869"/>
  <c r="K31" i="869"/>
  <c r="F31" i="869"/>
  <c r="AJ30" i="869"/>
  <c r="AI30" i="869"/>
  <c r="AH30" i="869"/>
  <c r="AG30" i="869"/>
  <c r="AF30" i="869"/>
  <c r="AE30" i="869"/>
  <c r="AD30" i="869"/>
  <c r="AC30" i="869"/>
  <c r="AB30" i="869"/>
  <c r="AA30" i="869"/>
  <c r="Z30" i="869"/>
  <c r="Y30" i="869"/>
  <c r="X30" i="869"/>
  <c r="W30" i="869"/>
  <c r="V30" i="869"/>
  <c r="U30" i="869"/>
  <c r="T30" i="869"/>
  <c r="S30" i="869"/>
  <c r="R30" i="869"/>
  <c r="Q30" i="869"/>
  <c r="P30" i="869"/>
  <c r="O30" i="869"/>
  <c r="N30" i="869"/>
  <c r="M30" i="869"/>
  <c r="L30" i="869"/>
  <c r="K30" i="869"/>
  <c r="F30" i="869"/>
  <c r="AJ29" i="869"/>
  <c r="AI29" i="869"/>
  <c r="AH29" i="869"/>
  <c r="AG29" i="869"/>
  <c r="AF29" i="869"/>
  <c r="AE29" i="869"/>
  <c r="AD29" i="869"/>
  <c r="AC29" i="869"/>
  <c r="AB29" i="869"/>
  <c r="AA29" i="869"/>
  <c r="Z29" i="869"/>
  <c r="Y29" i="869"/>
  <c r="X29" i="869"/>
  <c r="W29" i="869"/>
  <c r="V29" i="869"/>
  <c r="U29" i="869"/>
  <c r="T29" i="869"/>
  <c r="S29" i="869"/>
  <c r="R29" i="869"/>
  <c r="Q29" i="869"/>
  <c r="P29" i="869"/>
  <c r="O29" i="869"/>
  <c r="N29" i="869"/>
  <c r="M29" i="869"/>
  <c r="L29" i="869"/>
  <c r="K29" i="869"/>
  <c r="F29" i="869"/>
  <c r="AJ28" i="869"/>
  <c r="AI28" i="869"/>
  <c r="AH28" i="869"/>
  <c r="AG28" i="869"/>
  <c r="AF28" i="869"/>
  <c r="AE28" i="869"/>
  <c r="AD28" i="869"/>
  <c r="AC28" i="869"/>
  <c r="AB28" i="869"/>
  <c r="AA28" i="869"/>
  <c r="Z28" i="869"/>
  <c r="Y28" i="869"/>
  <c r="X28" i="869"/>
  <c r="W28" i="869"/>
  <c r="V28" i="869"/>
  <c r="U28" i="869"/>
  <c r="T28" i="869"/>
  <c r="S28" i="869"/>
  <c r="R28" i="869"/>
  <c r="Q28" i="869"/>
  <c r="P28" i="869"/>
  <c r="O28" i="869"/>
  <c r="N28" i="869"/>
  <c r="M28" i="869"/>
  <c r="L28" i="869"/>
  <c r="K28" i="869"/>
  <c r="F28" i="869"/>
  <c r="AJ27" i="869"/>
  <c r="AI27" i="869"/>
  <c r="AH27" i="869"/>
  <c r="AG27" i="869"/>
  <c r="AF27" i="869"/>
  <c r="AE27" i="869"/>
  <c r="AD27" i="869"/>
  <c r="AC27" i="869"/>
  <c r="AB27" i="869"/>
  <c r="AA27" i="869"/>
  <c r="Z27" i="869"/>
  <c r="Y27" i="869"/>
  <c r="X27" i="869"/>
  <c r="W27" i="869"/>
  <c r="V27" i="869"/>
  <c r="U27" i="869"/>
  <c r="T27" i="869"/>
  <c r="S27" i="869"/>
  <c r="R27" i="869"/>
  <c r="Q27" i="869"/>
  <c r="P27" i="869"/>
  <c r="O27" i="869"/>
  <c r="N27" i="869"/>
  <c r="M27" i="869"/>
  <c r="L27" i="869"/>
  <c r="K27" i="869"/>
  <c r="F27" i="869"/>
  <c r="AJ26" i="869"/>
  <c r="AI26" i="869"/>
  <c r="AH26" i="869"/>
  <c r="AG26" i="869"/>
  <c r="AF26" i="869"/>
  <c r="AE26" i="869"/>
  <c r="AD26" i="869"/>
  <c r="AC26" i="869"/>
  <c r="AB26" i="869"/>
  <c r="AA26" i="869"/>
  <c r="Z26" i="869"/>
  <c r="Y26" i="869"/>
  <c r="X26" i="869"/>
  <c r="W26" i="869"/>
  <c r="V26" i="869"/>
  <c r="U26" i="869"/>
  <c r="T26" i="869"/>
  <c r="S26" i="869"/>
  <c r="R26" i="869"/>
  <c r="Q26" i="869"/>
  <c r="P26" i="869"/>
  <c r="O26" i="869"/>
  <c r="N26" i="869"/>
  <c r="M26" i="869"/>
  <c r="L26" i="869"/>
  <c r="K26" i="869"/>
  <c r="F26" i="869"/>
  <c r="AJ25" i="869"/>
  <c r="AI25" i="869"/>
  <c r="AH25" i="869"/>
  <c r="AG25" i="869"/>
  <c r="AF25" i="869"/>
  <c r="AE25" i="869"/>
  <c r="AD25" i="869"/>
  <c r="AC25" i="869"/>
  <c r="AB25" i="869"/>
  <c r="AA25" i="869"/>
  <c r="Z25" i="869"/>
  <c r="Y25" i="869"/>
  <c r="X25" i="869"/>
  <c r="W25" i="869"/>
  <c r="V25" i="869"/>
  <c r="U25" i="869"/>
  <c r="T25" i="869"/>
  <c r="S25" i="869"/>
  <c r="R25" i="869"/>
  <c r="Q25" i="869"/>
  <c r="P25" i="869"/>
  <c r="O25" i="869"/>
  <c r="N25" i="869"/>
  <c r="M25" i="869"/>
  <c r="L25" i="869"/>
  <c r="K25" i="869"/>
  <c r="F25" i="869"/>
  <c r="AJ24" i="869"/>
  <c r="AI24" i="869"/>
  <c r="AH24" i="869"/>
  <c r="AG24" i="869"/>
  <c r="AF24" i="869"/>
  <c r="AE24" i="869"/>
  <c r="AD24" i="869"/>
  <c r="AC24" i="869"/>
  <c r="AB24" i="869"/>
  <c r="AA24" i="869"/>
  <c r="Z24" i="869"/>
  <c r="Y24" i="869"/>
  <c r="X24" i="869"/>
  <c r="W24" i="869"/>
  <c r="V24" i="869"/>
  <c r="U24" i="869"/>
  <c r="T24" i="869"/>
  <c r="S24" i="869"/>
  <c r="R24" i="869"/>
  <c r="Q24" i="869"/>
  <c r="P24" i="869"/>
  <c r="O24" i="869"/>
  <c r="N24" i="869"/>
  <c r="M24" i="869"/>
  <c r="L24" i="869"/>
  <c r="K24" i="869"/>
  <c r="F24" i="869"/>
  <c r="AJ23" i="869"/>
  <c r="AI23" i="869"/>
  <c r="AH23" i="869"/>
  <c r="AG23" i="869"/>
  <c r="AF23" i="869"/>
  <c r="AE23" i="869"/>
  <c r="AD23" i="869"/>
  <c r="AC23" i="869"/>
  <c r="AB23" i="869"/>
  <c r="AA23" i="869"/>
  <c r="Z23" i="869"/>
  <c r="Y23" i="869"/>
  <c r="X23" i="869"/>
  <c r="W23" i="869"/>
  <c r="V23" i="869"/>
  <c r="U23" i="869"/>
  <c r="T23" i="869"/>
  <c r="S23" i="869"/>
  <c r="R23" i="869"/>
  <c r="Q23" i="869"/>
  <c r="P23" i="869"/>
  <c r="O23" i="869"/>
  <c r="N23" i="869"/>
  <c r="M23" i="869"/>
  <c r="L23" i="869"/>
  <c r="K23" i="869"/>
  <c r="F23" i="869"/>
  <c r="AJ22" i="869"/>
  <c r="AI22" i="869"/>
  <c r="AH22" i="869"/>
  <c r="AG22" i="869"/>
  <c r="AF22" i="869"/>
  <c r="AE22" i="869"/>
  <c r="AD22" i="869"/>
  <c r="AC22" i="869"/>
  <c r="AB22" i="869"/>
  <c r="AA22" i="869"/>
  <c r="Z22" i="869"/>
  <c r="Y22" i="869"/>
  <c r="X22" i="869"/>
  <c r="W22" i="869"/>
  <c r="V22" i="869"/>
  <c r="U22" i="869"/>
  <c r="T22" i="869"/>
  <c r="S22" i="869"/>
  <c r="R22" i="869"/>
  <c r="Q22" i="869"/>
  <c r="P22" i="869"/>
  <c r="O22" i="869"/>
  <c r="N22" i="869"/>
  <c r="M22" i="869"/>
  <c r="L22" i="869"/>
  <c r="K22" i="869"/>
  <c r="F22" i="869"/>
  <c r="AJ21" i="869"/>
  <c r="AI21" i="869"/>
  <c r="AH21" i="869"/>
  <c r="AG21" i="869"/>
  <c r="AF21" i="869"/>
  <c r="AE21" i="869"/>
  <c r="AD21" i="869"/>
  <c r="AC21" i="869"/>
  <c r="AB21" i="869"/>
  <c r="AA21" i="869"/>
  <c r="Z21" i="869"/>
  <c r="Y21" i="869"/>
  <c r="X21" i="869"/>
  <c r="W21" i="869"/>
  <c r="V21" i="869"/>
  <c r="U21" i="869"/>
  <c r="T21" i="869"/>
  <c r="S21" i="869"/>
  <c r="R21" i="869"/>
  <c r="Q21" i="869"/>
  <c r="P21" i="869"/>
  <c r="O21" i="869"/>
  <c r="N21" i="869"/>
  <c r="M21" i="869"/>
  <c r="L21" i="869"/>
  <c r="K21" i="869"/>
  <c r="F21" i="869"/>
  <c r="AJ20" i="869"/>
  <c r="AI20" i="869"/>
  <c r="AH20" i="869"/>
  <c r="AG20" i="869"/>
  <c r="AF20" i="869"/>
  <c r="AE20" i="869"/>
  <c r="AD20" i="869"/>
  <c r="AC20" i="869"/>
  <c r="AB20" i="869"/>
  <c r="AA20" i="869"/>
  <c r="Z20" i="869"/>
  <c r="Y20" i="869"/>
  <c r="X20" i="869"/>
  <c r="W20" i="869"/>
  <c r="V20" i="869"/>
  <c r="U20" i="869"/>
  <c r="T20" i="869"/>
  <c r="S20" i="869"/>
  <c r="R20" i="869"/>
  <c r="Q20" i="869"/>
  <c r="P20" i="869"/>
  <c r="O20" i="869"/>
  <c r="N20" i="869"/>
  <c r="M20" i="869"/>
  <c r="L20" i="869"/>
  <c r="K20" i="869"/>
  <c r="F20" i="869"/>
  <c r="AJ19" i="869"/>
  <c r="AI19" i="869"/>
  <c r="AH19" i="869"/>
  <c r="AG19" i="869"/>
  <c r="AF19" i="869"/>
  <c r="AE19" i="869"/>
  <c r="AD19" i="869"/>
  <c r="AC19" i="869"/>
  <c r="AB19" i="869"/>
  <c r="AA19" i="869"/>
  <c r="Z19" i="869"/>
  <c r="Y19" i="869"/>
  <c r="X19" i="869"/>
  <c r="W19" i="869"/>
  <c r="V19" i="869"/>
  <c r="U19" i="869"/>
  <c r="T19" i="869"/>
  <c r="S19" i="869"/>
  <c r="R19" i="869"/>
  <c r="Q19" i="869"/>
  <c r="P19" i="869"/>
  <c r="O19" i="869"/>
  <c r="N19" i="869"/>
  <c r="M19" i="869"/>
  <c r="L19" i="869"/>
  <c r="K19" i="869"/>
  <c r="F19" i="869"/>
  <c r="AJ18" i="869"/>
  <c r="AI18" i="869"/>
  <c r="AH18" i="869"/>
  <c r="AG18" i="869"/>
  <c r="AF18" i="869"/>
  <c r="AE18" i="869"/>
  <c r="AD18" i="869"/>
  <c r="AC18" i="869"/>
  <c r="AB18" i="869"/>
  <c r="AA18" i="869"/>
  <c r="Z18" i="869"/>
  <c r="Y18" i="869"/>
  <c r="X18" i="869"/>
  <c r="W18" i="869"/>
  <c r="V18" i="869"/>
  <c r="U18" i="869"/>
  <c r="T18" i="869"/>
  <c r="S18" i="869"/>
  <c r="R18" i="869"/>
  <c r="Q18" i="869"/>
  <c r="P18" i="869"/>
  <c r="O18" i="869"/>
  <c r="N18" i="869"/>
  <c r="M18" i="869"/>
  <c r="L18" i="869"/>
  <c r="K18" i="869"/>
  <c r="F18" i="869"/>
  <c r="AJ17" i="869"/>
  <c r="AI17" i="869"/>
  <c r="AH17" i="869"/>
  <c r="AG17" i="869"/>
  <c r="AF17" i="869"/>
  <c r="AE17" i="869"/>
  <c r="AD17" i="869"/>
  <c r="AC17" i="869"/>
  <c r="AB17" i="869"/>
  <c r="AA17" i="869"/>
  <c r="Z17" i="869"/>
  <c r="Y17" i="869"/>
  <c r="X17" i="869"/>
  <c r="W17" i="869"/>
  <c r="V17" i="869"/>
  <c r="U17" i="869"/>
  <c r="T17" i="869"/>
  <c r="S17" i="869"/>
  <c r="R17" i="869"/>
  <c r="Q17" i="869"/>
  <c r="P17" i="869"/>
  <c r="O17" i="869"/>
  <c r="N17" i="869"/>
  <c r="M17" i="869"/>
  <c r="L17" i="869"/>
  <c r="K17" i="869"/>
  <c r="F17" i="869"/>
  <c r="AI16" i="869"/>
  <c r="AH16" i="869"/>
  <c r="AJ16" i="869" s="1"/>
  <c r="AG16" i="869"/>
  <c r="AE16" i="869"/>
  <c r="AD16" i="869"/>
  <c r="AC16" i="869"/>
  <c r="AF16" i="869" s="1"/>
  <c r="AB16" i="869"/>
  <c r="AA16" i="869"/>
  <c r="Y16" i="869"/>
  <c r="X16" i="869"/>
  <c r="Z16" i="869" s="1"/>
  <c r="W16" i="869"/>
  <c r="V16" i="869"/>
  <c r="T16" i="869"/>
  <c r="S16" i="869"/>
  <c r="U16" i="869" s="1"/>
  <c r="R16" i="869"/>
  <c r="Q16" i="869"/>
  <c r="O16" i="869"/>
  <c r="N16" i="869"/>
  <c r="M16" i="869"/>
  <c r="P16" i="869" s="1"/>
  <c r="F16" i="869" s="1"/>
  <c r="L16" i="869"/>
  <c r="K16" i="869"/>
  <c r="AI15" i="869"/>
  <c r="AH15" i="869"/>
  <c r="AJ15" i="869" s="1"/>
  <c r="AG15" i="869"/>
  <c r="AE15" i="869"/>
  <c r="AD15" i="869"/>
  <c r="AF15" i="869" s="1"/>
  <c r="AC15" i="869"/>
  <c r="AB15" i="869"/>
  <c r="AA15" i="869"/>
  <c r="Y15" i="869"/>
  <c r="X15" i="869"/>
  <c r="Z15" i="869" s="1"/>
  <c r="W15" i="869"/>
  <c r="V15" i="869"/>
  <c r="T15" i="869"/>
  <c r="U15" i="869" s="1"/>
  <c r="S15" i="869"/>
  <c r="R15" i="869"/>
  <c r="Q15" i="869"/>
  <c r="O15" i="869"/>
  <c r="N15" i="869"/>
  <c r="P15" i="869" s="1"/>
  <c r="F15" i="869" s="1"/>
  <c r="M15" i="869"/>
  <c r="L15" i="869"/>
  <c r="K15" i="869"/>
  <c r="AI14" i="869"/>
  <c r="AH14" i="869"/>
  <c r="AJ14" i="869" s="1"/>
  <c r="AG14" i="869"/>
  <c r="AE14" i="869"/>
  <c r="AD14" i="869"/>
  <c r="AC14" i="869"/>
  <c r="AB14" i="869"/>
  <c r="AA14" i="869"/>
  <c r="Y14" i="869"/>
  <c r="X14" i="869"/>
  <c r="W14" i="869"/>
  <c r="Z14" i="869" s="1"/>
  <c r="V14" i="869"/>
  <c r="T14" i="869"/>
  <c r="S14" i="869"/>
  <c r="R14" i="869"/>
  <c r="U14" i="869" s="1"/>
  <c r="Q14" i="869"/>
  <c r="O14" i="869"/>
  <c r="N14" i="869"/>
  <c r="M14" i="869"/>
  <c r="L14" i="869"/>
  <c r="K14" i="869"/>
  <c r="AI13" i="869"/>
  <c r="AH13" i="869"/>
  <c r="AJ13" i="869" s="1"/>
  <c r="AG13" i="869"/>
  <c r="AE13" i="869"/>
  <c r="AD13" i="869"/>
  <c r="AC13" i="869"/>
  <c r="AB13" i="869"/>
  <c r="AF13" i="869" s="1"/>
  <c r="AA13" i="869"/>
  <c r="Y13" i="869"/>
  <c r="X13" i="869"/>
  <c r="W13" i="869"/>
  <c r="Z13" i="869" s="1"/>
  <c r="V13" i="869"/>
  <c r="T13" i="869"/>
  <c r="S13" i="869"/>
  <c r="R13" i="869"/>
  <c r="U13" i="869" s="1"/>
  <c r="Q13" i="869"/>
  <c r="O13" i="869"/>
  <c r="N13" i="869"/>
  <c r="M13" i="869"/>
  <c r="L13" i="869"/>
  <c r="P13" i="869" s="1"/>
  <c r="K13" i="869"/>
  <c r="AI12" i="869"/>
  <c r="AH12" i="869"/>
  <c r="AJ12" i="869" s="1"/>
  <c r="AG12" i="869"/>
  <c r="AE12" i="869"/>
  <c r="AD12" i="869"/>
  <c r="AC12" i="869"/>
  <c r="AF12" i="869" s="1"/>
  <c r="AB12" i="869"/>
  <c r="AA12" i="869"/>
  <c r="Y12" i="869"/>
  <c r="X12" i="869"/>
  <c r="Z12" i="869" s="1"/>
  <c r="W12" i="869"/>
  <c r="V12" i="869"/>
  <c r="T12" i="869"/>
  <c r="S12" i="869"/>
  <c r="U12" i="869" s="1"/>
  <c r="R12" i="869"/>
  <c r="Q12" i="869"/>
  <c r="O12" i="869"/>
  <c r="N12" i="869"/>
  <c r="M12" i="869"/>
  <c r="P12" i="869" s="1"/>
  <c r="F12" i="869" s="1"/>
  <c r="L12" i="869"/>
  <c r="K12" i="869"/>
  <c r="AI11" i="869"/>
  <c r="AH11" i="869"/>
  <c r="AJ11" i="869" s="1"/>
  <c r="AG11" i="869"/>
  <c r="AE11" i="869"/>
  <c r="AD11" i="869"/>
  <c r="AC11" i="869"/>
  <c r="AB11" i="869"/>
  <c r="AA11" i="869"/>
  <c r="Y11" i="869"/>
  <c r="X11" i="869"/>
  <c r="W11" i="869"/>
  <c r="V11" i="869"/>
  <c r="T11" i="869"/>
  <c r="S11" i="869"/>
  <c r="R11" i="869"/>
  <c r="Q11" i="869"/>
  <c r="O11" i="869"/>
  <c r="N11" i="869"/>
  <c r="M11" i="869"/>
  <c r="L11" i="869"/>
  <c r="K11" i="869"/>
  <c r="AI10" i="869"/>
  <c r="AH10" i="869"/>
  <c r="AJ10" i="869" s="1"/>
  <c r="AG10" i="869"/>
  <c r="AE10" i="869"/>
  <c r="AD10" i="869"/>
  <c r="AF10" i="869" s="1"/>
  <c r="AC10" i="869"/>
  <c r="AB10" i="869"/>
  <c r="AA10" i="869"/>
  <c r="Y10" i="869"/>
  <c r="X10" i="869"/>
  <c r="Z10" i="869" s="1"/>
  <c r="W10" i="869"/>
  <c r="V10" i="869"/>
  <c r="T10" i="869"/>
  <c r="U10" i="869" s="1"/>
  <c r="S10" i="869"/>
  <c r="R10" i="869"/>
  <c r="Q10" i="869"/>
  <c r="O10" i="869"/>
  <c r="N10" i="869"/>
  <c r="P10" i="869" s="1"/>
  <c r="F10" i="869" s="1"/>
  <c r="M10" i="869"/>
  <c r="L10" i="869"/>
  <c r="K10" i="869"/>
  <c r="AI9" i="869"/>
  <c r="AH9" i="869"/>
  <c r="AJ9" i="869" s="1"/>
  <c r="AG9" i="869"/>
  <c r="AE9" i="869"/>
  <c r="AD9" i="869"/>
  <c r="AC9" i="869"/>
  <c r="AF9" i="869" s="1"/>
  <c r="AB9" i="869"/>
  <c r="AA9" i="869"/>
  <c r="Y9" i="869"/>
  <c r="X9" i="869"/>
  <c r="Z9" i="869" s="1"/>
  <c r="W9" i="869"/>
  <c r="V9" i="869"/>
  <c r="T9" i="869"/>
  <c r="S9" i="869"/>
  <c r="U9" i="869" s="1"/>
  <c r="R9" i="869"/>
  <c r="Q9" i="869"/>
  <c r="O9" i="869"/>
  <c r="N9" i="869"/>
  <c r="M9" i="869"/>
  <c r="P9" i="869" s="1"/>
  <c r="F9" i="869" s="1"/>
  <c r="L9" i="869"/>
  <c r="K9" i="869"/>
  <c r="AI8" i="869"/>
  <c r="AH8" i="869"/>
  <c r="AJ8" i="869" s="1"/>
  <c r="AG8" i="869"/>
  <c r="AE8" i="869"/>
  <c r="AD8" i="869"/>
  <c r="AC8" i="869"/>
  <c r="AF8" i="869" s="1"/>
  <c r="AB8" i="869"/>
  <c r="AA8" i="869"/>
  <c r="Y8" i="869"/>
  <c r="X8" i="869"/>
  <c r="Z8" i="869" s="1"/>
  <c r="W8" i="869"/>
  <c r="V8" i="869"/>
  <c r="T8" i="869"/>
  <c r="S8" i="869"/>
  <c r="U8" i="869" s="1"/>
  <c r="R8" i="869"/>
  <c r="Q8" i="869"/>
  <c r="O8" i="869"/>
  <c r="N8" i="869"/>
  <c r="M8" i="869"/>
  <c r="P8" i="869" s="1"/>
  <c r="F8" i="869" s="1"/>
  <c r="L8" i="869"/>
  <c r="K8" i="869"/>
  <c r="AI7" i="869"/>
  <c r="AH7" i="869"/>
  <c r="AJ7" i="869" s="1"/>
  <c r="AG7" i="869"/>
  <c r="AE7" i="869"/>
  <c r="AD7" i="869"/>
  <c r="AC7" i="869"/>
  <c r="AB7" i="869"/>
  <c r="AA7" i="869"/>
  <c r="Y7" i="869"/>
  <c r="X7" i="869"/>
  <c r="W7" i="869"/>
  <c r="V7" i="869"/>
  <c r="T7" i="869"/>
  <c r="S7" i="869"/>
  <c r="U7" i="869" s="1"/>
  <c r="R7" i="869"/>
  <c r="Q7" i="869"/>
  <c r="O7" i="869"/>
  <c r="P7" i="869" s="1"/>
  <c r="F7" i="869" s="1"/>
  <c r="N7" i="869"/>
  <c r="M7" i="869"/>
  <c r="L7" i="869"/>
  <c r="K7" i="869"/>
  <c r="AI6" i="869"/>
  <c r="AH6" i="869"/>
  <c r="AG6" i="869"/>
  <c r="AE6" i="869"/>
  <c r="AF6" i="869" s="1"/>
  <c r="AD6" i="869"/>
  <c r="AC6" i="869"/>
  <c r="AB6" i="869"/>
  <c r="AA6" i="869"/>
  <c r="Y6" i="869"/>
  <c r="X6" i="869"/>
  <c r="W6" i="869"/>
  <c r="V6" i="869"/>
  <c r="T6" i="869"/>
  <c r="S6" i="869"/>
  <c r="R6" i="869"/>
  <c r="Q6" i="869"/>
  <c r="O6" i="869"/>
  <c r="N6" i="869"/>
  <c r="M6" i="869"/>
  <c r="L6" i="869"/>
  <c r="K6" i="869"/>
  <c r="AI5" i="869"/>
  <c r="AH5" i="869"/>
  <c r="AJ5" i="869" s="1"/>
  <c r="AG5" i="869"/>
  <c r="AE5" i="869"/>
  <c r="AD5" i="869"/>
  <c r="AC5" i="869"/>
  <c r="AB5" i="869"/>
  <c r="AA5" i="869"/>
  <c r="Y5" i="869"/>
  <c r="X5" i="869"/>
  <c r="W5" i="869"/>
  <c r="V5" i="869"/>
  <c r="T5" i="869"/>
  <c r="S5" i="869"/>
  <c r="R5" i="869"/>
  <c r="Q5" i="869"/>
  <c r="O5" i="869"/>
  <c r="N5" i="869"/>
  <c r="M5" i="869"/>
  <c r="L5" i="869"/>
  <c r="K5" i="869"/>
  <c r="AI4" i="869"/>
  <c r="AJ4" i="869" s="1"/>
  <c r="AH4" i="869"/>
  <c r="AG4" i="869"/>
  <c r="AE4" i="869"/>
  <c r="AF4" i="869" s="1"/>
  <c r="AD4" i="869"/>
  <c r="AC4" i="869"/>
  <c r="AB4" i="869"/>
  <c r="AA4" i="869"/>
  <c r="Y4" i="869"/>
  <c r="Z4" i="869" s="1"/>
  <c r="X4" i="869"/>
  <c r="W4" i="869"/>
  <c r="V4" i="869"/>
  <c r="T4" i="869"/>
  <c r="U4" i="869" s="1"/>
  <c r="S4" i="869"/>
  <c r="R4" i="869"/>
  <c r="Q4" i="869"/>
  <c r="O4" i="869"/>
  <c r="P4" i="869" s="1"/>
  <c r="F4" i="869" s="1"/>
  <c r="N4" i="869"/>
  <c r="M4" i="869"/>
  <c r="L4" i="869"/>
  <c r="K4" i="869"/>
  <c r="E54" i="867"/>
  <c r="E55" i="867" s="1"/>
  <c r="D54" i="867"/>
  <c r="D55" i="867" s="1"/>
  <c r="C54" i="867"/>
  <c r="E47" i="867"/>
  <c r="D47" i="867"/>
  <c r="D49" i="867" s="1"/>
  <c r="AJ43" i="867"/>
  <c r="AI43" i="867"/>
  <c r="AH43" i="867"/>
  <c r="AG43" i="867"/>
  <c r="AF43" i="867"/>
  <c r="AE43" i="867"/>
  <c r="AD43" i="867"/>
  <c r="AC43" i="867"/>
  <c r="AB43" i="867"/>
  <c r="AA43" i="867"/>
  <c r="Z43" i="867"/>
  <c r="Y43" i="867"/>
  <c r="X43" i="867"/>
  <c r="W43" i="867"/>
  <c r="V43" i="867"/>
  <c r="U43" i="867"/>
  <c r="T43" i="867"/>
  <c r="S43" i="867"/>
  <c r="R43" i="867"/>
  <c r="Q43" i="867"/>
  <c r="P43" i="867"/>
  <c r="O43" i="867"/>
  <c r="N43" i="867"/>
  <c r="M43" i="867"/>
  <c r="L43" i="867"/>
  <c r="K43" i="867"/>
  <c r="F43" i="867"/>
  <c r="AJ42" i="867"/>
  <c r="AI42" i="867"/>
  <c r="AH42" i="867"/>
  <c r="AG42" i="867"/>
  <c r="AF42" i="867"/>
  <c r="AE42" i="867"/>
  <c r="AD42" i="867"/>
  <c r="AC42" i="867"/>
  <c r="AB42" i="867"/>
  <c r="AA42" i="867"/>
  <c r="Z42" i="867"/>
  <c r="Y42" i="867"/>
  <c r="X42" i="867"/>
  <c r="W42" i="867"/>
  <c r="V42" i="867"/>
  <c r="U42" i="867"/>
  <c r="T42" i="867"/>
  <c r="S42" i="867"/>
  <c r="R42" i="867"/>
  <c r="Q42" i="867"/>
  <c r="P42" i="867"/>
  <c r="O42" i="867"/>
  <c r="N42" i="867"/>
  <c r="M42" i="867"/>
  <c r="L42" i="867"/>
  <c r="K42" i="867"/>
  <c r="F42" i="867"/>
  <c r="AJ41" i="867"/>
  <c r="AI41" i="867"/>
  <c r="AH41" i="867"/>
  <c r="AG41" i="867"/>
  <c r="AF41" i="867"/>
  <c r="AE41" i="867"/>
  <c r="AD41" i="867"/>
  <c r="AC41" i="867"/>
  <c r="AB41" i="867"/>
  <c r="AA41" i="867"/>
  <c r="Z41" i="867"/>
  <c r="Y41" i="867"/>
  <c r="X41" i="867"/>
  <c r="W41" i="867"/>
  <c r="V41" i="867"/>
  <c r="U41" i="867"/>
  <c r="T41" i="867"/>
  <c r="S41" i="867"/>
  <c r="R41" i="867"/>
  <c r="Q41" i="867"/>
  <c r="P41" i="867"/>
  <c r="O41" i="867"/>
  <c r="N41" i="867"/>
  <c r="M41" i="867"/>
  <c r="L41" i="867"/>
  <c r="K41" i="867"/>
  <c r="F41" i="867"/>
  <c r="AJ40" i="867"/>
  <c r="AI40" i="867"/>
  <c r="AH40" i="867"/>
  <c r="AG40" i="867"/>
  <c r="AF40" i="867"/>
  <c r="AE40" i="867"/>
  <c r="AD40" i="867"/>
  <c r="AC40" i="867"/>
  <c r="AB40" i="867"/>
  <c r="AA40" i="867"/>
  <c r="Z40" i="867"/>
  <c r="Y40" i="867"/>
  <c r="X40" i="867"/>
  <c r="W40" i="867"/>
  <c r="V40" i="867"/>
  <c r="U40" i="867"/>
  <c r="T40" i="867"/>
  <c r="S40" i="867"/>
  <c r="R40" i="867"/>
  <c r="Q40" i="867"/>
  <c r="P40" i="867"/>
  <c r="O40" i="867"/>
  <c r="N40" i="867"/>
  <c r="M40" i="867"/>
  <c r="L40" i="867"/>
  <c r="K40" i="867"/>
  <c r="F40" i="867"/>
  <c r="AJ39" i="867"/>
  <c r="AI39" i="867"/>
  <c r="AH39" i="867"/>
  <c r="AG39" i="867"/>
  <c r="AF39" i="867"/>
  <c r="AE39" i="867"/>
  <c r="AD39" i="867"/>
  <c r="AC39" i="867"/>
  <c r="AB39" i="867"/>
  <c r="AA39" i="867"/>
  <c r="Z39" i="867"/>
  <c r="Y39" i="867"/>
  <c r="X39" i="867"/>
  <c r="W39" i="867"/>
  <c r="V39" i="867"/>
  <c r="U39" i="867"/>
  <c r="T39" i="867"/>
  <c r="S39" i="867"/>
  <c r="R39" i="867"/>
  <c r="Q39" i="867"/>
  <c r="P39" i="867"/>
  <c r="O39" i="867"/>
  <c r="N39" i="867"/>
  <c r="M39" i="867"/>
  <c r="L39" i="867"/>
  <c r="K39" i="867"/>
  <c r="F39" i="867"/>
  <c r="AJ38" i="867"/>
  <c r="AI38" i="867"/>
  <c r="AH38" i="867"/>
  <c r="AG38" i="867"/>
  <c r="AF38" i="867"/>
  <c r="AE38" i="867"/>
  <c r="AD38" i="867"/>
  <c r="AC38" i="867"/>
  <c r="AB38" i="867"/>
  <c r="AA38" i="867"/>
  <c r="Z38" i="867"/>
  <c r="Y38" i="867"/>
  <c r="X38" i="867"/>
  <c r="W38" i="867"/>
  <c r="V38" i="867"/>
  <c r="U38" i="867"/>
  <c r="T38" i="867"/>
  <c r="S38" i="867"/>
  <c r="R38" i="867"/>
  <c r="Q38" i="867"/>
  <c r="P38" i="867"/>
  <c r="O38" i="867"/>
  <c r="N38" i="867"/>
  <c r="M38" i="867"/>
  <c r="L38" i="867"/>
  <c r="K38" i="867"/>
  <c r="F38" i="867"/>
  <c r="AJ37" i="867"/>
  <c r="AI37" i="867"/>
  <c r="AH37" i="867"/>
  <c r="AG37" i="867"/>
  <c r="AF37" i="867"/>
  <c r="AE37" i="867"/>
  <c r="AD37" i="867"/>
  <c r="AC37" i="867"/>
  <c r="AB37" i="867"/>
  <c r="AA37" i="867"/>
  <c r="Z37" i="867"/>
  <c r="Y37" i="867"/>
  <c r="X37" i="867"/>
  <c r="W37" i="867"/>
  <c r="V37" i="867"/>
  <c r="U37" i="867"/>
  <c r="T37" i="867"/>
  <c r="S37" i="867"/>
  <c r="R37" i="867"/>
  <c r="Q37" i="867"/>
  <c r="P37" i="867"/>
  <c r="O37" i="867"/>
  <c r="N37" i="867"/>
  <c r="M37" i="867"/>
  <c r="L37" i="867"/>
  <c r="K37" i="867"/>
  <c r="F37" i="867"/>
  <c r="AJ36" i="867"/>
  <c r="AI36" i="867"/>
  <c r="AH36" i="867"/>
  <c r="AG36" i="867"/>
  <c r="AF36" i="867"/>
  <c r="AE36" i="867"/>
  <c r="AD36" i="867"/>
  <c r="AC36" i="867"/>
  <c r="AB36" i="867"/>
  <c r="AA36" i="867"/>
  <c r="Z36" i="867"/>
  <c r="Y36" i="867"/>
  <c r="X36" i="867"/>
  <c r="W36" i="867"/>
  <c r="V36" i="867"/>
  <c r="U36" i="867"/>
  <c r="T36" i="867"/>
  <c r="S36" i="867"/>
  <c r="R36" i="867"/>
  <c r="Q36" i="867"/>
  <c r="P36" i="867"/>
  <c r="O36" i="867"/>
  <c r="N36" i="867"/>
  <c r="M36" i="867"/>
  <c r="L36" i="867"/>
  <c r="K36" i="867"/>
  <c r="F36" i="867"/>
  <c r="AJ35" i="867"/>
  <c r="AI35" i="867"/>
  <c r="AH35" i="867"/>
  <c r="AG35" i="867"/>
  <c r="AF35" i="867"/>
  <c r="AE35" i="867"/>
  <c r="AD35" i="867"/>
  <c r="AC35" i="867"/>
  <c r="AB35" i="867"/>
  <c r="AA35" i="867"/>
  <c r="Z35" i="867"/>
  <c r="Y35" i="867"/>
  <c r="X35" i="867"/>
  <c r="W35" i="867"/>
  <c r="V35" i="867"/>
  <c r="U35" i="867"/>
  <c r="T35" i="867"/>
  <c r="S35" i="867"/>
  <c r="R35" i="867"/>
  <c r="Q35" i="867"/>
  <c r="P35" i="867"/>
  <c r="O35" i="867"/>
  <c r="N35" i="867"/>
  <c r="M35" i="867"/>
  <c r="L35" i="867"/>
  <c r="K35" i="867"/>
  <c r="F35" i="867"/>
  <c r="AJ34" i="867"/>
  <c r="AI34" i="867"/>
  <c r="AH34" i="867"/>
  <c r="AG34" i="867"/>
  <c r="AF34" i="867"/>
  <c r="AE34" i="867"/>
  <c r="AD34" i="867"/>
  <c r="AC34" i="867"/>
  <c r="AB34" i="867"/>
  <c r="AA34" i="867"/>
  <c r="Z34" i="867"/>
  <c r="Y34" i="867"/>
  <c r="X34" i="867"/>
  <c r="W34" i="867"/>
  <c r="V34" i="867"/>
  <c r="U34" i="867"/>
  <c r="T34" i="867"/>
  <c r="S34" i="867"/>
  <c r="R34" i="867"/>
  <c r="Q34" i="867"/>
  <c r="P34" i="867"/>
  <c r="O34" i="867"/>
  <c r="N34" i="867"/>
  <c r="M34" i="867"/>
  <c r="L34" i="867"/>
  <c r="K34" i="867"/>
  <c r="F34" i="867"/>
  <c r="AJ33" i="867"/>
  <c r="AI33" i="867"/>
  <c r="AH33" i="867"/>
  <c r="AG33" i="867"/>
  <c r="AF33" i="867"/>
  <c r="AE33" i="867"/>
  <c r="AD33" i="867"/>
  <c r="AC33" i="867"/>
  <c r="AB33" i="867"/>
  <c r="AA33" i="867"/>
  <c r="Z33" i="867"/>
  <c r="Y33" i="867"/>
  <c r="X33" i="867"/>
  <c r="W33" i="867"/>
  <c r="V33" i="867"/>
  <c r="U33" i="867"/>
  <c r="T33" i="867"/>
  <c r="S33" i="867"/>
  <c r="R33" i="867"/>
  <c r="Q33" i="867"/>
  <c r="P33" i="867"/>
  <c r="O33" i="867"/>
  <c r="N33" i="867"/>
  <c r="M33" i="867"/>
  <c r="L33" i="867"/>
  <c r="K33" i="867"/>
  <c r="F33" i="867"/>
  <c r="AJ32" i="867"/>
  <c r="AI32" i="867"/>
  <c r="AH32" i="867"/>
  <c r="AG32" i="867"/>
  <c r="AF32" i="867"/>
  <c r="AE32" i="867"/>
  <c r="AD32" i="867"/>
  <c r="AC32" i="867"/>
  <c r="AB32" i="867"/>
  <c r="AA32" i="867"/>
  <c r="Z32" i="867"/>
  <c r="Y32" i="867"/>
  <c r="X32" i="867"/>
  <c r="W32" i="867"/>
  <c r="V32" i="867"/>
  <c r="U32" i="867"/>
  <c r="T32" i="867"/>
  <c r="S32" i="867"/>
  <c r="R32" i="867"/>
  <c r="Q32" i="867"/>
  <c r="P32" i="867"/>
  <c r="O32" i="867"/>
  <c r="N32" i="867"/>
  <c r="M32" i="867"/>
  <c r="L32" i="867"/>
  <c r="K32" i="867"/>
  <c r="F32" i="867"/>
  <c r="AJ31" i="867"/>
  <c r="AI31" i="867"/>
  <c r="AH31" i="867"/>
  <c r="AG31" i="867"/>
  <c r="AF31" i="867"/>
  <c r="AE31" i="867"/>
  <c r="AD31" i="867"/>
  <c r="AC31" i="867"/>
  <c r="AB31" i="867"/>
  <c r="AA31" i="867"/>
  <c r="Z31" i="867"/>
  <c r="Y31" i="867"/>
  <c r="X31" i="867"/>
  <c r="W31" i="867"/>
  <c r="V31" i="867"/>
  <c r="U31" i="867"/>
  <c r="T31" i="867"/>
  <c r="S31" i="867"/>
  <c r="R31" i="867"/>
  <c r="Q31" i="867"/>
  <c r="P31" i="867"/>
  <c r="O31" i="867"/>
  <c r="N31" i="867"/>
  <c r="M31" i="867"/>
  <c r="L31" i="867"/>
  <c r="K31" i="867"/>
  <c r="F31" i="867"/>
  <c r="AJ30" i="867"/>
  <c r="AI30" i="867"/>
  <c r="AH30" i="867"/>
  <c r="AG30" i="867"/>
  <c r="AF30" i="867"/>
  <c r="AE30" i="867"/>
  <c r="AD30" i="867"/>
  <c r="AC30" i="867"/>
  <c r="AB30" i="867"/>
  <c r="AA30" i="867"/>
  <c r="Z30" i="867"/>
  <c r="Y30" i="867"/>
  <c r="X30" i="867"/>
  <c r="W30" i="867"/>
  <c r="V30" i="867"/>
  <c r="U30" i="867"/>
  <c r="T30" i="867"/>
  <c r="S30" i="867"/>
  <c r="R30" i="867"/>
  <c r="Q30" i="867"/>
  <c r="P30" i="867"/>
  <c r="O30" i="867"/>
  <c r="N30" i="867"/>
  <c r="M30" i="867"/>
  <c r="L30" i="867"/>
  <c r="K30" i="867"/>
  <c r="F30" i="867"/>
  <c r="AJ29" i="867"/>
  <c r="AI29" i="867"/>
  <c r="AH29" i="867"/>
  <c r="AG29" i="867"/>
  <c r="AF29" i="867"/>
  <c r="AE29" i="867"/>
  <c r="AD29" i="867"/>
  <c r="AC29" i="867"/>
  <c r="AB29" i="867"/>
  <c r="AA29" i="867"/>
  <c r="Z29" i="867"/>
  <c r="Y29" i="867"/>
  <c r="X29" i="867"/>
  <c r="W29" i="867"/>
  <c r="V29" i="867"/>
  <c r="U29" i="867"/>
  <c r="T29" i="867"/>
  <c r="S29" i="867"/>
  <c r="R29" i="867"/>
  <c r="Q29" i="867"/>
  <c r="P29" i="867"/>
  <c r="O29" i="867"/>
  <c r="N29" i="867"/>
  <c r="M29" i="867"/>
  <c r="L29" i="867"/>
  <c r="K29" i="867"/>
  <c r="F29" i="867"/>
  <c r="AJ28" i="867"/>
  <c r="AI28" i="867"/>
  <c r="AH28" i="867"/>
  <c r="AG28" i="867"/>
  <c r="AF28" i="867"/>
  <c r="AE28" i="867"/>
  <c r="AD28" i="867"/>
  <c r="AC28" i="867"/>
  <c r="AB28" i="867"/>
  <c r="AA28" i="867"/>
  <c r="Z28" i="867"/>
  <c r="Y28" i="867"/>
  <c r="X28" i="867"/>
  <c r="W28" i="867"/>
  <c r="V28" i="867"/>
  <c r="U28" i="867"/>
  <c r="T28" i="867"/>
  <c r="S28" i="867"/>
  <c r="R28" i="867"/>
  <c r="Q28" i="867"/>
  <c r="P28" i="867"/>
  <c r="O28" i="867"/>
  <c r="N28" i="867"/>
  <c r="M28" i="867"/>
  <c r="L28" i="867"/>
  <c r="K28" i="867"/>
  <c r="F28" i="867"/>
  <c r="AJ27" i="867"/>
  <c r="AI27" i="867"/>
  <c r="AH27" i="867"/>
  <c r="AG27" i="867"/>
  <c r="AF27" i="867"/>
  <c r="AE27" i="867"/>
  <c r="AD27" i="867"/>
  <c r="AC27" i="867"/>
  <c r="AB27" i="867"/>
  <c r="AA27" i="867"/>
  <c r="Y27" i="867"/>
  <c r="X27" i="867"/>
  <c r="W27" i="867"/>
  <c r="V27" i="867"/>
  <c r="Z27" i="867" s="1"/>
  <c r="U27" i="867"/>
  <c r="T27" i="867"/>
  <c r="S27" i="867"/>
  <c r="R27" i="867"/>
  <c r="Q27" i="867"/>
  <c r="P27" i="867"/>
  <c r="O27" i="867"/>
  <c r="N27" i="867"/>
  <c r="M27" i="867"/>
  <c r="L27" i="867"/>
  <c r="K27" i="867"/>
  <c r="F27" i="867"/>
  <c r="AI26" i="867"/>
  <c r="AH26" i="867"/>
  <c r="AG26" i="867"/>
  <c r="AJ26" i="867" s="1"/>
  <c r="F26" i="867" s="1"/>
  <c r="AE26" i="867"/>
  <c r="AD26" i="867"/>
  <c r="AC26" i="867"/>
  <c r="AB26" i="867"/>
  <c r="AA26" i="867"/>
  <c r="AF26" i="867" s="1"/>
  <c r="Z26" i="867"/>
  <c r="Y26" i="867"/>
  <c r="X26" i="867"/>
  <c r="W26" i="867"/>
  <c r="V26" i="867"/>
  <c r="T26" i="867"/>
  <c r="S26" i="867"/>
  <c r="R26" i="867"/>
  <c r="Q26" i="867"/>
  <c r="U26" i="867" s="1"/>
  <c r="O26" i="867"/>
  <c r="N26" i="867"/>
  <c r="M26" i="867"/>
  <c r="L26" i="867"/>
  <c r="K26" i="867"/>
  <c r="P26" i="867" s="1"/>
  <c r="AJ25" i="867"/>
  <c r="F25" i="867" s="1"/>
  <c r="AI25" i="867"/>
  <c r="AH25" i="867"/>
  <c r="AG25" i="867"/>
  <c r="AE25" i="867"/>
  <c r="AD25" i="867"/>
  <c r="AC25" i="867"/>
  <c r="AB25" i="867"/>
  <c r="AF25" i="867" s="1"/>
  <c r="AA25" i="867"/>
  <c r="Y25" i="867"/>
  <c r="X25" i="867"/>
  <c r="W25" i="867"/>
  <c r="Z25" i="867" s="1"/>
  <c r="V25" i="867"/>
  <c r="U25" i="867"/>
  <c r="T25" i="867"/>
  <c r="S25" i="867"/>
  <c r="R25" i="867"/>
  <c r="Q25" i="867"/>
  <c r="O25" i="867"/>
  <c r="N25" i="867"/>
  <c r="M25" i="867"/>
  <c r="L25" i="867"/>
  <c r="P25" i="867" s="1"/>
  <c r="K25" i="867"/>
  <c r="AI24" i="867"/>
  <c r="AH24" i="867"/>
  <c r="AJ24" i="867" s="1"/>
  <c r="AG24" i="867"/>
  <c r="AE24" i="867"/>
  <c r="AD24" i="867"/>
  <c r="AC24" i="867"/>
  <c r="AF24" i="867" s="1"/>
  <c r="AB24" i="867"/>
  <c r="AA24" i="867"/>
  <c r="Y24" i="867"/>
  <c r="X24" i="867"/>
  <c r="Z24" i="867" s="1"/>
  <c r="W24" i="867"/>
  <c r="V24" i="867"/>
  <c r="T24" i="867"/>
  <c r="S24" i="867"/>
  <c r="U24" i="867" s="1"/>
  <c r="R24" i="867"/>
  <c r="Q24" i="867"/>
  <c r="O24" i="867"/>
  <c r="N24" i="867"/>
  <c r="M24" i="867"/>
  <c r="P24" i="867" s="1"/>
  <c r="F24" i="867" s="1"/>
  <c r="L24" i="867"/>
  <c r="K24" i="867"/>
  <c r="AI23" i="867"/>
  <c r="AH23" i="867"/>
  <c r="AG23" i="867"/>
  <c r="AE23" i="867"/>
  <c r="AD23" i="867"/>
  <c r="AC23" i="867"/>
  <c r="AB23" i="867"/>
  <c r="AA23" i="867"/>
  <c r="Y23" i="867"/>
  <c r="X23" i="867"/>
  <c r="W23" i="867"/>
  <c r="V23" i="867"/>
  <c r="Z23" i="867" s="1"/>
  <c r="T23" i="867"/>
  <c r="S23" i="867"/>
  <c r="R23" i="867"/>
  <c r="Q23" i="867"/>
  <c r="O23" i="867"/>
  <c r="N23" i="867"/>
  <c r="M23" i="867"/>
  <c r="L23" i="867"/>
  <c r="K23" i="867"/>
  <c r="AI22" i="867"/>
  <c r="AH22" i="867"/>
  <c r="AG22" i="867"/>
  <c r="AJ22" i="867" s="1"/>
  <c r="AE22" i="867"/>
  <c r="AD22" i="867"/>
  <c r="AC22" i="867"/>
  <c r="AB22" i="867"/>
  <c r="AA22" i="867"/>
  <c r="AF22" i="867" s="1"/>
  <c r="Y22" i="867"/>
  <c r="X22" i="867"/>
  <c r="W22" i="867"/>
  <c r="V22" i="867"/>
  <c r="Z22" i="867" s="1"/>
  <c r="T22" i="867"/>
  <c r="S22" i="867"/>
  <c r="R22" i="867"/>
  <c r="Q22" i="867"/>
  <c r="U22" i="867" s="1"/>
  <c r="O22" i="867"/>
  <c r="N22" i="867"/>
  <c r="M22" i="867"/>
  <c r="L22" i="867"/>
  <c r="K22" i="867"/>
  <c r="P22" i="867" s="1"/>
  <c r="AI21" i="867"/>
  <c r="AH21" i="867"/>
  <c r="AG21" i="867"/>
  <c r="AJ21" i="867" s="1"/>
  <c r="AE21" i="867"/>
  <c r="AD21" i="867"/>
  <c r="AC21" i="867"/>
  <c r="AB21" i="867"/>
  <c r="AA21" i="867"/>
  <c r="AF21" i="867" s="1"/>
  <c r="Y21" i="867"/>
  <c r="X21" i="867"/>
  <c r="W21" i="867"/>
  <c r="V21" i="867"/>
  <c r="Z21" i="867" s="1"/>
  <c r="T21" i="867"/>
  <c r="S21" i="867"/>
  <c r="R21" i="867"/>
  <c r="Q21" i="867"/>
  <c r="U21" i="867" s="1"/>
  <c r="O21" i="867"/>
  <c r="N21" i="867"/>
  <c r="M21" i="867"/>
  <c r="L21" i="867"/>
  <c r="K21" i="867"/>
  <c r="P21" i="867" s="1"/>
  <c r="AI20" i="867"/>
  <c r="AH20" i="867"/>
  <c r="AJ20" i="867" s="1"/>
  <c r="AG20" i="867"/>
  <c r="AE20" i="867"/>
  <c r="AD20" i="867"/>
  <c r="AC20" i="867"/>
  <c r="AB20" i="867"/>
  <c r="AA20" i="867"/>
  <c r="AF20" i="867" s="1"/>
  <c r="Y20" i="867"/>
  <c r="X20" i="867"/>
  <c r="W20" i="867"/>
  <c r="V20" i="867"/>
  <c r="U20" i="867"/>
  <c r="T20" i="867"/>
  <c r="S20" i="867"/>
  <c r="R20" i="867"/>
  <c r="Q20" i="867"/>
  <c r="O20" i="867"/>
  <c r="N20" i="867"/>
  <c r="M20" i="867"/>
  <c r="L20" i="867"/>
  <c r="K20" i="867"/>
  <c r="P20" i="867" s="1"/>
  <c r="AI19" i="867"/>
  <c r="AH19" i="867"/>
  <c r="AG19" i="867"/>
  <c r="AE19" i="867"/>
  <c r="AD19" i="867"/>
  <c r="AC19" i="867"/>
  <c r="AB19" i="867"/>
  <c r="AA19" i="867"/>
  <c r="AF19" i="867" s="1"/>
  <c r="Y19" i="867"/>
  <c r="X19" i="867"/>
  <c r="W19" i="867"/>
  <c r="V19" i="867"/>
  <c r="T19" i="867"/>
  <c r="S19" i="867"/>
  <c r="R19" i="867"/>
  <c r="Q19" i="867"/>
  <c r="U19" i="867" s="1"/>
  <c r="O19" i="867"/>
  <c r="N19" i="867"/>
  <c r="M19" i="867"/>
  <c r="L19" i="867"/>
  <c r="K19" i="867"/>
  <c r="AI18" i="867"/>
  <c r="AH18" i="867"/>
  <c r="AJ18" i="867" s="1"/>
  <c r="AG18" i="867"/>
  <c r="AE18" i="867"/>
  <c r="AD18" i="867"/>
  <c r="AC18" i="867"/>
  <c r="AB18" i="867"/>
  <c r="AA18" i="867"/>
  <c r="Y18" i="867"/>
  <c r="X18" i="867"/>
  <c r="W18" i="867"/>
  <c r="V18" i="867"/>
  <c r="T18" i="867"/>
  <c r="S18" i="867"/>
  <c r="R18" i="867"/>
  <c r="Q18" i="867"/>
  <c r="O18" i="867"/>
  <c r="N18" i="867"/>
  <c r="M18" i="867"/>
  <c r="L18" i="867"/>
  <c r="K18" i="867"/>
  <c r="AI17" i="867"/>
  <c r="AH17" i="867"/>
  <c r="AJ17" i="867" s="1"/>
  <c r="AG17" i="867"/>
  <c r="AE17" i="867"/>
  <c r="AD17" i="867"/>
  <c r="AC17" i="867"/>
  <c r="AB17" i="867"/>
  <c r="AA17" i="867"/>
  <c r="Y17" i="867"/>
  <c r="X17" i="867"/>
  <c r="W17" i="867"/>
  <c r="V17" i="867"/>
  <c r="T17" i="867"/>
  <c r="U17" i="867" s="1"/>
  <c r="S17" i="867"/>
  <c r="R17" i="867"/>
  <c r="Q17" i="867"/>
  <c r="O17" i="867"/>
  <c r="N17" i="867"/>
  <c r="M17" i="867"/>
  <c r="L17" i="867"/>
  <c r="K17" i="867"/>
  <c r="AI16" i="867"/>
  <c r="AH16" i="867"/>
  <c r="AG16" i="867"/>
  <c r="AE16" i="867"/>
  <c r="AD16" i="867"/>
  <c r="AF16" i="867" s="1"/>
  <c r="AC16" i="867"/>
  <c r="AB16" i="867"/>
  <c r="AA16" i="867"/>
  <c r="Y16" i="867"/>
  <c r="X16" i="867"/>
  <c r="Z16" i="867" s="1"/>
  <c r="W16" i="867"/>
  <c r="V16" i="867"/>
  <c r="T16" i="867"/>
  <c r="S16" i="867"/>
  <c r="R16" i="867"/>
  <c r="Q16" i="867"/>
  <c r="O16" i="867"/>
  <c r="N16" i="867"/>
  <c r="P16" i="867" s="1"/>
  <c r="M16" i="867"/>
  <c r="L16" i="867"/>
  <c r="K16" i="867"/>
  <c r="AI15" i="867"/>
  <c r="AH15" i="867"/>
  <c r="AJ15" i="867" s="1"/>
  <c r="AG15" i="867"/>
  <c r="AE15" i="867"/>
  <c r="AD15" i="867"/>
  <c r="AC15" i="867"/>
  <c r="AB15" i="867"/>
  <c r="AF15" i="867" s="1"/>
  <c r="AA15" i="867"/>
  <c r="Y15" i="867"/>
  <c r="Z15" i="867" s="1"/>
  <c r="X15" i="867"/>
  <c r="W15" i="867"/>
  <c r="V15" i="867"/>
  <c r="T15" i="867"/>
  <c r="S15" i="867"/>
  <c r="R15" i="867"/>
  <c r="U15" i="867" s="1"/>
  <c r="Q15" i="867"/>
  <c r="O15" i="867"/>
  <c r="N15" i="867"/>
  <c r="M15" i="867"/>
  <c r="L15" i="867"/>
  <c r="K15" i="867"/>
  <c r="AI14" i="867"/>
  <c r="AH14" i="867"/>
  <c r="AG14" i="867"/>
  <c r="AE14" i="867"/>
  <c r="AD14" i="867"/>
  <c r="AC14" i="867"/>
  <c r="AB14" i="867"/>
  <c r="AA14" i="867"/>
  <c r="Y14" i="867"/>
  <c r="X14" i="867"/>
  <c r="W14" i="867"/>
  <c r="V14" i="867"/>
  <c r="T14" i="867"/>
  <c r="S14" i="867"/>
  <c r="R14" i="867"/>
  <c r="Q14" i="867"/>
  <c r="O14" i="867"/>
  <c r="N14" i="867"/>
  <c r="M14" i="867"/>
  <c r="L14" i="867"/>
  <c r="K14" i="867"/>
  <c r="AI13" i="867"/>
  <c r="AH13" i="867"/>
  <c r="AG13" i="867"/>
  <c r="AE13" i="867"/>
  <c r="AD13" i="867"/>
  <c r="AC13" i="867"/>
  <c r="AB13" i="867"/>
  <c r="AA13" i="867"/>
  <c r="Y13" i="867"/>
  <c r="X13" i="867"/>
  <c r="W13" i="867"/>
  <c r="V13" i="867"/>
  <c r="T13" i="867"/>
  <c r="S13" i="867"/>
  <c r="R13" i="867"/>
  <c r="Q13" i="867"/>
  <c r="O13" i="867"/>
  <c r="N13" i="867"/>
  <c r="M13" i="867"/>
  <c r="L13" i="867"/>
  <c r="K13" i="867"/>
  <c r="AI12" i="867"/>
  <c r="AH12" i="867"/>
  <c r="AJ12" i="867" s="1"/>
  <c r="AG12" i="867"/>
  <c r="AE12" i="867"/>
  <c r="AD12" i="867"/>
  <c r="AC12" i="867"/>
  <c r="AB12" i="867"/>
  <c r="AA12" i="867"/>
  <c r="Y12" i="867"/>
  <c r="X12" i="867"/>
  <c r="W12" i="867"/>
  <c r="V12" i="867"/>
  <c r="T12" i="867"/>
  <c r="S12" i="867"/>
  <c r="R12" i="867"/>
  <c r="Q12" i="867"/>
  <c r="O12" i="867"/>
  <c r="N12" i="867"/>
  <c r="M12" i="867"/>
  <c r="L12" i="867"/>
  <c r="K12" i="867"/>
  <c r="P12" i="867" s="1"/>
  <c r="AI11" i="867"/>
  <c r="AH11" i="867"/>
  <c r="AG11" i="867"/>
  <c r="AE11" i="867"/>
  <c r="AD11" i="867"/>
  <c r="AC11" i="867"/>
  <c r="AB11" i="867"/>
  <c r="AA11" i="867"/>
  <c r="Y11" i="867"/>
  <c r="X11" i="867"/>
  <c r="W11" i="867"/>
  <c r="V11" i="867"/>
  <c r="T11" i="867"/>
  <c r="S11" i="867"/>
  <c r="R11" i="867"/>
  <c r="Q11" i="867"/>
  <c r="O11" i="867"/>
  <c r="N11" i="867"/>
  <c r="M11" i="867"/>
  <c r="L11" i="867"/>
  <c r="K11" i="867"/>
  <c r="AI10" i="867"/>
  <c r="AH10" i="867"/>
  <c r="AJ10" i="867" s="1"/>
  <c r="AG10" i="867"/>
  <c r="AE10" i="867"/>
  <c r="AD10" i="867"/>
  <c r="AC10" i="867"/>
  <c r="AB10" i="867"/>
  <c r="AA10" i="867"/>
  <c r="Y10" i="867"/>
  <c r="X10" i="867"/>
  <c r="Z10" i="867" s="1"/>
  <c r="W10" i="867"/>
  <c r="V10" i="867"/>
  <c r="T10" i="867"/>
  <c r="S10" i="867"/>
  <c r="R10" i="867"/>
  <c r="Q10" i="867"/>
  <c r="O10" i="867"/>
  <c r="N10" i="867"/>
  <c r="M10" i="867"/>
  <c r="L10" i="867"/>
  <c r="K10" i="867"/>
  <c r="AI9" i="867"/>
  <c r="AH9" i="867"/>
  <c r="AJ9" i="867" s="1"/>
  <c r="AG9" i="867"/>
  <c r="AE9" i="867"/>
  <c r="AD9" i="867"/>
  <c r="AC9" i="867"/>
  <c r="AB9" i="867"/>
  <c r="AA9" i="867"/>
  <c r="Y9" i="867"/>
  <c r="X9" i="867"/>
  <c r="W9" i="867"/>
  <c r="V9" i="867"/>
  <c r="T9" i="867"/>
  <c r="S9" i="867"/>
  <c r="R9" i="867"/>
  <c r="Q9" i="867"/>
  <c r="O9" i="867"/>
  <c r="N9" i="867"/>
  <c r="M9" i="867"/>
  <c r="L9" i="867"/>
  <c r="K9" i="867"/>
  <c r="AI8" i="867"/>
  <c r="AH8" i="867"/>
  <c r="AJ8" i="867" s="1"/>
  <c r="AG8" i="867"/>
  <c r="AE8" i="867"/>
  <c r="AD8" i="867"/>
  <c r="AC8" i="867"/>
  <c r="AB8" i="867"/>
  <c r="AA8" i="867"/>
  <c r="Y8" i="867"/>
  <c r="X8" i="867"/>
  <c r="W8" i="867"/>
  <c r="V8" i="867"/>
  <c r="T8" i="867"/>
  <c r="S8" i="867"/>
  <c r="R8" i="867"/>
  <c r="Q8" i="867"/>
  <c r="O8" i="867"/>
  <c r="N8" i="867"/>
  <c r="M8" i="867"/>
  <c r="L8" i="867"/>
  <c r="K8" i="867"/>
  <c r="AI7" i="867"/>
  <c r="AH7" i="867"/>
  <c r="AJ7" i="867" s="1"/>
  <c r="AG7" i="867"/>
  <c r="AE7" i="867"/>
  <c r="AD7" i="867"/>
  <c r="AC7" i="867"/>
  <c r="AB7" i="867"/>
  <c r="AF7" i="867" s="1"/>
  <c r="AA7" i="867"/>
  <c r="Y7" i="867"/>
  <c r="X7" i="867"/>
  <c r="W7" i="867"/>
  <c r="Z7" i="867" s="1"/>
  <c r="V7" i="867"/>
  <c r="T7" i="867"/>
  <c r="S7" i="867"/>
  <c r="R7" i="867"/>
  <c r="U7" i="867" s="1"/>
  <c r="Q7" i="867"/>
  <c r="O7" i="867"/>
  <c r="N7" i="867"/>
  <c r="M7" i="867"/>
  <c r="L7" i="867"/>
  <c r="P7" i="867" s="1"/>
  <c r="K7" i="867"/>
  <c r="AI6" i="867"/>
  <c r="AH6" i="867"/>
  <c r="AG6" i="867"/>
  <c r="AE6" i="867"/>
  <c r="AD6" i="867"/>
  <c r="AC6" i="867"/>
  <c r="AB6" i="867"/>
  <c r="AA6" i="867"/>
  <c r="Y6" i="867"/>
  <c r="X6" i="867"/>
  <c r="W6" i="867"/>
  <c r="V6" i="867"/>
  <c r="T6" i="867"/>
  <c r="U6" i="867" s="1"/>
  <c r="S6" i="867"/>
  <c r="R6" i="867"/>
  <c r="Q6" i="867"/>
  <c r="O6" i="867"/>
  <c r="N6" i="867"/>
  <c r="M6" i="867"/>
  <c r="L6" i="867"/>
  <c r="K6" i="867"/>
  <c r="AI5" i="867"/>
  <c r="AH5" i="867"/>
  <c r="AG5" i="867"/>
  <c r="AE5" i="867"/>
  <c r="AD5" i="867"/>
  <c r="AC5" i="867"/>
  <c r="AB5" i="867"/>
  <c r="AA5" i="867"/>
  <c r="Y5" i="867"/>
  <c r="X5" i="867"/>
  <c r="W5" i="867"/>
  <c r="V5" i="867"/>
  <c r="T5" i="867"/>
  <c r="S5" i="867"/>
  <c r="R5" i="867"/>
  <c r="Q5" i="867"/>
  <c r="O5" i="867"/>
  <c r="N5" i="867"/>
  <c r="M5" i="867"/>
  <c r="L5" i="867"/>
  <c r="K5" i="867"/>
  <c r="P5" i="867" s="1"/>
  <c r="AI4" i="867"/>
  <c r="AH4" i="867"/>
  <c r="AJ4" i="867" s="1"/>
  <c r="AG4" i="867"/>
  <c r="AE4" i="867"/>
  <c r="AD4" i="867"/>
  <c r="AC4" i="867"/>
  <c r="AB4" i="867"/>
  <c r="AA4" i="867"/>
  <c r="Y4" i="867"/>
  <c r="X4" i="867"/>
  <c r="W4" i="867"/>
  <c r="V4" i="867"/>
  <c r="T4" i="867"/>
  <c r="S4" i="867"/>
  <c r="R4" i="867"/>
  <c r="Q4" i="867"/>
  <c r="O4" i="867"/>
  <c r="N4" i="867"/>
  <c r="M4" i="867"/>
  <c r="L4" i="867"/>
  <c r="K4" i="867"/>
  <c r="Z20" i="867" l="1"/>
  <c r="AF7" i="869"/>
  <c r="U11" i="869"/>
  <c r="Z14" i="872"/>
  <c r="P6" i="867"/>
  <c r="Z19" i="867"/>
  <c r="AF10" i="867"/>
  <c r="U4" i="867"/>
  <c r="P15" i="867"/>
  <c r="F15" i="867" s="1"/>
  <c r="U14" i="867"/>
  <c r="AF14" i="867"/>
  <c r="F20" i="867"/>
  <c r="U23" i="867"/>
  <c r="AJ23" i="867"/>
  <c r="P23" i="867"/>
  <c r="AF23" i="867"/>
  <c r="F22" i="867"/>
  <c r="F21" i="867"/>
  <c r="AJ19" i="867"/>
  <c r="P19" i="867"/>
  <c r="Z18" i="867"/>
  <c r="P14" i="867"/>
  <c r="P13" i="867"/>
  <c r="F13" i="867" s="1"/>
  <c r="Z13" i="867"/>
  <c r="AF13" i="867"/>
  <c r="U12" i="867"/>
  <c r="AF11" i="867"/>
  <c r="U9" i="867"/>
  <c r="P8" i="867"/>
  <c r="AF8" i="867"/>
  <c r="AF6" i="867"/>
  <c r="Z6" i="867"/>
  <c r="U5" i="867"/>
  <c r="AF5" i="867"/>
  <c r="F13" i="869"/>
  <c r="P14" i="869"/>
  <c r="F14" i="869" s="1"/>
  <c r="AF14" i="869"/>
  <c r="Z11" i="869"/>
  <c r="P11" i="869"/>
  <c r="F11" i="869" s="1"/>
  <c r="AF11" i="869"/>
  <c r="Z7" i="869"/>
  <c r="AJ6" i="869"/>
  <c r="Z6" i="869"/>
  <c r="P6" i="869"/>
  <c r="F6" i="869" s="1"/>
  <c r="U6" i="869"/>
  <c r="AF5" i="869"/>
  <c r="Z5" i="869"/>
  <c r="P5" i="869"/>
  <c r="F5" i="869" s="1"/>
  <c r="U5" i="869"/>
  <c r="P4" i="872"/>
  <c r="F4" i="872" s="1"/>
  <c r="Z5" i="872"/>
  <c r="AF5" i="872"/>
  <c r="AF4" i="872"/>
  <c r="P14" i="872"/>
  <c r="F14" i="872" s="1"/>
  <c r="D57" i="872" s="1"/>
  <c r="U14" i="872"/>
  <c r="AJ14" i="872"/>
  <c r="AF14" i="872"/>
  <c r="Z13" i="872"/>
  <c r="AJ13" i="872"/>
  <c r="AF13" i="872"/>
  <c r="F10" i="872"/>
  <c r="Z9" i="872"/>
  <c r="U9" i="872"/>
  <c r="AF9" i="872"/>
  <c r="Z8" i="872"/>
  <c r="P8" i="872"/>
  <c r="F8" i="872" s="1"/>
  <c r="U6" i="872"/>
  <c r="Z6" i="872"/>
  <c r="P5" i="872"/>
  <c r="F5" i="872" s="1"/>
  <c r="AJ4" i="872"/>
  <c r="C57" i="869"/>
  <c r="AJ5" i="867"/>
  <c r="U11" i="867"/>
  <c r="AJ13" i="867"/>
  <c r="AF6" i="872"/>
  <c r="P9" i="867"/>
  <c r="F9" i="867" s="1"/>
  <c r="D50" i="869"/>
  <c r="U16" i="867"/>
  <c r="AF4" i="867"/>
  <c r="P18" i="867"/>
  <c r="F18" i="867" s="1"/>
  <c r="U18" i="867"/>
  <c r="AF18" i="867"/>
  <c r="P17" i="867"/>
  <c r="F17" i="867" s="1"/>
  <c r="AJ16" i="867"/>
  <c r="AF12" i="867"/>
  <c r="Z9" i="867"/>
  <c r="Z8" i="867"/>
  <c r="P4" i="867"/>
  <c r="F4" i="867" s="1"/>
  <c r="F16" i="867"/>
  <c r="Z17" i="867"/>
  <c r="AF17" i="867"/>
  <c r="F12" i="867"/>
  <c r="Z14" i="867"/>
  <c r="AJ14" i="867"/>
  <c r="U13" i="867"/>
  <c r="Z12" i="867"/>
  <c r="P11" i="867"/>
  <c r="Z11" i="867"/>
  <c r="AJ11" i="867"/>
  <c r="U10" i="867"/>
  <c r="P10" i="867"/>
  <c r="F10" i="867" s="1"/>
  <c r="AF9" i="867"/>
  <c r="U8" i="867"/>
  <c r="F7" i="867"/>
  <c r="AJ6" i="867"/>
  <c r="F6" i="867" s="1"/>
  <c r="Z5" i="867"/>
  <c r="F5" i="867"/>
  <c r="Z4" i="867"/>
  <c r="AJ6" i="872"/>
  <c r="D61" i="867"/>
  <c r="C47" i="872"/>
  <c r="G47" i="872" s="1"/>
  <c r="C47" i="869"/>
  <c r="C49" i="869" s="1"/>
  <c r="D61" i="869"/>
  <c r="D66" i="872"/>
  <c r="D68" i="872" s="1"/>
  <c r="D49" i="872"/>
  <c r="C56" i="872"/>
  <c r="E49" i="872"/>
  <c r="D56" i="872"/>
  <c r="D61" i="872"/>
  <c r="E56" i="872"/>
  <c r="E61" i="872"/>
  <c r="G54" i="872"/>
  <c r="D48" i="872"/>
  <c r="E56" i="869"/>
  <c r="E61" i="869"/>
  <c r="G54" i="869"/>
  <c r="E49" i="869"/>
  <c r="D48" i="869"/>
  <c r="C55" i="869"/>
  <c r="E48" i="869"/>
  <c r="D55" i="869"/>
  <c r="D66" i="869"/>
  <c r="C56" i="869"/>
  <c r="C47" i="867"/>
  <c r="C49" i="867" s="1"/>
  <c r="E49" i="867"/>
  <c r="D56" i="867"/>
  <c r="E56" i="867"/>
  <c r="E61" i="867"/>
  <c r="G54" i="867"/>
  <c r="D48" i="867"/>
  <c r="C55" i="867"/>
  <c r="E48" i="867"/>
  <c r="D66" i="867"/>
  <c r="C56" i="867"/>
  <c r="F43" i="1073"/>
  <c r="C43" i="1073" l="1"/>
  <c r="D57" i="869"/>
  <c r="F23" i="867"/>
  <c r="F11" i="867"/>
  <c r="F19" i="867"/>
  <c r="F14" i="867"/>
  <c r="F8" i="867"/>
  <c r="D62" i="869"/>
  <c r="E50" i="869"/>
  <c r="D50" i="872"/>
  <c r="E50" i="872"/>
  <c r="C57" i="872"/>
  <c r="G57" i="869"/>
  <c r="C49" i="872"/>
  <c r="G49" i="872" s="1"/>
  <c r="E57" i="869"/>
  <c r="C57" i="867"/>
  <c r="D57" i="867"/>
  <c r="D50" i="867"/>
  <c r="D69" i="867" s="1"/>
  <c r="C48" i="872"/>
  <c r="G48" i="872" s="1"/>
  <c r="D67" i="872"/>
  <c r="C61" i="872"/>
  <c r="C61" i="869"/>
  <c r="G47" i="869"/>
  <c r="C48" i="869"/>
  <c r="G48" i="869" s="1"/>
  <c r="C66" i="869"/>
  <c r="C67" i="869" s="1"/>
  <c r="C66" i="867"/>
  <c r="G66" i="867" s="1"/>
  <c r="C66" i="872"/>
  <c r="C50" i="869"/>
  <c r="G49" i="867"/>
  <c r="G55" i="867"/>
  <c r="G49" i="869"/>
  <c r="G56" i="867"/>
  <c r="G55" i="869"/>
  <c r="G56" i="872"/>
  <c r="G47" i="867"/>
  <c r="C61" i="867"/>
  <c r="C48" i="867"/>
  <c r="G56" i="869"/>
  <c r="D68" i="869"/>
  <c r="D69" i="869"/>
  <c r="D67" i="869"/>
  <c r="D68" i="867"/>
  <c r="D67" i="867"/>
  <c r="F21" i="1073"/>
  <c r="F28" i="1073"/>
  <c r="F36" i="1073"/>
  <c r="C28" i="1073" l="1"/>
  <c r="C21" i="1073"/>
  <c r="N56" i="1073" s="1"/>
  <c r="C36" i="1073"/>
  <c r="D69" i="872"/>
  <c r="G57" i="872"/>
  <c r="E50" i="867"/>
  <c r="C50" i="867" s="1"/>
  <c r="E62" i="869"/>
  <c r="C50" i="872"/>
  <c r="D62" i="872"/>
  <c r="E57" i="872"/>
  <c r="E57" i="867"/>
  <c r="D62" i="867"/>
  <c r="G57" i="867"/>
  <c r="E66" i="869"/>
  <c r="E68" i="869" s="1"/>
  <c r="C68" i="869"/>
  <c r="G68" i="869" s="1"/>
  <c r="G66" i="869"/>
  <c r="C67" i="867"/>
  <c r="C68" i="867"/>
  <c r="G68" i="867" s="1"/>
  <c r="E66" i="867"/>
  <c r="E68" i="867" s="1"/>
  <c r="C62" i="869"/>
  <c r="G50" i="869"/>
  <c r="C69" i="869"/>
  <c r="E69" i="869" s="1"/>
  <c r="G51" i="872"/>
  <c r="C68" i="872"/>
  <c r="C67" i="872"/>
  <c r="G66" i="872"/>
  <c r="E66" i="872"/>
  <c r="G67" i="869"/>
  <c r="G48" i="867"/>
  <c r="G51" i="867" s="1"/>
  <c r="G51" i="869"/>
  <c r="F72" i="1073"/>
  <c r="F13" i="1073"/>
  <c r="F50" i="1073"/>
  <c r="C13" i="1073" l="1"/>
  <c r="K13" i="1073" s="1"/>
  <c r="C50" i="1073"/>
  <c r="O56" i="1073" s="1"/>
  <c r="G50" i="872"/>
  <c r="K36" i="1073"/>
  <c r="C69" i="872"/>
  <c r="C62" i="867"/>
  <c r="C69" i="867"/>
  <c r="G69" i="867" s="1"/>
  <c r="E62" i="867"/>
  <c r="C62" i="872"/>
  <c r="E62" i="872"/>
  <c r="E67" i="869"/>
  <c r="G50" i="867"/>
  <c r="E67" i="867"/>
  <c r="G67" i="867"/>
  <c r="G70" i="867" s="1"/>
  <c r="G70" i="869"/>
  <c r="G68" i="872"/>
  <c r="G69" i="872"/>
  <c r="G69" i="869"/>
  <c r="E68" i="872"/>
  <c r="E67" i="872"/>
  <c r="G67" i="872"/>
  <c r="F56" i="1073"/>
  <c r="F64" i="1073"/>
  <c r="M56" i="1073" l="1"/>
  <c r="C56" i="1073"/>
  <c r="C64" i="1073"/>
  <c r="K64" i="1073" s="1"/>
  <c r="E69" i="872"/>
  <c r="E69" i="867"/>
  <c r="G70" i="872"/>
  <c r="F79" i="1073"/>
  <c r="C79" i="1073" l="1"/>
  <c r="D57" i="721"/>
  <c r="E54" i="721"/>
  <c r="E55" i="721" s="1"/>
  <c r="D54" i="721"/>
  <c r="D56" i="721" s="1"/>
  <c r="C54" i="721"/>
  <c r="C55" i="721" s="1"/>
  <c r="G55" i="721" s="1"/>
  <c r="D50" i="721"/>
  <c r="E47" i="721"/>
  <c r="E49" i="721" s="1"/>
  <c r="D47" i="721"/>
  <c r="D62" i="721" s="1"/>
  <c r="AJ43" i="721"/>
  <c r="AI43" i="721"/>
  <c r="AH43" i="721"/>
  <c r="AG43" i="721"/>
  <c r="AF43" i="721"/>
  <c r="AE43" i="721"/>
  <c r="AD43" i="721"/>
  <c r="AC43" i="721"/>
  <c r="AB43" i="721"/>
  <c r="AA43" i="721"/>
  <c r="Z43" i="721"/>
  <c r="Y43" i="721"/>
  <c r="X43" i="721"/>
  <c r="W43" i="721"/>
  <c r="V43" i="721"/>
  <c r="U43" i="721"/>
  <c r="T43" i="721"/>
  <c r="S43" i="721"/>
  <c r="R43" i="721"/>
  <c r="Q43" i="721"/>
  <c r="P43" i="721"/>
  <c r="O43" i="721"/>
  <c r="N43" i="721"/>
  <c r="M43" i="721"/>
  <c r="L43" i="721"/>
  <c r="K43" i="721"/>
  <c r="F43" i="721"/>
  <c r="AJ42" i="721"/>
  <c r="AI42" i="721"/>
  <c r="AH42" i="721"/>
  <c r="AG42" i="721"/>
  <c r="AF42" i="721"/>
  <c r="AE42" i="721"/>
  <c r="AD42" i="721"/>
  <c r="AC42" i="721"/>
  <c r="AB42" i="721"/>
  <c r="AA42" i="721"/>
  <c r="Z42" i="721"/>
  <c r="Y42" i="721"/>
  <c r="X42" i="721"/>
  <c r="W42" i="721"/>
  <c r="V42" i="721"/>
  <c r="U42" i="721"/>
  <c r="T42" i="721"/>
  <c r="S42" i="721"/>
  <c r="R42" i="721"/>
  <c r="Q42" i="721"/>
  <c r="P42" i="721"/>
  <c r="O42" i="721"/>
  <c r="N42" i="721"/>
  <c r="M42" i="721"/>
  <c r="L42" i="721"/>
  <c r="K42" i="721"/>
  <c r="F42" i="721"/>
  <c r="AJ41" i="721"/>
  <c r="AI41" i="721"/>
  <c r="AH41" i="721"/>
  <c r="AG41" i="721"/>
  <c r="AF41" i="721"/>
  <c r="AE41" i="721"/>
  <c r="AD41" i="721"/>
  <c r="AC41" i="721"/>
  <c r="AB41" i="721"/>
  <c r="AA41" i="721"/>
  <c r="Z41" i="721"/>
  <c r="Y41" i="721"/>
  <c r="X41" i="721"/>
  <c r="W41" i="721"/>
  <c r="V41" i="721"/>
  <c r="U41" i="721"/>
  <c r="T41" i="721"/>
  <c r="S41" i="721"/>
  <c r="R41" i="721"/>
  <c r="Q41" i="721"/>
  <c r="P41" i="721"/>
  <c r="O41" i="721"/>
  <c r="N41" i="721"/>
  <c r="M41" i="721"/>
  <c r="L41" i="721"/>
  <c r="K41" i="721"/>
  <c r="F41" i="721"/>
  <c r="AJ40" i="721"/>
  <c r="AI40" i="721"/>
  <c r="AH40" i="721"/>
  <c r="AG40" i="721"/>
  <c r="AF40" i="721"/>
  <c r="AE40" i="721"/>
  <c r="AD40" i="721"/>
  <c r="AC40" i="721"/>
  <c r="AB40" i="721"/>
  <c r="AA40" i="721"/>
  <c r="Z40" i="721"/>
  <c r="Y40" i="721"/>
  <c r="X40" i="721"/>
  <c r="W40" i="721"/>
  <c r="V40" i="721"/>
  <c r="U40" i="721"/>
  <c r="T40" i="721"/>
  <c r="S40" i="721"/>
  <c r="R40" i="721"/>
  <c r="Q40" i="721"/>
  <c r="P40" i="721"/>
  <c r="O40" i="721"/>
  <c r="N40" i="721"/>
  <c r="M40" i="721"/>
  <c r="L40" i="721"/>
  <c r="K40" i="721"/>
  <c r="F40" i="721"/>
  <c r="AJ39" i="721"/>
  <c r="AI39" i="721"/>
  <c r="AH39" i="721"/>
  <c r="AG39" i="721"/>
  <c r="AF39" i="721"/>
  <c r="AE39" i="721"/>
  <c r="AD39" i="721"/>
  <c r="AC39" i="721"/>
  <c r="AB39" i="721"/>
  <c r="AA39" i="721"/>
  <c r="Z39" i="721"/>
  <c r="Y39" i="721"/>
  <c r="X39" i="721"/>
  <c r="W39" i="721"/>
  <c r="V39" i="721"/>
  <c r="U39" i="721"/>
  <c r="T39" i="721"/>
  <c r="S39" i="721"/>
  <c r="R39" i="721"/>
  <c r="Q39" i="721"/>
  <c r="P39" i="721"/>
  <c r="O39" i="721"/>
  <c r="N39" i="721"/>
  <c r="M39" i="721"/>
  <c r="L39" i="721"/>
  <c r="K39" i="721"/>
  <c r="F39" i="721"/>
  <c r="AJ38" i="721"/>
  <c r="AI38" i="721"/>
  <c r="AH38" i="721"/>
  <c r="AG38" i="721"/>
  <c r="AF38" i="721"/>
  <c r="AE38" i="721"/>
  <c r="AD38" i="721"/>
  <c r="AC38" i="721"/>
  <c r="AB38" i="721"/>
  <c r="AA38" i="721"/>
  <c r="Z38" i="721"/>
  <c r="Y38" i="721"/>
  <c r="X38" i="721"/>
  <c r="W38" i="721"/>
  <c r="V38" i="721"/>
  <c r="U38" i="721"/>
  <c r="T38" i="721"/>
  <c r="S38" i="721"/>
  <c r="R38" i="721"/>
  <c r="Q38" i="721"/>
  <c r="P38" i="721"/>
  <c r="O38" i="721"/>
  <c r="N38" i="721"/>
  <c r="M38" i="721"/>
  <c r="L38" i="721"/>
  <c r="K38" i="721"/>
  <c r="F38" i="721"/>
  <c r="AJ37" i="721"/>
  <c r="AI37" i="721"/>
  <c r="AH37" i="721"/>
  <c r="AG37" i="721"/>
  <c r="AF37" i="721"/>
  <c r="AE37" i="721"/>
  <c r="AD37" i="721"/>
  <c r="AC37" i="721"/>
  <c r="AB37" i="721"/>
  <c r="AA37" i="721"/>
  <c r="Z37" i="721"/>
  <c r="Y37" i="721"/>
  <c r="X37" i="721"/>
  <c r="W37" i="721"/>
  <c r="V37" i="721"/>
  <c r="U37" i="721"/>
  <c r="T37" i="721"/>
  <c r="S37" i="721"/>
  <c r="R37" i="721"/>
  <c r="Q37" i="721"/>
  <c r="P37" i="721"/>
  <c r="O37" i="721"/>
  <c r="N37" i="721"/>
  <c r="M37" i="721"/>
  <c r="L37" i="721"/>
  <c r="K37" i="721"/>
  <c r="F37" i="721"/>
  <c r="AJ36" i="721"/>
  <c r="AI36" i="721"/>
  <c r="AH36" i="721"/>
  <c r="AG36" i="721"/>
  <c r="AF36" i="721"/>
  <c r="AE36" i="721"/>
  <c r="AD36" i="721"/>
  <c r="AC36" i="721"/>
  <c r="AB36" i="721"/>
  <c r="AA36" i="721"/>
  <c r="Z36" i="721"/>
  <c r="Y36" i="721"/>
  <c r="X36" i="721"/>
  <c r="W36" i="721"/>
  <c r="V36" i="721"/>
  <c r="U36" i="721"/>
  <c r="T36" i="721"/>
  <c r="S36" i="721"/>
  <c r="R36" i="721"/>
  <c r="Q36" i="721"/>
  <c r="P36" i="721"/>
  <c r="O36" i="721"/>
  <c r="N36" i="721"/>
  <c r="M36" i="721"/>
  <c r="L36" i="721"/>
  <c r="K36" i="721"/>
  <c r="F36" i="721"/>
  <c r="AJ35" i="721"/>
  <c r="AI35" i="721"/>
  <c r="AH35" i="721"/>
  <c r="AG35" i="721"/>
  <c r="AF35" i="721"/>
  <c r="AE35" i="721"/>
  <c r="AD35" i="721"/>
  <c r="AC35" i="721"/>
  <c r="AB35" i="721"/>
  <c r="AA35" i="721"/>
  <c r="Z35" i="721"/>
  <c r="Y35" i="721"/>
  <c r="X35" i="721"/>
  <c r="W35" i="721"/>
  <c r="V35" i="721"/>
  <c r="U35" i="721"/>
  <c r="T35" i="721"/>
  <c r="S35" i="721"/>
  <c r="R35" i="721"/>
  <c r="Q35" i="721"/>
  <c r="P35" i="721"/>
  <c r="O35" i="721"/>
  <c r="N35" i="721"/>
  <c r="M35" i="721"/>
  <c r="L35" i="721"/>
  <c r="K35" i="721"/>
  <c r="F35" i="721"/>
  <c r="AJ34" i="721"/>
  <c r="AI34" i="721"/>
  <c r="AH34" i="721"/>
  <c r="AG34" i="721"/>
  <c r="AF34" i="721"/>
  <c r="AE34" i="721"/>
  <c r="AD34" i="721"/>
  <c r="AC34" i="721"/>
  <c r="AB34" i="721"/>
  <c r="AA34" i="721"/>
  <c r="Z34" i="721"/>
  <c r="Y34" i="721"/>
  <c r="X34" i="721"/>
  <c r="W34" i="721"/>
  <c r="V34" i="721"/>
  <c r="U34" i="721"/>
  <c r="T34" i="721"/>
  <c r="S34" i="721"/>
  <c r="R34" i="721"/>
  <c r="Q34" i="721"/>
  <c r="P34" i="721"/>
  <c r="O34" i="721"/>
  <c r="N34" i="721"/>
  <c r="M34" i="721"/>
  <c r="L34" i="721"/>
  <c r="K34" i="721"/>
  <c r="F34" i="721"/>
  <c r="AJ33" i="721"/>
  <c r="AI33" i="721"/>
  <c r="AH33" i="721"/>
  <c r="AG33" i="721"/>
  <c r="AF33" i="721"/>
  <c r="AE33" i="721"/>
  <c r="AD33" i="721"/>
  <c r="AC33" i="721"/>
  <c r="AB33" i="721"/>
  <c r="AA33" i="721"/>
  <c r="Z33" i="721"/>
  <c r="Y33" i="721"/>
  <c r="X33" i="721"/>
  <c r="W33" i="721"/>
  <c r="V33" i="721"/>
  <c r="U33" i="721"/>
  <c r="T33" i="721"/>
  <c r="S33" i="721"/>
  <c r="R33" i="721"/>
  <c r="Q33" i="721"/>
  <c r="P33" i="721"/>
  <c r="O33" i="721"/>
  <c r="N33" i="721"/>
  <c r="M33" i="721"/>
  <c r="L33" i="721"/>
  <c r="K33" i="721"/>
  <c r="F33" i="721"/>
  <c r="AJ32" i="721"/>
  <c r="AI32" i="721"/>
  <c r="AH32" i="721"/>
  <c r="AG32" i="721"/>
  <c r="AF32" i="721"/>
  <c r="AE32" i="721"/>
  <c r="AD32" i="721"/>
  <c r="AC32" i="721"/>
  <c r="AB32" i="721"/>
  <c r="AA32" i="721"/>
  <c r="Z32" i="721"/>
  <c r="Y32" i="721"/>
  <c r="X32" i="721"/>
  <c r="W32" i="721"/>
  <c r="V32" i="721"/>
  <c r="U32" i="721"/>
  <c r="T32" i="721"/>
  <c r="S32" i="721"/>
  <c r="R32" i="721"/>
  <c r="Q32" i="721"/>
  <c r="P32" i="721"/>
  <c r="O32" i="721"/>
  <c r="N32" i="721"/>
  <c r="M32" i="721"/>
  <c r="L32" i="721"/>
  <c r="K32" i="721"/>
  <c r="F32" i="721"/>
  <c r="AJ31" i="721"/>
  <c r="F31" i="721" s="1"/>
  <c r="AI31" i="721"/>
  <c r="AH31" i="721"/>
  <c r="AG31" i="721"/>
  <c r="AE31" i="721"/>
  <c r="AD31" i="721"/>
  <c r="AC31" i="721"/>
  <c r="AB31" i="721"/>
  <c r="AA31" i="721"/>
  <c r="AF31" i="721" s="1"/>
  <c r="Y31" i="721"/>
  <c r="X31" i="721"/>
  <c r="W31" i="721"/>
  <c r="V31" i="721"/>
  <c r="Z31" i="721" s="1"/>
  <c r="T31" i="721"/>
  <c r="S31" i="721"/>
  <c r="R31" i="721"/>
  <c r="Q31" i="721"/>
  <c r="U31" i="721" s="1"/>
  <c r="O31" i="721"/>
  <c r="N31" i="721"/>
  <c r="M31" i="721"/>
  <c r="L31" i="721"/>
  <c r="K31" i="721"/>
  <c r="P31" i="721" s="1"/>
  <c r="AI30" i="721"/>
  <c r="AH30" i="721"/>
  <c r="AJ30" i="721" s="1"/>
  <c r="F30" i="721" s="1"/>
  <c r="AG30" i="721"/>
  <c r="AE30" i="721"/>
  <c r="AD30" i="721"/>
  <c r="AC30" i="721"/>
  <c r="AF30" i="721" s="1"/>
  <c r="AB30" i="721"/>
  <c r="AA30" i="721"/>
  <c r="Y30" i="721"/>
  <c r="X30" i="721"/>
  <c r="Z30" i="721" s="1"/>
  <c r="W30" i="721"/>
  <c r="V30" i="721"/>
  <c r="T30" i="721"/>
  <c r="S30" i="721"/>
  <c r="U30" i="721" s="1"/>
  <c r="R30" i="721"/>
  <c r="Q30" i="721"/>
  <c r="O30" i="721"/>
  <c r="N30" i="721"/>
  <c r="M30" i="721"/>
  <c r="P30" i="721" s="1"/>
  <c r="L30" i="721"/>
  <c r="K30" i="721"/>
  <c r="AI29" i="721"/>
  <c r="AH29" i="721"/>
  <c r="AJ29" i="721" s="1"/>
  <c r="F29" i="721" s="1"/>
  <c r="AG29" i="721"/>
  <c r="AE29" i="721"/>
  <c r="AD29" i="721"/>
  <c r="AC29" i="721"/>
  <c r="AB29" i="721"/>
  <c r="AF29" i="721" s="1"/>
  <c r="AA29" i="721"/>
  <c r="Y29" i="721"/>
  <c r="X29" i="721"/>
  <c r="W29" i="721"/>
  <c r="Z29" i="721" s="1"/>
  <c r="V29" i="721"/>
  <c r="T29" i="721"/>
  <c r="S29" i="721"/>
  <c r="R29" i="721"/>
  <c r="U29" i="721" s="1"/>
  <c r="Q29" i="721"/>
  <c r="O29" i="721"/>
  <c r="N29" i="721"/>
  <c r="M29" i="721"/>
  <c r="L29" i="721"/>
  <c r="P29" i="721" s="1"/>
  <c r="K29" i="721"/>
  <c r="AI28" i="721"/>
  <c r="AH28" i="721"/>
  <c r="AG28" i="721"/>
  <c r="AJ28" i="721" s="1"/>
  <c r="F28" i="721" s="1"/>
  <c r="AE28" i="721"/>
  <c r="AD28" i="721"/>
  <c r="AC28" i="721"/>
  <c r="AB28" i="721"/>
  <c r="AA28" i="721"/>
  <c r="AF28" i="721" s="1"/>
  <c r="Y28" i="721"/>
  <c r="X28" i="721"/>
  <c r="W28" i="721"/>
  <c r="V28" i="721"/>
  <c r="Z28" i="721" s="1"/>
  <c r="T28" i="721"/>
  <c r="S28" i="721"/>
  <c r="R28" i="721"/>
  <c r="Q28" i="721"/>
  <c r="U28" i="721" s="1"/>
  <c r="O28" i="721"/>
  <c r="N28" i="721"/>
  <c r="M28" i="721"/>
  <c r="L28" i="721"/>
  <c r="K28" i="721"/>
  <c r="P28" i="721" s="1"/>
  <c r="AI27" i="721"/>
  <c r="AH27" i="721"/>
  <c r="AJ27" i="721" s="1"/>
  <c r="F27" i="721" s="1"/>
  <c r="AG27" i="721"/>
  <c r="AE27" i="721"/>
  <c r="AD27" i="721"/>
  <c r="AC27" i="721"/>
  <c r="AB27" i="721"/>
  <c r="AF27" i="721" s="1"/>
  <c r="AA27" i="721"/>
  <c r="Z27" i="721"/>
  <c r="Y27" i="721"/>
  <c r="X27" i="721"/>
  <c r="W27" i="721"/>
  <c r="V27" i="721"/>
  <c r="T27" i="721"/>
  <c r="S27" i="721"/>
  <c r="R27" i="721"/>
  <c r="U27" i="721" s="1"/>
  <c r="Q27" i="721"/>
  <c r="O27" i="721"/>
  <c r="N27" i="721"/>
  <c r="M27" i="721"/>
  <c r="L27" i="721"/>
  <c r="P27" i="721" s="1"/>
  <c r="K27" i="721"/>
  <c r="AI26" i="721"/>
  <c r="AH26" i="721"/>
  <c r="AG26" i="721"/>
  <c r="AJ26" i="721" s="1"/>
  <c r="F26" i="721" s="1"/>
  <c r="AE26" i="721"/>
  <c r="AD26" i="721"/>
  <c r="AC26" i="721"/>
  <c r="AB26" i="721"/>
  <c r="AA26" i="721"/>
  <c r="AF26" i="721" s="1"/>
  <c r="Y26" i="721"/>
  <c r="X26" i="721"/>
  <c r="W26" i="721"/>
  <c r="V26" i="721"/>
  <c r="Z26" i="721" s="1"/>
  <c r="T26" i="721"/>
  <c r="S26" i="721"/>
  <c r="R26" i="721"/>
  <c r="Q26" i="721"/>
  <c r="U26" i="721" s="1"/>
  <c r="O26" i="721"/>
  <c r="N26" i="721"/>
  <c r="M26" i="721"/>
  <c r="L26" i="721"/>
  <c r="K26" i="721"/>
  <c r="P26" i="721" s="1"/>
  <c r="AI25" i="721"/>
  <c r="AH25" i="721"/>
  <c r="AJ25" i="721" s="1"/>
  <c r="F25" i="721" s="1"/>
  <c r="AG25" i="721"/>
  <c r="AE25" i="721"/>
  <c r="AD25" i="721"/>
  <c r="AC25" i="721"/>
  <c r="AB25" i="721"/>
  <c r="AF25" i="721" s="1"/>
  <c r="AA25" i="721"/>
  <c r="Y25" i="721"/>
  <c r="X25" i="721"/>
  <c r="W25" i="721"/>
  <c r="Z25" i="721" s="1"/>
  <c r="V25" i="721"/>
  <c r="T25" i="721"/>
  <c r="S25" i="721"/>
  <c r="R25" i="721"/>
  <c r="U25" i="721" s="1"/>
  <c r="Q25" i="721"/>
  <c r="O25" i="721"/>
  <c r="N25" i="721"/>
  <c r="M25" i="721"/>
  <c r="L25" i="721"/>
  <c r="P25" i="721" s="1"/>
  <c r="K25" i="721"/>
  <c r="AI24" i="721"/>
  <c r="AH24" i="721"/>
  <c r="AJ24" i="721" s="1"/>
  <c r="F24" i="721" s="1"/>
  <c r="AG24" i="721"/>
  <c r="AF24" i="721"/>
  <c r="AE24" i="721"/>
  <c r="AD24" i="721"/>
  <c r="AC24" i="721"/>
  <c r="AB24" i="721"/>
  <c r="AA24" i="721"/>
  <c r="Y24" i="721"/>
  <c r="X24" i="721"/>
  <c r="W24" i="721"/>
  <c r="Z24" i="721" s="1"/>
  <c r="V24" i="721"/>
  <c r="T24" i="721"/>
  <c r="S24" i="721"/>
  <c r="R24" i="721"/>
  <c r="U24" i="721" s="1"/>
  <c r="Q24" i="721"/>
  <c r="O24" i="721"/>
  <c r="N24" i="721"/>
  <c r="M24" i="721"/>
  <c r="L24" i="721"/>
  <c r="P24" i="721" s="1"/>
  <c r="K24" i="721"/>
  <c r="AI23" i="721"/>
  <c r="AH23" i="721"/>
  <c r="AG23" i="721"/>
  <c r="AJ23" i="721" s="1"/>
  <c r="F23" i="721" s="1"/>
  <c r="AE23" i="721"/>
  <c r="AD23" i="721"/>
  <c r="AC23" i="721"/>
  <c r="AB23" i="721"/>
  <c r="AA23" i="721"/>
  <c r="AF23" i="721" s="1"/>
  <c r="Y23" i="721"/>
  <c r="X23" i="721"/>
  <c r="W23" i="721"/>
  <c r="V23" i="721"/>
  <c r="Z23" i="721" s="1"/>
  <c r="U23" i="721"/>
  <c r="T23" i="721"/>
  <c r="S23" i="721"/>
  <c r="R23" i="721"/>
  <c r="Q23" i="721"/>
  <c r="O23" i="721"/>
  <c r="N23" i="721"/>
  <c r="M23" i="721"/>
  <c r="L23" i="721"/>
  <c r="K23" i="721"/>
  <c r="P23" i="721" s="1"/>
  <c r="AI22" i="721"/>
  <c r="AH22" i="721"/>
  <c r="AG22" i="721"/>
  <c r="AJ22" i="721" s="1"/>
  <c r="F22" i="721" s="1"/>
  <c r="AE22" i="721"/>
  <c r="AD22" i="721"/>
  <c r="AC22" i="721"/>
  <c r="AB22" i="721"/>
  <c r="AA22" i="721"/>
  <c r="AF22" i="721" s="1"/>
  <c r="Y22" i="721"/>
  <c r="X22" i="721"/>
  <c r="W22" i="721"/>
  <c r="V22" i="721"/>
  <c r="Z22" i="721" s="1"/>
  <c r="U22" i="721"/>
  <c r="T22" i="721"/>
  <c r="S22" i="721"/>
  <c r="R22" i="721"/>
  <c r="Q22" i="721"/>
  <c r="O22" i="721"/>
  <c r="N22" i="721"/>
  <c r="M22" i="721"/>
  <c r="L22" i="721"/>
  <c r="K22" i="721"/>
  <c r="P22" i="721" s="1"/>
  <c r="AI21" i="721"/>
  <c r="AH21" i="721"/>
  <c r="AG21" i="721"/>
  <c r="AJ21" i="721" s="1"/>
  <c r="F21" i="721" s="1"/>
  <c r="AE21" i="721"/>
  <c r="AD21" i="721"/>
  <c r="AC21" i="721"/>
  <c r="AB21" i="721"/>
  <c r="AA21" i="721"/>
  <c r="AF21" i="721" s="1"/>
  <c r="Y21" i="721"/>
  <c r="X21" i="721"/>
  <c r="W21" i="721"/>
  <c r="V21" i="721"/>
  <c r="Z21" i="721" s="1"/>
  <c r="T21" i="721"/>
  <c r="S21" i="721"/>
  <c r="R21" i="721"/>
  <c r="Q21" i="721"/>
  <c r="U21" i="721" s="1"/>
  <c r="P21" i="721"/>
  <c r="O21" i="721"/>
  <c r="N21" i="721"/>
  <c r="M21" i="721"/>
  <c r="L21" i="721"/>
  <c r="K21" i="721"/>
  <c r="AI20" i="721"/>
  <c r="AH20" i="721"/>
  <c r="AJ20" i="721" s="1"/>
  <c r="F20" i="721" s="1"/>
  <c r="AG20" i="721"/>
  <c r="AE20" i="721"/>
  <c r="AD20" i="721"/>
  <c r="AC20" i="721"/>
  <c r="AB20" i="721"/>
  <c r="AF20" i="721" s="1"/>
  <c r="AA20" i="721"/>
  <c r="Y20" i="721"/>
  <c r="X20" i="721"/>
  <c r="W20" i="721"/>
  <c r="Z20" i="721" s="1"/>
  <c r="V20" i="721"/>
  <c r="T20" i="721"/>
  <c r="S20" i="721"/>
  <c r="R20" i="721"/>
  <c r="U20" i="721" s="1"/>
  <c r="Q20" i="721"/>
  <c r="O20" i="721"/>
  <c r="N20" i="721"/>
  <c r="M20" i="721"/>
  <c r="L20" i="721"/>
  <c r="P20" i="721" s="1"/>
  <c r="K20" i="721"/>
  <c r="AI19" i="721"/>
  <c r="AH19" i="721"/>
  <c r="AJ19" i="721" s="1"/>
  <c r="F19" i="721" s="1"/>
  <c r="AG19" i="721"/>
  <c r="AE19" i="721"/>
  <c r="AD19" i="721"/>
  <c r="AC19" i="721"/>
  <c r="AB19" i="721"/>
  <c r="AF19" i="721" s="1"/>
  <c r="AA19" i="721"/>
  <c r="Y19" i="721"/>
  <c r="X19" i="721"/>
  <c r="W19" i="721"/>
  <c r="Z19" i="721" s="1"/>
  <c r="V19" i="721"/>
  <c r="T19" i="721"/>
  <c r="S19" i="721"/>
  <c r="R19" i="721"/>
  <c r="U19" i="721" s="1"/>
  <c r="Q19" i="721"/>
  <c r="O19" i="721"/>
  <c r="N19" i="721"/>
  <c r="M19" i="721"/>
  <c r="L19" i="721"/>
  <c r="P19" i="721" s="1"/>
  <c r="K19" i="721"/>
  <c r="AI18" i="721"/>
  <c r="AH18" i="721"/>
  <c r="AG18" i="721"/>
  <c r="AJ18" i="721" s="1"/>
  <c r="F18" i="721" s="1"/>
  <c r="AE18" i="721"/>
  <c r="AD18" i="721"/>
  <c r="AC18" i="721"/>
  <c r="AB18" i="721"/>
  <c r="AA18" i="721"/>
  <c r="Y18" i="721"/>
  <c r="X18" i="721"/>
  <c r="W18" i="721"/>
  <c r="V18" i="721"/>
  <c r="Z18" i="721" s="1"/>
  <c r="T18" i="721"/>
  <c r="S18" i="721"/>
  <c r="R18" i="721"/>
  <c r="Q18" i="721"/>
  <c r="U18" i="721" s="1"/>
  <c r="O18" i="721"/>
  <c r="N18" i="721"/>
  <c r="M18" i="721"/>
  <c r="L18" i="721"/>
  <c r="K18" i="721"/>
  <c r="AI17" i="721"/>
  <c r="AH17" i="721"/>
  <c r="AG17" i="721"/>
  <c r="AE17" i="721"/>
  <c r="AD17" i="721"/>
  <c r="AC17" i="721"/>
  <c r="AB17" i="721"/>
  <c r="AA17" i="721"/>
  <c r="AF17" i="721" s="1"/>
  <c r="Y17" i="721"/>
  <c r="X17" i="721"/>
  <c r="W17" i="721"/>
  <c r="V17" i="721"/>
  <c r="T17" i="721"/>
  <c r="S17" i="721"/>
  <c r="R17" i="721"/>
  <c r="Q17" i="721"/>
  <c r="O17" i="721"/>
  <c r="N17" i="721"/>
  <c r="M17" i="721"/>
  <c r="L17" i="721"/>
  <c r="K17" i="721"/>
  <c r="AI16" i="721"/>
  <c r="AH16" i="721"/>
  <c r="AG16" i="721"/>
  <c r="AJ16" i="721" s="1"/>
  <c r="F16" i="721" s="1"/>
  <c r="AE16" i="721"/>
  <c r="AD16" i="721"/>
  <c r="AC16" i="721"/>
  <c r="AB16" i="721"/>
  <c r="AA16" i="721"/>
  <c r="AF16" i="721" s="1"/>
  <c r="Y16" i="721"/>
  <c r="X16" i="721"/>
  <c r="W16" i="721"/>
  <c r="V16" i="721"/>
  <c r="Z16" i="721" s="1"/>
  <c r="T16" i="721"/>
  <c r="S16" i="721"/>
  <c r="R16" i="721"/>
  <c r="Q16" i="721"/>
  <c r="U16" i="721" s="1"/>
  <c r="O16" i="721"/>
  <c r="N16" i="721"/>
  <c r="M16" i="721"/>
  <c r="L16" i="721"/>
  <c r="K16" i="721"/>
  <c r="AI15" i="721"/>
  <c r="AH15" i="721"/>
  <c r="AJ15" i="721" s="1"/>
  <c r="F15" i="721" s="1"/>
  <c r="AG15" i="721"/>
  <c r="AE15" i="721"/>
  <c r="AD15" i="721"/>
  <c r="AC15" i="721"/>
  <c r="AB15" i="721"/>
  <c r="AA15" i="721"/>
  <c r="Y15" i="721"/>
  <c r="X15" i="721"/>
  <c r="W15" i="721"/>
  <c r="V15" i="721"/>
  <c r="T15" i="721"/>
  <c r="S15" i="721"/>
  <c r="U15" i="721" s="1"/>
  <c r="R15" i="721"/>
  <c r="Q15" i="721"/>
  <c r="O15" i="721"/>
  <c r="N15" i="721"/>
  <c r="M15" i="721"/>
  <c r="L15" i="721"/>
  <c r="K15" i="721"/>
  <c r="AI14" i="721"/>
  <c r="AH14" i="721"/>
  <c r="AG14" i="721"/>
  <c r="AJ14" i="721" s="1"/>
  <c r="F14" i="721" s="1"/>
  <c r="AE14" i="721"/>
  <c r="AD14" i="721"/>
  <c r="AC14" i="721"/>
  <c r="AB14" i="721"/>
  <c r="AA14" i="721"/>
  <c r="Y14" i="721"/>
  <c r="X14" i="721"/>
  <c r="W14" i="721"/>
  <c r="V14" i="721"/>
  <c r="T14" i="721"/>
  <c r="S14" i="721"/>
  <c r="R14" i="721"/>
  <c r="Q14" i="721"/>
  <c r="O14" i="721"/>
  <c r="N14" i="721"/>
  <c r="M14" i="721"/>
  <c r="L14" i="721"/>
  <c r="K14" i="721"/>
  <c r="AI13" i="721"/>
  <c r="AH13" i="721"/>
  <c r="AG13" i="721"/>
  <c r="AE13" i="721"/>
  <c r="AD13" i="721"/>
  <c r="AC13" i="721"/>
  <c r="AB13" i="721"/>
  <c r="AA13" i="721"/>
  <c r="AF13" i="721" s="1"/>
  <c r="Y13" i="721"/>
  <c r="X13" i="721"/>
  <c r="W13" i="721"/>
  <c r="V13" i="721"/>
  <c r="Z13" i="721" s="1"/>
  <c r="T13" i="721"/>
  <c r="S13" i="721"/>
  <c r="R13" i="721"/>
  <c r="Q13" i="721"/>
  <c r="U13" i="721" s="1"/>
  <c r="O13" i="721"/>
  <c r="N13" i="721"/>
  <c r="M13" i="721"/>
  <c r="L13" i="721"/>
  <c r="K13" i="721"/>
  <c r="AI12" i="721"/>
  <c r="AH12" i="721"/>
  <c r="AG12" i="721"/>
  <c r="AJ12" i="721" s="1"/>
  <c r="F12" i="721" s="1"/>
  <c r="AE12" i="721"/>
  <c r="AD12" i="721"/>
  <c r="AC12" i="721"/>
  <c r="AB12" i="721"/>
  <c r="AA12" i="721"/>
  <c r="Y12" i="721"/>
  <c r="X12" i="721"/>
  <c r="W12" i="721"/>
  <c r="V12" i="721"/>
  <c r="T12" i="721"/>
  <c r="S12" i="721"/>
  <c r="R12" i="721"/>
  <c r="Q12" i="721"/>
  <c r="U12" i="721" s="1"/>
  <c r="O12" i="721"/>
  <c r="N12" i="721"/>
  <c r="M12" i="721"/>
  <c r="L12" i="721"/>
  <c r="K12" i="721"/>
  <c r="AI11" i="721"/>
  <c r="AH11" i="721"/>
  <c r="AG11" i="721"/>
  <c r="AE11" i="721"/>
  <c r="AD11" i="721"/>
  <c r="AC11" i="721"/>
  <c r="AB11" i="721"/>
  <c r="AA11" i="721"/>
  <c r="Y11" i="721"/>
  <c r="X11" i="721"/>
  <c r="W11" i="721"/>
  <c r="V11" i="721"/>
  <c r="T11" i="721"/>
  <c r="S11" i="721"/>
  <c r="R11" i="721"/>
  <c r="Q11" i="721"/>
  <c r="U11" i="721" s="1"/>
  <c r="O11" i="721"/>
  <c r="N11" i="721"/>
  <c r="M11" i="721"/>
  <c r="L11" i="721"/>
  <c r="K11" i="721"/>
  <c r="AI10" i="721"/>
  <c r="AH10" i="721"/>
  <c r="AG10" i="721"/>
  <c r="AJ10" i="721" s="1"/>
  <c r="AE10" i="721"/>
  <c r="AD10" i="721"/>
  <c r="AC10" i="721"/>
  <c r="AB10" i="721"/>
  <c r="AA10" i="721"/>
  <c r="Y10" i="721"/>
  <c r="X10" i="721"/>
  <c r="W10" i="721"/>
  <c r="Z10" i="721" s="1"/>
  <c r="V10" i="721"/>
  <c r="T10" i="721"/>
  <c r="S10" i="721"/>
  <c r="R10" i="721"/>
  <c r="Q10" i="721"/>
  <c r="U10" i="721" s="1"/>
  <c r="O10" i="721"/>
  <c r="N10" i="721"/>
  <c r="M10" i="721"/>
  <c r="L10" i="721"/>
  <c r="K10" i="721"/>
  <c r="AI9" i="721"/>
  <c r="AH9" i="721"/>
  <c r="AG9" i="721"/>
  <c r="AE9" i="721"/>
  <c r="AD9" i="721"/>
  <c r="AC9" i="721"/>
  <c r="AB9" i="721"/>
  <c r="AA9" i="721"/>
  <c r="Y9" i="721"/>
  <c r="X9" i="721"/>
  <c r="W9" i="721"/>
  <c r="V9" i="721"/>
  <c r="T9" i="721"/>
  <c r="S9" i="721"/>
  <c r="R9" i="721"/>
  <c r="Q9" i="721"/>
  <c r="O9" i="721"/>
  <c r="N9" i="721"/>
  <c r="M9" i="721"/>
  <c r="L9" i="721"/>
  <c r="K9" i="721"/>
  <c r="AI8" i="721"/>
  <c r="AH8" i="721"/>
  <c r="AG8" i="721"/>
  <c r="AE8" i="721"/>
  <c r="AD8" i="721"/>
  <c r="AC8" i="721"/>
  <c r="AB8" i="721"/>
  <c r="AA8" i="721"/>
  <c r="Y8" i="721"/>
  <c r="X8" i="721"/>
  <c r="W8" i="721"/>
  <c r="V8" i="721"/>
  <c r="T8" i="721"/>
  <c r="S8" i="721"/>
  <c r="R8" i="721"/>
  <c r="Q8" i="721"/>
  <c r="U8" i="721" s="1"/>
  <c r="O8" i="721"/>
  <c r="N8" i="721"/>
  <c r="M8" i="721"/>
  <c r="L8" i="721"/>
  <c r="K8" i="721"/>
  <c r="AI7" i="721"/>
  <c r="AH7" i="721"/>
  <c r="AJ7" i="721" s="1"/>
  <c r="AG7" i="721"/>
  <c r="AE7" i="721"/>
  <c r="AD7" i="721"/>
  <c r="AC7" i="721"/>
  <c r="AB7" i="721"/>
  <c r="AF7" i="721" s="1"/>
  <c r="AA7" i="721"/>
  <c r="Y7" i="721"/>
  <c r="X7" i="721"/>
  <c r="W7" i="721"/>
  <c r="Z7" i="721" s="1"/>
  <c r="V7" i="721"/>
  <c r="T7" i="721"/>
  <c r="S7" i="721"/>
  <c r="R7" i="721"/>
  <c r="U7" i="721" s="1"/>
  <c r="Q7" i="721"/>
  <c r="O7" i="721"/>
  <c r="N7" i="721"/>
  <c r="M7" i="721"/>
  <c r="L7" i="721"/>
  <c r="P7" i="721" s="1"/>
  <c r="K7" i="721"/>
  <c r="AI6" i="721"/>
  <c r="AH6" i="721"/>
  <c r="AJ6" i="721" s="1"/>
  <c r="F6" i="721" s="1"/>
  <c r="AG6" i="721"/>
  <c r="AE6" i="721"/>
  <c r="AD6" i="721"/>
  <c r="AC6" i="721"/>
  <c r="AB6" i="721"/>
  <c r="AA6" i="721"/>
  <c r="Y6" i="721"/>
  <c r="X6" i="721"/>
  <c r="W6" i="721"/>
  <c r="V6" i="721"/>
  <c r="T6" i="721"/>
  <c r="S6" i="721"/>
  <c r="R6" i="721"/>
  <c r="Q6" i="721"/>
  <c r="O6" i="721"/>
  <c r="N6" i="721"/>
  <c r="M6" i="721"/>
  <c r="L6" i="721"/>
  <c r="K6" i="721"/>
  <c r="AI5" i="721"/>
  <c r="AH5" i="721"/>
  <c r="AG5" i="721"/>
  <c r="AE5" i="721"/>
  <c r="AD5" i="721"/>
  <c r="AC5" i="721"/>
  <c r="AB5" i="721"/>
  <c r="AA5" i="721"/>
  <c r="Y5" i="721"/>
  <c r="X5" i="721"/>
  <c r="W5" i="721"/>
  <c r="V5" i="721"/>
  <c r="T5" i="721"/>
  <c r="S5" i="721"/>
  <c r="R5" i="721"/>
  <c r="Q5" i="721"/>
  <c r="O5" i="721"/>
  <c r="N5" i="721"/>
  <c r="M5" i="721"/>
  <c r="L5" i="721"/>
  <c r="K5" i="721"/>
  <c r="AI4" i="721"/>
  <c r="AH4" i="721"/>
  <c r="AJ4" i="721" s="1"/>
  <c r="F4" i="721" s="1"/>
  <c r="AG4" i="721"/>
  <c r="AE4" i="721"/>
  <c r="AD4" i="721"/>
  <c r="AC4" i="721"/>
  <c r="AB4" i="721"/>
  <c r="AA4" i="721"/>
  <c r="Y4" i="721"/>
  <c r="X4" i="721"/>
  <c r="W4" i="721"/>
  <c r="V4" i="721"/>
  <c r="T4" i="721"/>
  <c r="S4" i="721"/>
  <c r="R4" i="721"/>
  <c r="Q4" i="721"/>
  <c r="O4" i="721"/>
  <c r="N4" i="721"/>
  <c r="M4" i="721"/>
  <c r="L4" i="721"/>
  <c r="K4" i="721"/>
  <c r="P11" i="721" l="1"/>
  <c r="P14" i="721"/>
  <c r="P18" i="721"/>
  <c r="P6" i="721"/>
  <c r="Z17" i="721"/>
  <c r="P4" i="721"/>
  <c r="Z11" i="721"/>
  <c r="U6" i="721"/>
  <c r="P17" i="721"/>
  <c r="AJ11" i="721"/>
  <c r="Z6" i="721"/>
  <c r="AF6" i="721"/>
  <c r="AF18" i="721"/>
  <c r="AJ17" i="721"/>
  <c r="F17" i="721" s="1"/>
  <c r="U17" i="721"/>
  <c r="P16" i="721"/>
  <c r="AF11" i="721"/>
  <c r="P10" i="721"/>
  <c r="AF10" i="721"/>
  <c r="AJ5" i="721"/>
  <c r="P5" i="721"/>
  <c r="AF5" i="721"/>
  <c r="Z5" i="721"/>
  <c r="U5" i="721"/>
  <c r="Z15" i="721"/>
  <c r="AF15" i="721"/>
  <c r="Z14" i="721"/>
  <c r="Z9" i="721"/>
  <c r="U4" i="721"/>
  <c r="Z8" i="721"/>
  <c r="AF8" i="721"/>
  <c r="AF4" i="721"/>
  <c r="AF12" i="721"/>
  <c r="U9" i="721"/>
  <c r="AF9" i="721"/>
  <c r="P15" i="721"/>
  <c r="U14" i="721"/>
  <c r="AF14" i="721"/>
  <c r="P13" i="721"/>
  <c r="AJ13" i="721"/>
  <c r="P12" i="721"/>
  <c r="Z12" i="721"/>
  <c r="AJ9" i="721"/>
  <c r="F9" i="721" s="1"/>
  <c r="P9" i="721"/>
  <c r="P8" i="721"/>
  <c r="AJ8" i="721"/>
  <c r="Z4" i="721"/>
  <c r="C57" i="721"/>
  <c r="E57" i="721" s="1"/>
  <c r="G54" i="721"/>
  <c r="D55" i="721"/>
  <c r="D66" i="721"/>
  <c r="D69" i="721" s="1"/>
  <c r="D48" i="721"/>
  <c r="C47" i="721"/>
  <c r="C66" i="721" s="1"/>
  <c r="C68" i="721" s="1"/>
  <c r="G68" i="721" s="1"/>
  <c r="E48" i="721"/>
  <c r="D49" i="721"/>
  <c r="C56" i="721"/>
  <c r="G56" i="721" s="1"/>
  <c r="D61" i="721"/>
  <c r="E56" i="721"/>
  <c r="E61" i="721"/>
  <c r="E50" i="721" l="1"/>
  <c r="C50" i="721" s="1"/>
  <c r="C62" i="721" s="1"/>
  <c r="C49" i="721"/>
  <c r="G49" i="721" s="1"/>
  <c r="G66" i="721"/>
  <c r="D67" i="721"/>
  <c r="G57" i="721"/>
  <c r="C48" i="721"/>
  <c r="G48" i="721" s="1"/>
  <c r="D68" i="721"/>
  <c r="E66" i="721"/>
  <c r="E68" i="721" s="1"/>
  <c r="C67" i="721"/>
  <c r="G67" i="721" s="1"/>
  <c r="G47" i="721"/>
  <c r="C61" i="721"/>
  <c r="G50" i="721" l="1"/>
  <c r="C69" i="721"/>
  <c r="E69" i="721" s="1"/>
  <c r="E62" i="721"/>
  <c r="E67" i="721"/>
  <c r="G70" i="721"/>
  <c r="G51" i="721"/>
  <c r="G69" i="721" l="1"/>
  <c r="E54" i="234" l="1"/>
  <c r="D54" i="234"/>
  <c r="D56" i="234" s="1"/>
  <c r="C54" i="234"/>
  <c r="E47" i="234"/>
  <c r="E49" i="234" s="1"/>
  <c r="D47" i="234"/>
  <c r="AJ43" i="234"/>
  <c r="AI43" i="234"/>
  <c r="AH43" i="234"/>
  <c r="AG43" i="234"/>
  <c r="AF43" i="234"/>
  <c r="AE43" i="234"/>
  <c r="AD43" i="234"/>
  <c r="AC43" i="234"/>
  <c r="AB43" i="234"/>
  <c r="AA43" i="234"/>
  <c r="Z43" i="234"/>
  <c r="Y43" i="234"/>
  <c r="X43" i="234"/>
  <c r="W43" i="234"/>
  <c r="V43" i="234"/>
  <c r="U43" i="234"/>
  <c r="T43" i="234"/>
  <c r="S43" i="234"/>
  <c r="R43" i="234"/>
  <c r="Q43" i="234"/>
  <c r="P43" i="234"/>
  <c r="O43" i="234"/>
  <c r="N43" i="234"/>
  <c r="M43" i="234"/>
  <c r="L43" i="234"/>
  <c r="K43" i="234"/>
  <c r="F43" i="234"/>
  <c r="AJ42" i="234"/>
  <c r="AI42" i="234"/>
  <c r="AH42" i="234"/>
  <c r="AG42" i="234"/>
  <c r="AF42" i="234"/>
  <c r="AE42" i="234"/>
  <c r="AD42" i="234"/>
  <c r="AC42" i="234"/>
  <c r="AB42" i="234"/>
  <c r="AA42" i="234"/>
  <c r="Z42" i="234"/>
  <c r="Y42" i="234"/>
  <c r="X42" i="234"/>
  <c r="W42" i="234"/>
  <c r="V42" i="234"/>
  <c r="U42" i="234"/>
  <c r="T42" i="234"/>
  <c r="S42" i="234"/>
  <c r="R42" i="234"/>
  <c r="Q42" i="234"/>
  <c r="P42" i="234"/>
  <c r="O42" i="234"/>
  <c r="N42" i="234"/>
  <c r="M42" i="234"/>
  <c r="L42" i="234"/>
  <c r="K42" i="234"/>
  <c r="F42" i="234"/>
  <c r="AJ41" i="234"/>
  <c r="AI41" i="234"/>
  <c r="AH41" i="234"/>
  <c r="AG41" i="234"/>
  <c r="AF41" i="234"/>
  <c r="AE41" i="234"/>
  <c r="AD41" i="234"/>
  <c r="AC41" i="234"/>
  <c r="AB41" i="234"/>
  <c r="AA41" i="234"/>
  <c r="Z41" i="234"/>
  <c r="Y41" i="234"/>
  <c r="X41" i="234"/>
  <c r="W41" i="234"/>
  <c r="V41" i="234"/>
  <c r="U41" i="234"/>
  <c r="T41" i="234"/>
  <c r="S41" i="234"/>
  <c r="R41" i="234"/>
  <c r="Q41" i="234"/>
  <c r="P41" i="234"/>
  <c r="O41" i="234"/>
  <c r="N41" i="234"/>
  <c r="M41" i="234"/>
  <c r="L41" i="234"/>
  <c r="K41" i="234"/>
  <c r="F41" i="234"/>
  <c r="AJ40" i="234"/>
  <c r="AI40" i="234"/>
  <c r="AH40" i="234"/>
  <c r="AG40" i="234"/>
  <c r="AF40" i="234"/>
  <c r="AE40" i="234"/>
  <c r="AD40" i="234"/>
  <c r="AC40" i="234"/>
  <c r="AB40" i="234"/>
  <c r="AA40" i="234"/>
  <c r="Z40" i="234"/>
  <c r="Y40" i="234"/>
  <c r="X40" i="234"/>
  <c r="W40" i="234"/>
  <c r="V40" i="234"/>
  <c r="U40" i="234"/>
  <c r="T40" i="234"/>
  <c r="S40" i="234"/>
  <c r="R40" i="234"/>
  <c r="Q40" i="234"/>
  <c r="P40" i="234"/>
  <c r="O40" i="234"/>
  <c r="N40" i="234"/>
  <c r="M40" i="234"/>
  <c r="L40" i="234"/>
  <c r="K40" i="234"/>
  <c r="F40" i="234"/>
  <c r="AJ39" i="234"/>
  <c r="AI39" i="234"/>
  <c r="AH39" i="234"/>
  <c r="AG39" i="234"/>
  <c r="AF39" i="234"/>
  <c r="AE39" i="234"/>
  <c r="AD39" i="234"/>
  <c r="AC39" i="234"/>
  <c r="AB39" i="234"/>
  <c r="AA39" i="234"/>
  <c r="Z39" i="234"/>
  <c r="Y39" i="234"/>
  <c r="X39" i="234"/>
  <c r="W39" i="234"/>
  <c r="V39" i="234"/>
  <c r="U39" i="234"/>
  <c r="T39" i="234"/>
  <c r="S39" i="234"/>
  <c r="R39" i="234"/>
  <c r="Q39" i="234"/>
  <c r="P39" i="234"/>
  <c r="O39" i="234"/>
  <c r="N39" i="234"/>
  <c r="M39" i="234"/>
  <c r="L39" i="234"/>
  <c r="K39" i="234"/>
  <c r="F39" i="234"/>
  <c r="AJ38" i="234"/>
  <c r="AI38" i="234"/>
  <c r="AH38" i="234"/>
  <c r="AG38" i="234"/>
  <c r="AF38" i="234"/>
  <c r="AE38" i="234"/>
  <c r="AD38" i="234"/>
  <c r="AC38" i="234"/>
  <c r="AB38" i="234"/>
  <c r="AA38" i="234"/>
  <c r="Z38" i="234"/>
  <c r="Y38" i="234"/>
  <c r="X38" i="234"/>
  <c r="W38" i="234"/>
  <c r="V38" i="234"/>
  <c r="U38" i="234"/>
  <c r="T38" i="234"/>
  <c r="S38" i="234"/>
  <c r="R38" i="234"/>
  <c r="Q38" i="234"/>
  <c r="P38" i="234"/>
  <c r="O38" i="234"/>
  <c r="N38" i="234"/>
  <c r="M38" i="234"/>
  <c r="L38" i="234"/>
  <c r="K38" i="234"/>
  <c r="F38" i="234"/>
  <c r="AJ37" i="234"/>
  <c r="AI37" i="234"/>
  <c r="AH37" i="234"/>
  <c r="AG37" i="234"/>
  <c r="AF37" i="234"/>
  <c r="AE37" i="234"/>
  <c r="AD37" i="234"/>
  <c r="AC37" i="234"/>
  <c r="AB37" i="234"/>
  <c r="AA37" i="234"/>
  <c r="Z37" i="234"/>
  <c r="Y37" i="234"/>
  <c r="X37" i="234"/>
  <c r="W37" i="234"/>
  <c r="V37" i="234"/>
  <c r="U37" i="234"/>
  <c r="T37" i="234"/>
  <c r="S37" i="234"/>
  <c r="R37" i="234"/>
  <c r="Q37" i="234"/>
  <c r="P37" i="234"/>
  <c r="O37" i="234"/>
  <c r="N37" i="234"/>
  <c r="M37" i="234"/>
  <c r="L37" i="234"/>
  <c r="K37" i="234"/>
  <c r="F37" i="234"/>
  <c r="AJ36" i="234"/>
  <c r="AI36" i="234"/>
  <c r="AH36" i="234"/>
  <c r="AG36" i="234"/>
  <c r="AF36" i="234"/>
  <c r="AE36" i="234"/>
  <c r="AD36" i="234"/>
  <c r="AC36" i="234"/>
  <c r="AB36" i="234"/>
  <c r="AA36" i="234"/>
  <c r="Z36" i="234"/>
  <c r="Y36" i="234"/>
  <c r="X36" i="234"/>
  <c r="W36" i="234"/>
  <c r="V36" i="234"/>
  <c r="U36" i="234"/>
  <c r="T36" i="234"/>
  <c r="S36" i="234"/>
  <c r="R36" i="234"/>
  <c r="Q36" i="234"/>
  <c r="P36" i="234"/>
  <c r="O36" i="234"/>
  <c r="N36" i="234"/>
  <c r="M36" i="234"/>
  <c r="L36" i="234"/>
  <c r="K36" i="234"/>
  <c r="F36" i="234"/>
  <c r="AJ35" i="234"/>
  <c r="AI35" i="234"/>
  <c r="AH35" i="234"/>
  <c r="AG35" i="234"/>
  <c r="AF35" i="234"/>
  <c r="AE35" i="234"/>
  <c r="AD35" i="234"/>
  <c r="AC35" i="234"/>
  <c r="AB35" i="234"/>
  <c r="AA35" i="234"/>
  <c r="Z35" i="234"/>
  <c r="Y35" i="234"/>
  <c r="X35" i="234"/>
  <c r="W35" i="234"/>
  <c r="V35" i="234"/>
  <c r="U35" i="234"/>
  <c r="T35" i="234"/>
  <c r="S35" i="234"/>
  <c r="R35" i="234"/>
  <c r="Q35" i="234"/>
  <c r="P35" i="234"/>
  <c r="O35" i="234"/>
  <c r="N35" i="234"/>
  <c r="M35" i="234"/>
  <c r="L35" i="234"/>
  <c r="K35" i="234"/>
  <c r="F35" i="234"/>
  <c r="AJ34" i="234"/>
  <c r="AI34" i="234"/>
  <c r="AH34" i="234"/>
  <c r="AG34" i="234"/>
  <c r="AF34" i="234"/>
  <c r="AE34" i="234"/>
  <c r="AD34" i="234"/>
  <c r="AC34" i="234"/>
  <c r="AB34" i="234"/>
  <c r="AA34" i="234"/>
  <c r="Z34" i="234"/>
  <c r="Y34" i="234"/>
  <c r="X34" i="234"/>
  <c r="W34" i="234"/>
  <c r="V34" i="234"/>
  <c r="U34" i="234"/>
  <c r="T34" i="234"/>
  <c r="S34" i="234"/>
  <c r="R34" i="234"/>
  <c r="Q34" i="234"/>
  <c r="P34" i="234"/>
  <c r="O34" i="234"/>
  <c r="N34" i="234"/>
  <c r="M34" i="234"/>
  <c r="L34" i="234"/>
  <c r="K34" i="234"/>
  <c r="F34" i="234"/>
  <c r="AJ33" i="234"/>
  <c r="AI33" i="234"/>
  <c r="AH33" i="234"/>
  <c r="AG33" i="234"/>
  <c r="AF33" i="234"/>
  <c r="AE33" i="234"/>
  <c r="AD33" i="234"/>
  <c r="AC33" i="234"/>
  <c r="AB33" i="234"/>
  <c r="AA33" i="234"/>
  <c r="Z33" i="234"/>
  <c r="Y33" i="234"/>
  <c r="X33" i="234"/>
  <c r="W33" i="234"/>
  <c r="V33" i="234"/>
  <c r="U33" i="234"/>
  <c r="T33" i="234"/>
  <c r="S33" i="234"/>
  <c r="R33" i="234"/>
  <c r="Q33" i="234"/>
  <c r="P33" i="234"/>
  <c r="O33" i="234"/>
  <c r="N33" i="234"/>
  <c r="M33" i="234"/>
  <c r="L33" i="234"/>
  <c r="K33" i="234"/>
  <c r="F33" i="234"/>
  <c r="AJ32" i="234"/>
  <c r="AI32" i="234"/>
  <c r="AH32" i="234"/>
  <c r="AG32" i="234"/>
  <c r="AF32" i="234"/>
  <c r="AE32" i="234"/>
  <c r="AD32" i="234"/>
  <c r="AC32" i="234"/>
  <c r="AB32" i="234"/>
  <c r="AA32" i="234"/>
  <c r="Z32" i="234"/>
  <c r="Y32" i="234"/>
  <c r="X32" i="234"/>
  <c r="W32" i="234"/>
  <c r="V32" i="234"/>
  <c r="U32" i="234"/>
  <c r="T32" i="234"/>
  <c r="S32" i="234"/>
  <c r="R32" i="234"/>
  <c r="Q32" i="234"/>
  <c r="P32" i="234"/>
  <c r="O32" i="234"/>
  <c r="N32" i="234"/>
  <c r="M32" i="234"/>
  <c r="L32" i="234"/>
  <c r="K32" i="234"/>
  <c r="F32" i="234"/>
  <c r="AI31" i="234"/>
  <c r="AH31" i="234"/>
  <c r="AG31" i="234"/>
  <c r="AJ31" i="234" s="1"/>
  <c r="F31" i="234" s="1"/>
  <c r="AE31" i="234"/>
  <c r="AD31" i="234"/>
  <c r="AC31" i="234"/>
  <c r="AB31" i="234"/>
  <c r="AA31" i="234"/>
  <c r="AF31" i="234" s="1"/>
  <c r="Z31" i="234"/>
  <c r="Y31" i="234"/>
  <c r="X31" i="234"/>
  <c r="W31" i="234"/>
  <c r="V31" i="234"/>
  <c r="T31" i="234"/>
  <c r="S31" i="234"/>
  <c r="R31" i="234"/>
  <c r="Q31" i="234"/>
  <c r="U31" i="234" s="1"/>
  <c r="O31" i="234"/>
  <c r="N31" i="234"/>
  <c r="M31" i="234"/>
  <c r="L31" i="234"/>
  <c r="K31" i="234"/>
  <c r="P31" i="234" s="1"/>
  <c r="AI30" i="234"/>
  <c r="AH30" i="234"/>
  <c r="AG30" i="234"/>
  <c r="AJ30" i="234" s="1"/>
  <c r="F30" i="234" s="1"/>
  <c r="AE30" i="234"/>
  <c r="AD30" i="234"/>
  <c r="AC30" i="234"/>
  <c r="AB30" i="234"/>
  <c r="AA30" i="234"/>
  <c r="AF30" i="234" s="1"/>
  <c r="Y30" i="234"/>
  <c r="X30" i="234"/>
  <c r="W30" i="234"/>
  <c r="V30" i="234"/>
  <c r="Z30" i="234" s="1"/>
  <c r="T30" i="234"/>
  <c r="S30" i="234"/>
  <c r="R30" i="234"/>
  <c r="Q30" i="234"/>
  <c r="U30" i="234" s="1"/>
  <c r="O30" i="234"/>
  <c r="N30" i="234"/>
  <c r="M30" i="234"/>
  <c r="L30" i="234"/>
  <c r="K30" i="234"/>
  <c r="P30" i="234" s="1"/>
  <c r="AI29" i="234"/>
  <c r="AH29" i="234"/>
  <c r="AJ29" i="234" s="1"/>
  <c r="F29" i="234" s="1"/>
  <c r="AG29" i="234"/>
  <c r="AE29" i="234"/>
  <c r="AD29" i="234"/>
  <c r="AC29" i="234"/>
  <c r="AB29" i="234"/>
  <c r="AF29" i="234" s="1"/>
  <c r="AA29" i="234"/>
  <c r="Y29" i="234"/>
  <c r="X29" i="234"/>
  <c r="W29" i="234"/>
  <c r="Z29" i="234" s="1"/>
  <c r="V29" i="234"/>
  <c r="T29" i="234"/>
  <c r="S29" i="234"/>
  <c r="R29" i="234"/>
  <c r="U29" i="234" s="1"/>
  <c r="Q29" i="234"/>
  <c r="O29" i="234"/>
  <c r="N29" i="234"/>
  <c r="M29" i="234"/>
  <c r="L29" i="234"/>
  <c r="P29" i="234" s="1"/>
  <c r="K29" i="234"/>
  <c r="AI28" i="234"/>
  <c r="AH28" i="234"/>
  <c r="AG28" i="234"/>
  <c r="AJ28" i="234" s="1"/>
  <c r="F28" i="234" s="1"/>
  <c r="AE28" i="234"/>
  <c r="AD28" i="234"/>
  <c r="AC28" i="234"/>
  <c r="AB28" i="234"/>
  <c r="AA28" i="234"/>
  <c r="AF28" i="234" s="1"/>
  <c r="Y28" i="234"/>
  <c r="X28" i="234"/>
  <c r="W28" i="234"/>
  <c r="V28" i="234"/>
  <c r="Z28" i="234" s="1"/>
  <c r="T28" i="234"/>
  <c r="S28" i="234"/>
  <c r="R28" i="234"/>
  <c r="Q28" i="234"/>
  <c r="U28" i="234" s="1"/>
  <c r="O28" i="234"/>
  <c r="N28" i="234"/>
  <c r="M28" i="234"/>
  <c r="L28" i="234"/>
  <c r="K28" i="234"/>
  <c r="P28" i="234" s="1"/>
  <c r="AI27" i="234"/>
  <c r="AH27" i="234"/>
  <c r="AG27" i="234"/>
  <c r="AJ27" i="234" s="1"/>
  <c r="F27" i="234" s="1"/>
  <c r="AE27" i="234"/>
  <c r="AD27" i="234"/>
  <c r="AC27" i="234"/>
  <c r="AB27" i="234"/>
  <c r="AA27" i="234"/>
  <c r="AF27" i="234" s="1"/>
  <c r="Y27" i="234"/>
  <c r="X27" i="234"/>
  <c r="W27" i="234"/>
  <c r="V27" i="234"/>
  <c r="Z27" i="234" s="1"/>
  <c r="T27" i="234"/>
  <c r="S27" i="234"/>
  <c r="R27" i="234"/>
  <c r="Q27" i="234"/>
  <c r="U27" i="234" s="1"/>
  <c r="O27" i="234"/>
  <c r="N27" i="234"/>
  <c r="M27" i="234"/>
  <c r="L27" i="234"/>
  <c r="K27" i="234"/>
  <c r="P27" i="234" s="1"/>
  <c r="AI26" i="234"/>
  <c r="AH26" i="234"/>
  <c r="AJ26" i="234" s="1"/>
  <c r="F26" i="234" s="1"/>
  <c r="AG26" i="234"/>
  <c r="AE26" i="234"/>
  <c r="AD26" i="234"/>
  <c r="AC26" i="234"/>
  <c r="AB26" i="234"/>
  <c r="AF26" i="234" s="1"/>
  <c r="AA26" i="234"/>
  <c r="Y26" i="234"/>
  <c r="X26" i="234"/>
  <c r="W26" i="234"/>
  <c r="Z26" i="234" s="1"/>
  <c r="V26" i="234"/>
  <c r="T26" i="234"/>
  <c r="S26" i="234"/>
  <c r="R26" i="234"/>
  <c r="U26" i="234" s="1"/>
  <c r="Q26" i="234"/>
  <c r="O26" i="234"/>
  <c r="N26" i="234"/>
  <c r="M26" i="234"/>
  <c r="L26" i="234"/>
  <c r="P26" i="234" s="1"/>
  <c r="K26" i="234"/>
  <c r="AI25" i="234"/>
  <c r="AH25" i="234"/>
  <c r="AG25" i="234"/>
  <c r="AE25" i="234"/>
  <c r="AD25" i="234"/>
  <c r="AC25" i="234"/>
  <c r="AB25" i="234"/>
  <c r="AA25" i="234"/>
  <c r="Y25" i="234"/>
  <c r="X25" i="234"/>
  <c r="W25" i="234"/>
  <c r="V25" i="234"/>
  <c r="T25" i="234"/>
  <c r="S25" i="234"/>
  <c r="R25" i="234"/>
  <c r="Q25" i="234"/>
  <c r="O25" i="234"/>
  <c r="N25" i="234"/>
  <c r="M25" i="234"/>
  <c r="L25" i="234"/>
  <c r="K25" i="234"/>
  <c r="AJ24" i="234"/>
  <c r="AI24" i="234"/>
  <c r="AH24" i="234"/>
  <c r="AG24" i="234"/>
  <c r="AE24" i="234"/>
  <c r="AD24" i="234"/>
  <c r="AC24" i="234"/>
  <c r="AB24" i="234"/>
  <c r="AA24" i="234"/>
  <c r="Y24" i="234"/>
  <c r="X24" i="234"/>
  <c r="W24" i="234"/>
  <c r="V24" i="234"/>
  <c r="T24" i="234"/>
  <c r="S24" i="234"/>
  <c r="U24" i="234" s="1"/>
  <c r="R24" i="234"/>
  <c r="Q24" i="234"/>
  <c r="O24" i="234"/>
  <c r="N24" i="234"/>
  <c r="M24" i="234"/>
  <c r="L24" i="234"/>
  <c r="K24" i="234"/>
  <c r="AI23" i="234"/>
  <c r="AH23" i="234"/>
  <c r="AG23" i="234"/>
  <c r="AJ23" i="234" s="1"/>
  <c r="AE23" i="234"/>
  <c r="AD23" i="234"/>
  <c r="AC23" i="234"/>
  <c r="AB23" i="234"/>
  <c r="AA23" i="234"/>
  <c r="AF23" i="234" s="1"/>
  <c r="Y23" i="234"/>
  <c r="X23" i="234"/>
  <c r="W23" i="234"/>
  <c r="V23" i="234"/>
  <c r="Z23" i="234" s="1"/>
  <c r="T23" i="234"/>
  <c r="S23" i="234"/>
  <c r="R23" i="234"/>
  <c r="Q23" i="234"/>
  <c r="U23" i="234" s="1"/>
  <c r="O23" i="234"/>
  <c r="N23" i="234"/>
  <c r="M23" i="234"/>
  <c r="L23" i="234"/>
  <c r="K23" i="234"/>
  <c r="P23" i="234" s="1"/>
  <c r="F23" i="234" s="1"/>
  <c r="AI22" i="234"/>
  <c r="AH22" i="234"/>
  <c r="AJ22" i="234" s="1"/>
  <c r="AG22" i="234"/>
  <c r="AE22" i="234"/>
  <c r="AD22" i="234"/>
  <c r="AC22" i="234"/>
  <c r="AB22" i="234"/>
  <c r="AA22" i="234"/>
  <c r="Y22" i="234"/>
  <c r="X22" i="234"/>
  <c r="W22" i="234"/>
  <c r="V22" i="234"/>
  <c r="T22" i="234"/>
  <c r="S22" i="234"/>
  <c r="R22" i="234"/>
  <c r="Q22" i="234"/>
  <c r="O22" i="234"/>
  <c r="N22" i="234"/>
  <c r="M22" i="234"/>
  <c r="L22" i="234"/>
  <c r="K22" i="234"/>
  <c r="AI21" i="234"/>
  <c r="AH21" i="234"/>
  <c r="AJ21" i="234" s="1"/>
  <c r="AG21" i="234"/>
  <c r="AE21" i="234"/>
  <c r="AD21" i="234"/>
  <c r="AC21" i="234"/>
  <c r="AB21" i="234"/>
  <c r="AA21" i="234"/>
  <c r="Y21" i="234"/>
  <c r="X21" i="234"/>
  <c r="W21" i="234"/>
  <c r="V21" i="234"/>
  <c r="T21" i="234"/>
  <c r="S21" i="234"/>
  <c r="R21" i="234"/>
  <c r="Q21" i="234"/>
  <c r="O21" i="234"/>
  <c r="N21" i="234"/>
  <c r="M21" i="234"/>
  <c r="L21" i="234"/>
  <c r="K21" i="234"/>
  <c r="AI20" i="234"/>
  <c r="AH20" i="234"/>
  <c r="AG20" i="234"/>
  <c r="AE20" i="234"/>
  <c r="AD20" i="234"/>
  <c r="AC20" i="234"/>
  <c r="AB20" i="234"/>
  <c r="AA20" i="234"/>
  <c r="Y20" i="234"/>
  <c r="X20" i="234"/>
  <c r="W20" i="234"/>
  <c r="V20" i="234"/>
  <c r="T20" i="234"/>
  <c r="S20" i="234"/>
  <c r="R20" i="234"/>
  <c r="Q20" i="234"/>
  <c r="O20" i="234"/>
  <c r="N20" i="234"/>
  <c r="M20" i="234"/>
  <c r="L20" i="234"/>
  <c r="K20" i="234"/>
  <c r="AI19" i="234"/>
  <c r="AH19" i="234"/>
  <c r="AG19" i="234"/>
  <c r="AE19" i="234"/>
  <c r="AD19" i="234"/>
  <c r="AC19" i="234"/>
  <c r="AB19" i="234"/>
  <c r="AA19" i="234"/>
  <c r="Y19" i="234"/>
  <c r="X19" i="234"/>
  <c r="W19" i="234"/>
  <c r="V19" i="234"/>
  <c r="T19" i="234"/>
  <c r="S19" i="234"/>
  <c r="R19" i="234"/>
  <c r="Q19" i="234"/>
  <c r="O19" i="234"/>
  <c r="N19" i="234"/>
  <c r="M19" i="234"/>
  <c r="L19" i="234"/>
  <c r="K19" i="234"/>
  <c r="AI18" i="234"/>
  <c r="AH18" i="234"/>
  <c r="AG18" i="234"/>
  <c r="AE18" i="234"/>
  <c r="AD18" i="234"/>
  <c r="AC18" i="234"/>
  <c r="AB18" i="234"/>
  <c r="AA18" i="234"/>
  <c r="Y18" i="234"/>
  <c r="X18" i="234"/>
  <c r="W18" i="234"/>
  <c r="V18" i="234"/>
  <c r="T18" i="234"/>
  <c r="S18" i="234"/>
  <c r="R18" i="234"/>
  <c r="Q18" i="234"/>
  <c r="O18" i="234"/>
  <c r="N18" i="234"/>
  <c r="M18" i="234"/>
  <c r="L18" i="234"/>
  <c r="K18" i="234"/>
  <c r="AI17" i="234"/>
  <c r="AH17" i="234"/>
  <c r="AG17" i="234"/>
  <c r="AE17" i="234"/>
  <c r="AD17" i="234"/>
  <c r="AC17" i="234"/>
  <c r="AB17" i="234"/>
  <c r="AA17" i="234"/>
  <c r="Y17" i="234"/>
  <c r="X17" i="234"/>
  <c r="W17" i="234"/>
  <c r="V17" i="234"/>
  <c r="T17" i="234"/>
  <c r="S17" i="234"/>
  <c r="R17" i="234"/>
  <c r="Q17" i="234"/>
  <c r="O17" i="234"/>
  <c r="N17" i="234"/>
  <c r="M17" i="234"/>
  <c r="L17" i="234"/>
  <c r="K17" i="234"/>
  <c r="AI16" i="234"/>
  <c r="AH16" i="234"/>
  <c r="AG16" i="234"/>
  <c r="AE16" i="234"/>
  <c r="AD16" i="234"/>
  <c r="AC16" i="234"/>
  <c r="AB16" i="234"/>
  <c r="AA16" i="234"/>
  <c r="Y16" i="234"/>
  <c r="X16" i="234"/>
  <c r="W16" i="234"/>
  <c r="V16" i="234"/>
  <c r="T16" i="234"/>
  <c r="S16" i="234"/>
  <c r="R16" i="234"/>
  <c r="Q16" i="234"/>
  <c r="O16" i="234"/>
  <c r="N16" i="234"/>
  <c r="M16" i="234"/>
  <c r="L16" i="234"/>
  <c r="K16" i="234"/>
  <c r="AI15" i="234"/>
  <c r="AH15" i="234"/>
  <c r="AG15" i="234"/>
  <c r="AE15" i="234"/>
  <c r="AD15" i="234"/>
  <c r="AC15" i="234"/>
  <c r="AB15" i="234"/>
  <c r="AF15" i="234" s="1"/>
  <c r="AA15" i="234"/>
  <c r="Y15" i="234"/>
  <c r="X15" i="234"/>
  <c r="W15" i="234"/>
  <c r="V15" i="234"/>
  <c r="T15" i="234"/>
  <c r="S15" i="234"/>
  <c r="R15" i="234"/>
  <c r="Q15" i="234"/>
  <c r="O15" i="234"/>
  <c r="N15" i="234"/>
  <c r="M15" i="234"/>
  <c r="L15" i="234"/>
  <c r="K15" i="234"/>
  <c r="AI14" i="234"/>
  <c r="AH14" i="234"/>
  <c r="AG14" i="234"/>
  <c r="AE14" i="234"/>
  <c r="AD14" i="234"/>
  <c r="AC14" i="234"/>
  <c r="AB14" i="234"/>
  <c r="AA14" i="234"/>
  <c r="Y14" i="234"/>
  <c r="X14" i="234"/>
  <c r="W14" i="234"/>
  <c r="V14" i="234"/>
  <c r="T14" i="234"/>
  <c r="S14" i="234"/>
  <c r="R14" i="234"/>
  <c r="Q14" i="234"/>
  <c r="O14" i="234"/>
  <c r="N14" i="234"/>
  <c r="M14" i="234"/>
  <c r="L14" i="234"/>
  <c r="K14" i="234"/>
  <c r="AI13" i="234"/>
  <c r="AH13" i="234"/>
  <c r="AG13" i="234"/>
  <c r="AE13" i="234"/>
  <c r="AD13" i="234"/>
  <c r="AC13" i="234"/>
  <c r="AB13" i="234"/>
  <c r="AA13" i="234"/>
  <c r="Y13" i="234"/>
  <c r="X13" i="234"/>
  <c r="W13" i="234"/>
  <c r="V13" i="234"/>
  <c r="T13" i="234"/>
  <c r="S13" i="234"/>
  <c r="R13" i="234"/>
  <c r="Q13" i="234"/>
  <c r="O13" i="234"/>
  <c r="N13" i="234"/>
  <c r="M13" i="234"/>
  <c r="L13" i="234"/>
  <c r="K13" i="234"/>
  <c r="AI12" i="234"/>
  <c r="AH12" i="234"/>
  <c r="AG12" i="234"/>
  <c r="AE12" i="234"/>
  <c r="AD12" i="234"/>
  <c r="AC12" i="234"/>
  <c r="AB12" i="234"/>
  <c r="AA12" i="234"/>
  <c r="Y12" i="234"/>
  <c r="X12" i="234"/>
  <c r="W12" i="234"/>
  <c r="V12" i="234"/>
  <c r="T12" i="234"/>
  <c r="S12" i="234"/>
  <c r="R12" i="234"/>
  <c r="Q12" i="234"/>
  <c r="O12" i="234"/>
  <c r="N12" i="234"/>
  <c r="M12" i="234"/>
  <c r="L12" i="234"/>
  <c r="K12" i="234"/>
  <c r="AI11" i="234"/>
  <c r="AH11" i="234"/>
  <c r="AG11" i="234"/>
  <c r="AE11" i="234"/>
  <c r="AD11" i="234"/>
  <c r="AC11" i="234"/>
  <c r="AB11" i="234"/>
  <c r="AA11" i="234"/>
  <c r="Y11" i="234"/>
  <c r="X11" i="234"/>
  <c r="W11" i="234"/>
  <c r="V11" i="234"/>
  <c r="T11" i="234"/>
  <c r="S11" i="234"/>
  <c r="R11" i="234"/>
  <c r="Q11" i="234"/>
  <c r="O11" i="234"/>
  <c r="N11" i="234"/>
  <c r="M11" i="234"/>
  <c r="L11" i="234"/>
  <c r="K11" i="234"/>
  <c r="AI10" i="234"/>
  <c r="AH10" i="234"/>
  <c r="AJ10" i="234" s="1"/>
  <c r="AG10" i="234"/>
  <c r="AE10" i="234"/>
  <c r="AD10" i="234"/>
  <c r="AC10" i="234"/>
  <c r="AB10" i="234"/>
  <c r="AA10" i="234"/>
  <c r="Y10" i="234"/>
  <c r="X10" i="234"/>
  <c r="W10" i="234"/>
  <c r="V10" i="234"/>
  <c r="T10" i="234"/>
  <c r="S10" i="234"/>
  <c r="R10" i="234"/>
  <c r="Q10" i="234"/>
  <c r="O10" i="234"/>
  <c r="N10" i="234"/>
  <c r="M10" i="234"/>
  <c r="L10" i="234"/>
  <c r="K10" i="234"/>
  <c r="AI9" i="234"/>
  <c r="AH9" i="234"/>
  <c r="AG9" i="234"/>
  <c r="AE9" i="234"/>
  <c r="AD9" i="234"/>
  <c r="AC9" i="234"/>
  <c r="AB9" i="234"/>
  <c r="AA9" i="234"/>
  <c r="Y9" i="234"/>
  <c r="X9" i="234"/>
  <c r="W9" i="234"/>
  <c r="V9" i="234"/>
  <c r="T9" i="234"/>
  <c r="S9" i="234"/>
  <c r="R9" i="234"/>
  <c r="Q9" i="234"/>
  <c r="O9" i="234"/>
  <c r="N9" i="234"/>
  <c r="M9" i="234"/>
  <c r="L9" i="234"/>
  <c r="K9" i="234"/>
  <c r="AI8" i="234"/>
  <c r="AH8" i="234"/>
  <c r="AG8" i="234"/>
  <c r="AE8" i="234"/>
  <c r="AD8" i="234"/>
  <c r="AC8" i="234"/>
  <c r="AB8" i="234"/>
  <c r="AA8" i="234"/>
  <c r="Y8" i="234"/>
  <c r="X8" i="234"/>
  <c r="W8" i="234"/>
  <c r="V8" i="234"/>
  <c r="T8" i="234"/>
  <c r="S8" i="234"/>
  <c r="R8" i="234"/>
  <c r="Q8" i="234"/>
  <c r="O8" i="234"/>
  <c r="N8" i="234"/>
  <c r="M8" i="234"/>
  <c r="L8" i="234"/>
  <c r="K8" i="234"/>
  <c r="AI7" i="234"/>
  <c r="AH7" i="234"/>
  <c r="AG7" i="234"/>
  <c r="AE7" i="234"/>
  <c r="AD7" i="234"/>
  <c r="AC7" i="234"/>
  <c r="AB7" i="234"/>
  <c r="AA7" i="234"/>
  <c r="Y7" i="234"/>
  <c r="X7" i="234"/>
  <c r="W7" i="234"/>
  <c r="V7" i="234"/>
  <c r="T7" i="234"/>
  <c r="S7" i="234"/>
  <c r="R7" i="234"/>
  <c r="Q7" i="234"/>
  <c r="O7" i="234"/>
  <c r="N7" i="234"/>
  <c r="M7" i="234"/>
  <c r="L7" i="234"/>
  <c r="K7" i="234"/>
  <c r="AI6" i="234"/>
  <c r="AH6" i="234"/>
  <c r="AJ6" i="234" s="1"/>
  <c r="AG6" i="234"/>
  <c r="AE6" i="234"/>
  <c r="AD6" i="234"/>
  <c r="AC6" i="234"/>
  <c r="AB6" i="234"/>
  <c r="AA6" i="234"/>
  <c r="Y6" i="234"/>
  <c r="X6" i="234"/>
  <c r="W6" i="234"/>
  <c r="V6" i="234"/>
  <c r="T6" i="234"/>
  <c r="S6" i="234"/>
  <c r="R6" i="234"/>
  <c r="Q6" i="234"/>
  <c r="O6" i="234"/>
  <c r="N6" i="234"/>
  <c r="M6" i="234"/>
  <c r="L6" i="234"/>
  <c r="K6" i="234"/>
  <c r="AI5" i="234"/>
  <c r="AH5" i="234"/>
  <c r="AG5" i="234"/>
  <c r="AE5" i="234"/>
  <c r="AD5" i="234"/>
  <c r="AC5" i="234"/>
  <c r="AB5" i="234"/>
  <c r="AA5" i="234"/>
  <c r="Y5" i="234"/>
  <c r="X5" i="234"/>
  <c r="W5" i="234"/>
  <c r="V5" i="234"/>
  <c r="T5" i="234"/>
  <c r="S5" i="234"/>
  <c r="R5" i="234"/>
  <c r="Q5" i="234"/>
  <c r="O5" i="234"/>
  <c r="N5" i="234"/>
  <c r="M5" i="234"/>
  <c r="L5" i="234"/>
  <c r="K5" i="234"/>
  <c r="AI4" i="234"/>
  <c r="AH4" i="234"/>
  <c r="AJ4" i="234" s="1"/>
  <c r="AG4" i="234"/>
  <c r="AE4" i="234"/>
  <c r="AD4" i="234"/>
  <c r="AC4" i="234"/>
  <c r="AB4" i="234"/>
  <c r="AA4" i="234"/>
  <c r="Y4" i="234"/>
  <c r="X4" i="234"/>
  <c r="W4" i="234"/>
  <c r="V4" i="234"/>
  <c r="T4" i="234"/>
  <c r="S4" i="234"/>
  <c r="R4" i="234"/>
  <c r="Q4" i="234"/>
  <c r="O4" i="234"/>
  <c r="N4" i="234"/>
  <c r="M4" i="234"/>
  <c r="L4" i="234"/>
  <c r="K4" i="234"/>
  <c r="AF10" i="234" l="1"/>
  <c r="AF12" i="234"/>
  <c r="U19" i="234"/>
  <c r="U12" i="234"/>
  <c r="Z15" i="234"/>
  <c r="U15" i="234"/>
  <c r="AJ15" i="234"/>
  <c r="AJ13" i="234"/>
  <c r="AJ11" i="234"/>
  <c r="U10" i="234"/>
  <c r="Z24" i="234"/>
  <c r="AF24" i="234"/>
  <c r="P25" i="234"/>
  <c r="P24" i="234"/>
  <c r="F24" i="234" s="1"/>
  <c r="AJ8" i="234"/>
  <c r="U25" i="234"/>
  <c r="AF25" i="234"/>
  <c r="Z25" i="234"/>
  <c r="F25" i="234" s="1"/>
  <c r="AJ25" i="234"/>
  <c r="P4" i="234"/>
  <c r="F4" i="234" s="1"/>
  <c r="Z4" i="234"/>
  <c r="Z17" i="234"/>
  <c r="AJ17" i="234"/>
  <c r="Z12" i="234"/>
  <c r="Z10" i="234"/>
  <c r="P9" i="234"/>
  <c r="F9" i="234" s="1"/>
  <c r="U17" i="234"/>
  <c r="AF17" i="234"/>
  <c r="P17" i="234"/>
  <c r="P10" i="234"/>
  <c r="F10" i="234" s="1"/>
  <c r="U6" i="234"/>
  <c r="AF6" i="234"/>
  <c r="P15" i="234"/>
  <c r="F15" i="234" s="1"/>
  <c r="U8" i="234"/>
  <c r="AF8" i="234"/>
  <c r="Z9" i="234"/>
  <c r="P6" i="234"/>
  <c r="F6" i="234" s="1"/>
  <c r="AJ9" i="234"/>
  <c r="Z6" i="234"/>
  <c r="P8" i="234"/>
  <c r="F8" i="234" s="1"/>
  <c r="P16" i="234"/>
  <c r="Z8" i="234"/>
  <c r="U9" i="234"/>
  <c r="AF9" i="234"/>
  <c r="U18" i="234"/>
  <c r="P22" i="234"/>
  <c r="Z16" i="234"/>
  <c r="AJ12" i="234"/>
  <c r="AJ20" i="234"/>
  <c r="P13" i="234"/>
  <c r="F13" i="234" s="1"/>
  <c r="P18" i="234"/>
  <c r="P21" i="234"/>
  <c r="F21" i="234" s="1"/>
  <c r="U11" i="234"/>
  <c r="AF11" i="234"/>
  <c r="Z18" i="234"/>
  <c r="P11" i="234"/>
  <c r="F11" i="234" s="1"/>
  <c r="AF18" i="234"/>
  <c r="P7" i="234"/>
  <c r="F7" i="234" s="1"/>
  <c r="Z22" i="234"/>
  <c r="Z21" i="234"/>
  <c r="AF21" i="234"/>
  <c r="U21" i="234"/>
  <c r="P20" i="234"/>
  <c r="Z20" i="234"/>
  <c r="AJ16" i="234"/>
  <c r="U16" i="234"/>
  <c r="AF16" i="234"/>
  <c r="Z14" i="234"/>
  <c r="AJ14" i="234"/>
  <c r="Z13" i="234"/>
  <c r="AJ7" i="234"/>
  <c r="Z7" i="234"/>
  <c r="P5" i="234"/>
  <c r="F5" i="234" s="1"/>
  <c r="U22" i="234"/>
  <c r="AF22" i="234"/>
  <c r="U20" i="234"/>
  <c r="AF20" i="234"/>
  <c r="Z19" i="234"/>
  <c r="AJ19" i="234"/>
  <c r="AJ18" i="234"/>
  <c r="U14" i="234"/>
  <c r="P14" i="234"/>
  <c r="F14" i="234" s="1"/>
  <c r="AF14" i="234"/>
  <c r="U13" i="234"/>
  <c r="AF13" i="234"/>
  <c r="P12" i="234"/>
  <c r="F12" i="234" s="1"/>
  <c r="Z11" i="234"/>
  <c r="U7" i="234"/>
  <c r="AF7" i="234"/>
  <c r="U5" i="234"/>
  <c r="Z5" i="234"/>
  <c r="AJ5" i="234"/>
  <c r="AF5" i="234"/>
  <c r="U4" i="234"/>
  <c r="AF4" i="234"/>
  <c r="AF19" i="234"/>
  <c r="P19" i="234"/>
  <c r="D61" i="234"/>
  <c r="E61" i="234"/>
  <c r="C47" i="234"/>
  <c r="C61" i="234" s="1"/>
  <c r="G54" i="234"/>
  <c r="D66" i="234"/>
  <c r="D48" i="234"/>
  <c r="D49" i="234"/>
  <c r="C55" i="234"/>
  <c r="G55" i="234" s="1"/>
  <c r="C56" i="234"/>
  <c r="G56" i="234" s="1"/>
  <c r="E48" i="234"/>
  <c r="D55" i="234"/>
  <c r="E55" i="234"/>
  <c r="E56" i="234"/>
  <c r="F17" i="234" l="1"/>
  <c r="F20" i="234"/>
  <c r="F16" i="234"/>
  <c r="F22" i="234"/>
  <c r="F18" i="234"/>
  <c r="C57" i="234"/>
  <c r="G57" i="234" s="1"/>
  <c r="D50" i="234"/>
  <c r="D57" i="234"/>
  <c r="D68" i="234"/>
  <c r="D67" i="234"/>
  <c r="C66" i="234"/>
  <c r="G47" i="234"/>
  <c r="C49" i="234"/>
  <c r="G49" i="234" s="1"/>
  <c r="C48" i="234"/>
  <c r="G48" i="234" s="1"/>
  <c r="E50" i="234" l="1"/>
  <c r="C50" i="234" s="1"/>
  <c r="G50" i="234" s="1"/>
  <c r="D69" i="234"/>
  <c r="D62" i="234"/>
  <c r="E57" i="234"/>
  <c r="G51" i="234"/>
  <c r="C68" i="234"/>
  <c r="G68" i="234" s="1"/>
  <c r="C67" i="234"/>
  <c r="G67" i="234" s="1"/>
  <c r="G66" i="234"/>
  <c r="E66" i="234"/>
  <c r="E62" i="234" l="1"/>
  <c r="C69" i="234"/>
  <c r="G69" i="234" s="1"/>
  <c r="C62" i="234"/>
  <c r="E68" i="234"/>
  <c r="E67" i="234"/>
  <c r="G70" i="234"/>
  <c r="E69" i="23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459B784-BAF6-42A2-AB46-1F5DD73188AB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0BE8573-0A8A-4594-9BD3-2ECB69C9D58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18090FE-D3EF-4DB5-9211-86E0D51F10A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36E5B04-9DAA-4F60-96FA-E978B11A34F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A21F6CC-6AB0-4B5C-82DE-BFAA7CB31B7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9C69B46-96DE-4196-978E-2056FB9AF75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A14FB4B6-FA4D-4C7D-8593-BCAF0AD78D29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DDC82EA-FBC8-4F52-B9C2-D6EA75C112B4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5E0FDB6-6636-45BF-A570-0AD809984E9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122C49C-A528-4ECC-B71F-F2CFAFDFDDDC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937E642-E25B-4B23-BF1E-8602E9A9256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F340025C-0CC0-44D7-B40A-94E8C2B86278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A381B1D-72A4-4ED5-86F1-B59DB44C09D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2514F93-5D82-4D8F-9D87-CCC21E2FCA3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D077EE67-3605-445F-AFF5-8D9355AED86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4A71980-8437-4ED1-B2A1-478909E9558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ADF20AF-FA70-4AFD-AA95-A9205D1E7EF8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3B91566-3DFD-4244-8038-1A99C1D19A7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D0B19D7-007D-4D56-BE30-F79573377BE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DDEE2285-7E7E-4CBC-9C16-F5670E03AF19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EF231E8-6EC1-4297-83BA-7DB309073586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DB4DCF9-96E6-4FCF-9D78-F7E6706C6AC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375EC0B-7E46-4581-9221-6D8F25184003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2155513-0D58-4E00-8D6A-4E237725B80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E835DA1-58EA-4D04-9BFA-64A80617C888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90BAF092-A54C-4793-9930-A087FF829CD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C8331E1-6BB0-424F-B4DF-6A4DA74FE2F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8C60F76-7FCF-4A68-827D-DFBD6ED9B4B1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A2540E0C-FE37-4244-9169-5E87EE0D005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BA21A546-6CDA-4640-84F7-6F946AE2D93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ED8DF7F-B86C-4EAE-9BCF-6DC539541C3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F4657E4D-4189-40FD-B343-9E56DDB573C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58EFA7E-FA69-4FC2-BC90-9ABDF59916D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D6E1A32-78BB-4CEE-8274-C33E8046704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BD3990AE-1C52-46C7-843E-43555051ECC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339B84D-961B-4C7D-8B18-DF67B005F4E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B0EAB17B-75FC-4D0D-975E-ADE64F12E39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65861E4-A332-4A16-A506-BFED576897D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B5F2DCE-03E5-4535-A2CD-4493B1551B3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E54D37F-B135-43F1-9DD7-F2CAD340EEB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5038791D-9A85-4061-BD4B-C1957F69A44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0FCF38E-B8B7-4C7C-9979-7A7E9EF889D2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73378A7-715E-437A-B950-F2FEC5890FB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F0DE0EE-82C0-4BFD-B9F7-7AAB832A70BD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88ADEBA-CF1E-4F86-814B-EABC79A97D32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12D541F4-23D0-4C0B-9994-727FE3F567A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D6FF0E7-4419-48B5-A280-CC0F53ACD95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7710BEE-BD95-45A3-9EE3-0A712FF7D65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06241B1-B468-4571-BB4A-1D8EB53D88B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18CFAFC5-FDF3-493B-AF0E-E6F79CDB23D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3AE0801-168F-4EC3-9CD6-2B1535EB5A76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658EFBB-5B43-4D01-9479-B9D59643DA88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CFCD9710-97C4-4222-9238-030FFCDBB75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E720FB3D-7396-49D4-9DE0-ADCCA65DF6A3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1FE8C6EB-E7A2-4BF2-947C-7A6711B6F11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5523932-FB27-4E72-A283-47DED6CA9B8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AA0D898-E104-49FD-9D36-CF0AC4DA7362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648DBEE-5752-47F9-9C14-8552D373A26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CC1665C2-9575-4043-A35F-D815CF8E95E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3AE018A-645C-4EAF-8CCD-BA3ED54A82E2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762AEC6-255C-498C-A5EC-F7A6233F86C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51CCA90-D806-4158-AA4A-756B5E2E50F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62C3B5F-1232-489F-A9E3-FC8919F715A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BD7731F-20C5-482B-B88C-C75D64453A53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694A3C14-A8BA-485C-8D20-943E396D516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4BA8C56-FCB7-4B59-AABF-C6386E371E19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355D812F-51FB-45EC-B886-F54521B10CA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A490E26-65FD-49DF-8570-79029A6C2D2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F96F249F-5475-4A7F-A2A3-C09F314CAD8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CAAD380-3C23-4429-A924-8F1F860AAB1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9EEFF670-6FEF-4812-A567-0EE33088954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CD80F3A-D080-4082-86AE-084E66B90D4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73870C7-9352-4CFE-B14A-6E09BB5E9D14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D5083E4E-82C9-4F27-96F6-3C37B617F9C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D8A1EBF-2551-4094-AB93-B458BD95B349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28C4B15-1F66-4165-A045-0D6080E9656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616D314-5CB2-4B3D-B9D6-68EAB39437C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6221BA5-1D5C-41D4-9FE4-B1F92B6FADA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D7A9F46-27D6-4157-9EA1-3667885AFC51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FEFE79A-B02B-4A06-B6AD-5EF459FAD246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36E2A409-B185-4653-876D-D4B12993CCE7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4FA9B0E-D704-4314-A908-48DD02D6C89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73A04BE-0617-48FC-B344-0556243A6EA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D5E3CD5-F1A9-4D25-AD5E-D1288544FE31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D07EC978-8F85-42CD-971E-B3B2400EF159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27E71A5-1589-40A1-95D1-488967B9444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3ABCA55-AA66-42B7-9EF7-2C89CFF9164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D27B34B-F3E5-4F0D-B368-9853D1122FF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857C620-6809-49DA-90DB-AAB55D8389B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7E13A7B-A7FE-4B3B-9E67-B8862699FBA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818E001A-CAAE-4149-9BC2-7CCD73D9FAF9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AA37F63-C3AA-47B2-B2E7-3531131787B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C59D418-2F5D-437D-9780-BE9E6316D4C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62AB675-0EF9-428B-B8F7-F9E0B3F170A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31F0D3C-A914-49B6-8C58-3DED4FC6354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A509FC5-B84A-431F-A707-ED0A60BBC30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6062E5D-AECD-48DB-9513-B2150776EDC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6888F78-DB31-44B3-AA7A-97D3CB843C9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34148E18-7A37-4B62-9696-13D2F0E6554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D6DCDE14-DFC4-4743-B9FE-1F280BAF5BF1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35BF9C70-EF51-4486-A6A1-AEED381F7AE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A294184-4B65-4FAE-A0E8-ECC020737F1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B7FB2BB-5637-402A-B0B2-9839CADDEFF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B8AE9F8-2FDA-4C31-941A-BCE33F373CE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AACA471-8446-4C07-B37E-88977C584E4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2F83DE4-2249-4FAC-84D2-18D36D0BAD7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4325C40-2257-4838-80B6-206CECA136A6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8877A4AE-6CFC-4B34-B81E-93D9FB4DBC39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34BD51B7-8B77-404B-A5C3-31C1111D61A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2487B55-E5BE-4DE8-80E0-2F8467E12C49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8400A5BF-B796-46CB-8F59-88CB720EBE8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9563AFEC-BBAB-4875-957A-90EBB5C606A6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6759DD6-5DB5-4FA6-B907-CEE676CFA1C3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AF20CCD-2507-49DB-8244-5F570D99C3A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1BE7E9B5-A542-4F0B-89B2-85499FC4A29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577501ED-9C2C-4FD1-97DB-E3DB68CB061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605BFB2-1823-4B41-8E93-769AD7E43E6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62272B9-FA1D-420F-BB60-93B56ABB84E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387F440-8788-4FDF-AB08-10C6FDCAD82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31C75403-3FE5-4205-ACC4-0CFE0C49367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5EAC894-2D77-4A9B-8C18-CE595262899F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BB0C317-3942-4111-9DB4-FEC19177033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5BDC240-AD64-45DC-9E89-E480FB769D0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28D29C8-8B34-447D-BBE0-3FCCB325A16E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F33D443-B79B-4D2D-AAEA-5292C0922F7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FEF1CFB-BABF-42C8-848C-37BDBE8EAF6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2D2E48B-1FD5-4B23-8131-C69A7506CAF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0C88AB8-C334-4279-8412-A69F5956CE7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68BBCE6-11A1-421B-A48F-DCBED92DE12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10A120B-A750-4AB8-BCFE-63E5A27A926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B679DDE-4C9E-42AC-817C-A1E4A4B1AAE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1BD8C89-0346-4040-B69D-B28C555AB9D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ADFFF1E-454E-4895-90E5-79464530664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2180EFC-019B-4EF4-8C44-AFF2B52BDE41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958A627B-CE18-485D-83EF-BBC95DEFAD88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848AA88-E37E-4370-8845-9FC678753FEB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93FA261-6234-444F-9D6D-6ED67E106B66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89F0AF8-79FB-4E33-84CE-6508E788829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53D64AD-BFC1-423B-8129-1E30C3C7A20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A6CCF99-08C2-4D2B-AB33-09D33BF06E9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25A806F8-6187-4CA0-95EA-D8C31987B19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F03E3BF7-1488-4864-B8FA-21023D2A7D2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F4C6812-C4AA-4581-8A9C-9EE924B8D41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1E1C934-B99F-4AB7-ADDD-E0B136E24628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D218A804-D3D0-4839-AE9B-F491CEEA6DA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99143219-A5F6-4952-9860-E052AF410F2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1007A74-E2A2-43C8-8318-0E79FEC70B2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9AB6FF0-D54E-46BF-B830-70ACA5D0FF9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25A67D3-6154-49A0-BBFF-24C23B358AF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B18DB10-CCF2-4BEC-9414-74E93EC314F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1686F7FF-2F41-4B5A-8FAE-2D54EE3C84E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154082FD-F679-44FA-ADD5-1C3566EDA282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360071E-D4D0-47B2-AEF8-3AF0EB55828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A03289F0-E5EF-4564-9B3F-F3823D3ECA5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5C064A2-2A46-447A-B1A8-ABE010F7CAD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348DF13-4BCF-4E9F-97B3-909C60D6F12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F22A13B-3838-492D-957D-FFF75E96FA4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EBC08FD-C7EC-4F80-A6E6-B1DA150B264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A6F91775-498E-466A-9E4C-03EF9F7F70D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BE598E4-C598-4585-B250-D8D07F7159B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AEEB963-C961-493C-A77F-793D809F336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D618F57-F9C6-40E2-8D1F-D2A7EFF2BA4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C6DD3CA7-A9E7-4347-AA82-68F2FEFD679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C53C7FF-154E-4433-9DA3-E2F4934E8E5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D2D87D7-7E04-4F32-A09E-7BCB31A9EAF8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E6C62C72-CF9D-498C-8CE3-B4B79CA0AE3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491786A-C6A3-44F4-B270-324B9A42907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9B4E26EB-AC70-4560-898E-7A9B5D631A3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D783448-DD2D-4296-B508-EAA5AEFC6FF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46AAFD7-6817-49A3-BA9C-95F29271452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EA1DB07B-67B2-43B1-A90D-46305E97CA3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0AC7150-DE19-40BE-974B-A9BE0BED9019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955F5D39-82B1-4BC5-A907-C0441343D44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35597FC-C1A8-4696-A174-86CDBFE549B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6937123A-4283-45D2-B840-B6CD5ADD60F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93DC1ED-7229-443C-9B89-99987E3B2779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AA0B681-6130-48CC-A6FC-A6D6AF5D61F1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572DF01-30F2-449D-9C00-19142121F113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42CB8C8-9899-498E-9D5F-D0B98600DC4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948AD08D-03BF-43E4-BED2-26698DE956A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CCE9E1E-B7C5-467A-9ABD-3A13E3E80AF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CF7A2C1-0842-4736-9A95-D87FC46BA33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6E045B6-425D-4151-A7DE-A9B47C89B1D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781345C-3609-4E14-854A-0919CD7097E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AF9D8B3-6BFC-411D-8588-D52FFDFEA86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951D16F1-DFC0-4509-8526-7FE51044C86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DCE54BE-AD4F-4021-A589-2ADCE427588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3F3BE6F-DFA1-4708-A0F9-0D0E230B8F1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9776826-6AB9-4919-AF2B-297A45894E41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2CCFF0D-4BD6-4CB5-9C97-517A6D62604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5C190A7-C801-441D-B635-9EC2CCF1ABA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9603FEDC-D408-4A22-AD02-2D175A078356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A62FC73-C6C7-46CC-B227-6F5815C4B579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6A0AD09-031C-48F5-8CD2-6D558FFA05F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267BC70-CFAB-41F6-A7ED-8246BAB02A4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1DEEA3B9-4B14-457D-B2B6-6F16921DDA3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F789965-9AAD-4E13-A871-4BFF2867A4C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9F024F58-5ED6-4845-A0DB-F68AC6F0C4C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B00EAB0-53A7-4D04-AE2E-B94C8B39B5E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D2D0F9AC-B5B9-499F-9513-A26DFBFE5D7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8D84BF6E-FA4B-437C-8EFD-B5784622061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E3152F0-0CF4-4A8F-B9D6-C05407DC3726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58DE222-8CA3-4C3E-86E2-CE19F93E74C6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089ED1C-AADF-4EC7-B3F7-989999A2FA2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C4DBD78-A26A-4947-AF3D-FA170A340341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8AEBBCD-B68E-40BA-8DB1-5825DBBC723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9ED28387-4115-487D-85F1-B7E3FA13F4D6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24569AB-AFA4-4BEC-AAEE-BAFFF675237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C14C2D0-E84F-475A-A199-5A536B94D121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8548DAC-36DE-4466-8E54-A56A498AB23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D82580C-D20D-4737-90DE-AA500FFE3CB6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1961E748-2956-4797-8D74-65C1B6C6AB6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948B5BEE-4419-4FEE-AF2A-0E9B95D9031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6BB6965-6120-4EC5-B0BC-E409ED5DF56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DFAB803-E626-49AD-BB0F-5236C19BA359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C270C7F-3FA8-4573-AF88-5757B6EED21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A3C9397-CABB-48F0-A84F-79E0696AA43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C880866-E99C-4050-85AB-6AC242A2FE21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3A8630F-AACE-41F3-9A8A-4FCFF0A72E1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B515E7A1-BCF5-43B7-939E-1154251E247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929D6847-017C-496F-A925-A6E6565E0AA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186D4D1-94D8-42CB-BD73-CEB481C9EAB1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F3F3719-1DF0-4D24-BAA7-723A1996B409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C6E8D51F-602C-4C6D-AEA0-9F321A59C0C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FF12A5F-9A35-4B51-BE72-BEBFE79F70A6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5FBFA88-59FE-4919-8DB7-361E24E7BAD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8503A5D-6271-43B9-9815-8B276E833DD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86E6D1D3-4879-49C9-85BA-62CE7280DE4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EDDBF416-0259-4028-8E40-45BD7943699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940B5C6-855D-457D-A2DF-03D107D8610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88E50A98-5204-4B42-AEEA-06EA70518252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923501B-2CEC-44C8-9D9C-DB15DA4D301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23E8E77E-3FFB-47D9-B6C0-050C523D4BD4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869ADC0-2EB2-449B-897F-65DEA7BFE09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DAF8C77-E8A9-49C5-9E12-6F2F3723D4E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3AAF51A-F7FA-472A-85CE-810DA9F5640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F49F39E1-CCA4-44AA-A09F-B0830B91DAF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4903AF5-9C43-4686-BB6F-7CE6B5ED587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D1623BE5-3E1E-4995-BA9C-FB438CC9136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004AB9B-51F4-4B55-92CF-1996621192A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2313B96-F556-4D66-B120-BE342817602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A3B61D5-10CB-42CD-A116-E5441F642B4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AA2A75C-1564-45D2-A72D-2BF7F66C8353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E01F249-13BE-474E-8010-2CFAC32DBB1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BD654E9-1474-4E71-9B66-5061E3B9DE6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288EBDD9-9351-4E78-ACB8-1696970F2CAF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13225279-8D23-40D2-8D88-E2060C5C601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56B0054-3385-40A2-A3ED-107D72C4FC7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CF0BC59-8AFB-4993-B1C0-D56BB446A86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0723622-96AF-4A09-A556-2F4D6529083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230223A2-F703-4731-875C-3EBD8755D64F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3BA50FE-76EC-4ECA-BEAA-374B9A64FE9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97CA5CD7-F67B-48F4-8E1C-45E1B8259EE4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C6C7945-13A6-44FE-8793-6108DD516D4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D69C4182-B106-44E6-ADCC-35AB3A0C783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85882A48-E5C6-420C-8571-7BB610D1010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CDDC0CD-D741-4E57-996F-CBA578B41D91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F804124-47CF-472A-9F4F-2941B6671FF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E3DED35-FD53-4356-B955-C95D741DAE0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8134FAB-D1E3-4993-A80F-2C55CC252915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EE8469A-DEFD-4D62-BB72-307A4F8813B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9F3C034-068B-4F4A-8131-8DF876773DA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C1AC90E-0C32-4BF0-B230-FC4AE70FEA3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CFE1A7AC-1B80-443A-A638-ADEED83D072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AD389AE-223E-4708-98D0-88B8CCC1304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CF80858-4E83-4A8C-A904-075711BA7EB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DAA6AD4-1E53-405F-A575-D6F282A8E4A3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C72180D-930E-4947-9DA1-0043B5C93E1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2A37A09-0EC1-4E91-B016-FEDAC3701643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DF2A12C-F49A-431A-8267-6F7E4D8D6D1A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DEEF51-B431-4339-AA62-95C4D1110E3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181E29E1-D6F1-44DC-9970-90E591A00A0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CCE14871-6971-43EE-BF11-3720F9243EC1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C71BEE1-CD64-4CF8-ACAE-C3AE79B288C3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92397DFE-617A-4B37-A202-7204D619052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6B91C41-355C-4079-8272-0DB72784021F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C872F6E-44C6-43AB-8737-995E6FFC8A6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E4DF966-AD7D-46FC-B1ED-47A50162F5B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A4808D44-3EA7-471C-A773-7F06751CCE5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AAD0164-AC26-4F53-924C-5850642F8DC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sharedStrings.xml><?xml version="1.0" encoding="utf-8"?>
<sst xmlns="http://schemas.openxmlformats.org/spreadsheetml/2006/main" count="8453" uniqueCount="598">
  <si>
    <t>入力注意：スギ、ヒノキ、アカマツ、カラマツ以外の樹種は広葉樹の材積式で計算されます。</t>
    <rPh sb="0" eb="2">
      <t>ニュウリョク</t>
    </rPh>
    <rPh sb="2" eb="4">
      <t>チュウイ</t>
    </rPh>
    <rPh sb="21" eb="23">
      <t>イガイ</t>
    </rPh>
    <rPh sb="24" eb="26">
      <t>ジュシュ</t>
    </rPh>
    <rPh sb="27" eb="30">
      <t>コウヨウジュ</t>
    </rPh>
    <rPh sb="31" eb="33">
      <t>ザイセキ</t>
    </rPh>
    <rPh sb="33" eb="34">
      <t>シキ</t>
    </rPh>
    <rPh sb="35" eb="37">
      <t>ケイサン</t>
    </rPh>
    <phoneticPr fontId="4"/>
  </si>
  <si>
    <t>材積スギ(中浜)</t>
    <rPh sb="0" eb="2">
      <t>ザイセキ</t>
    </rPh>
    <rPh sb="5" eb="6">
      <t>ナカ</t>
    </rPh>
    <rPh sb="6" eb="7">
      <t>ハマ</t>
    </rPh>
    <phoneticPr fontId="8"/>
  </si>
  <si>
    <t>材積ヒノキ</t>
    <rPh sb="0" eb="2">
      <t>ザイセキ</t>
    </rPh>
    <phoneticPr fontId="8"/>
  </si>
  <si>
    <t>材積アカマツ(中浜)</t>
    <rPh sb="0" eb="2">
      <t>ザイセキ</t>
    </rPh>
    <rPh sb="7" eb="9">
      <t>ナカハマ</t>
    </rPh>
    <phoneticPr fontId="8"/>
  </si>
  <si>
    <t>材積カラマツ</t>
    <rPh sb="0" eb="2">
      <t>ザイセキ</t>
    </rPh>
    <phoneticPr fontId="8"/>
  </si>
  <si>
    <t>材積広葉樹</t>
    <rPh sb="0" eb="2">
      <t>ザイセキ</t>
    </rPh>
    <rPh sb="2" eb="5">
      <t>コウヨウジュ</t>
    </rPh>
    <phoneticPr fontId="8"/>
  </si>
  <si>
    <t>No.</t>
  </si>
  <si>
    <t>樹 種</t>
  </si>
  <si>
    <t>胸高直
径(cm)</t>
    <phoneticPr fontId="4"/>
  </si>
  <si>
    <t>樹高
(m)</t>
    <phoneticPr fontId="4"/>
  </si>
  <si>
    <t>材積
(m3)</t>
    <rPh sb="0" eb="2">
      <t>ザイセキ</t>
    </rPh>
    <phoneticPr fontId="4"/>
  </si>
  <si>
    <t>状態</t>
    <rPh sb="0" eb="2">
      <t>ジョウタイ</t>
    </rPh>
    <phoneticPr fontId="4"/>
  </si>
  <si>
    <t>伐採木
○上層
▲下層</t>
    <rPh sb="0" eb="2">
      <t>バッサイ</t>
    </rPh>
    <rPh sb="2" eb="3">
      <t>ボク</t>
    </rPh>
    <rPh sb="5" eb="7">
      <t>ジョウソウ</t>
    </rPh>
    <rPh sb="9" eb="11">
      <t>カソウ</t>
    </rPh>
    <phoneticPr fontId="4"/>
  </si>
  <si>
    <t>主な伐採選木理由</t>
    <rPh sb="0" eb="1">
      <t>オモ</t>
    </rPh>
    <rPh sb="2" eb="4">
      <t>バッサイ</t>
    </rPh>
    <rPh sb="4" eb="6">
      <t>センボク</t>
    </rPh>
    <rPh sb="6" eb="8">
      <t>リユウ</t>
    </rPh>
    <phoneticPr fontId="4"/>
  </si>
  <si>
    <t>該当</t>
    <rPh sb="0" eb="2">
      <t>ガイトウ</t>
    </rPh>
    <phoneticPr fontId="4"/>
  </si>
  <si>
    <t/>
  </si>
  <si>
    <t>(1)林分の現状</t>
    <rPh sb="3" eb="4">
      <t>リン</t>
    </rPh>
    <rPh sb="4" eb="5">
      <t>ブン</t>
    </rPh>
    <rPh sb="6" eb="8">
      <t>ゲンジョウ</t>
    </rPh>
    <phoneticPr fontId="4"/>
  </si>
  <si>
    <t>備考</t>
    <rPh sb="0" eb="2">
      <t>ビコウ</t>
    </rPh>
    <phoneticPr fontId="4"/>
  </si>
  <si>
    <t>上層木</t>
    <rPh sb="0" eb="2">
      <t>ジョウソウ</t>
    </rPh>
    <rPh sb="2" eb="3">
      <t>ボク</t>
    </rPh>
    <phoneticPr fontId="4"/>
  </si>
  <si>
    <t>下層木</t>
    <rPh sb="0" eb="2">
      <t>カソウ</t>
    </rPh>
    <rPh sb="2" eb="3">
      <t>ボク</t>
    </rPh>
    <phoneticPr fontId="4"/>
  </si>
  <si>
    <t>全</t>
    <rPh sb="0" eb="1">
      <t>ゼン</t>
    </rPh>
    <phoneticPr fontId="4"/>
  </si>
  <si>
    <t>ha換算(上層)</t>
    <rPh sb="2" eb="4">
      <t>カンザン</t>
    </rPh>
    <rPh sb="5" eb="7">
      <t>ジョウソウ</t>
    </rPh>
    <phoneticPr fontId="4"/>
  </si>
  <si>
    <t>成立本数(本)</t>
    <rPh sb="0" eb="2">
      <t>セイリツ</t>
    </rPh>
    <rPh sb="2" eb="4">
      <t>ホンスウ</t>
    </rPh>
    <rPh sb="5" eb="6">
      <t>ホン</t>
    </rPh>
    <phoneticPr fontId="4"/>
  </si>
  <si>
    <t>平均樹高(m)</t>
    <rPh sb="0" eb="2">
      <t>ヘイキン</t>
    </rPh>
    <rPh sb="2" eb="4">
      <t>ジュコウ</t>
    </rPh>
    <phoneticPr fontId="4"/>
  </si>
  <si>
    <t>平均直径(cm)</t>
    <rPh sb="0" eb="2">
      <t>ヘイキン</t>
    </rPh>
    <rPh sb="2" eb="4">
      <t>チョッケイ</t>
    </rPh>
    <phoneticPr fontId="4"/>
  </si>
  <si>
    <t>材積計(m3)</t>
    <rPh sb="0" eb="2">
      <t>ザイセキ</t>
    </rPh>
    <rPh sb="2" eb="3">
      <t>ケイ</t>
    </rPh>
    <phoneticPr fontId="4"/>
  </si>
  <si>
    <t>(2)伐採木</t>
    <rPh sb="3" eb="5">
      <t>バッサイ</t>
    </rPh>
    <rPh sb="5" eb="6">
      <t>ボク</t>
    </rPh>
    <phoneticPr fontId="4"/>
  </si>
  <si>
    <t>伐採本数(本)</t>
    <rPh sb="0" eb="2">
      <t>バッサイ</t>
    </rPh>
    <rPh sb="2" eb="4">
      <t>ホンスウ</t>
    </rPh>
    <rPh sb="5" eb="6">
      <t>ホン</t>
    </rPh>
    <phoneticPr fontId="4"/>
  </si>
  <si>
    <t>(3)伐採率</t>
    <rPh sb="3" eb="5">
      <t>バッサイ</t>
    </rPh>
    <rPh sb="5" eb="6">
      <t>リツ</t>
    </rPh>
    <phoneticPr fontId="4"/>
  </si>
  <si>
    <t>伐採率(本数)</t>
    <rPh sb="0" eb="2">
      <t>バッサイ</t>
    </rPh>
    <rPh sb="2" eb="3">
      <t>リツ</t>
    </rPh>
    <rPh sb="4" eb="6">
      <t>ホンスウ</t>
    </rPh>
    <phoneticPr fontId="4"/>
  </si>
  <si>
    <t>伐採率(材積)</t>
    <rPh sb="0" eb="2">
      <t>バッサイ</t>
    </rPh>
    <rPh sb="2" eb="3">
      <t>リツ</t>
    </rPh>
    <rPh sb="4" eb="6">
      <t>ザイセキ</t>
    </rPh>
    <phoneticPr fontId="4"/>
  </si>
  <si>
    <t>(4)整備後の状況</t>
    <rPh sb="3" eb="5">
      <t>セイビ</t>
    </rPh>
    <rPh sb="5" eb="6">
      <t>ゴ</t>
    </rPh>
    <rPh sb="7" eb="9">
      <t>ジョウキョウ</t>
    </rPh>
    <phoneticPr fontId="4"/>
  </si>
  <si>
    <t>No.3</t>
    <phoneticPr fontId="3"/>
  </si>
  <si>
    <t>S-7スギ　標準地 毎木調査表(円形100m2)</t>
    <rPh sb="6" eb="9">
      <t>ヒョウジュンチ</t>
    </rPh>
    <rPh sb="10" eb="12">
      <t>マイボク</t>
    </rPh>
    <rPh sb="12" eb="14">
      <t>チョウサ</t>
    </rPh>
    <rPh sb="14" eb="15">
      <t>ヒョウ</t>
    </rPh>
    <rPh sb="16" eb="18">
      <t>エンケイ</t>
    </rPh>
    <phoneticPr fontId="4"/>
  </si>
  <si>
    <t>S-10スギ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</si>
  <si>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S-12スギ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</si>
  <si>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S-15スギ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</si>
  <si>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S-20スギ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</si>
  <si>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調査中心木（伐採対象外）</t>
    <rPh sb="0" eb="2">
      <t>チョウサ</t>
    </rPh>
    <rPh sb="2" eb="4">
      <t>チュウシン</t>
    </rPh>
    <rPh sb="4" eb="5">
      <t>ボク</t>
    </rPh>
    <rPh sb="6" eb="8">
      <t>バッサイ</t>
    </rPh>
    <rPh sb="8" eb="10">
      <t>タイショウ</t>
    </rPh>
    <rPh sb="10" eb="11">
      <t>ガイ</t>
    </rPh>
    <phoneticPr fontId="3"/>
  </si>
  <si>
    <t>配置バランス</t>
    <rPh sb="0" eb="2">
      <t>ハイチ</t>
    </rPh>
    <phoneticPr fontId="3"/>
  </si>
  <si>
    <t>形質不良</t>
    <rPh sb="0" eb="4">
      <t>ケイシツフリョウ</t>
    </rPh>
    <phoneticPr fontId="3"/>
  </si>
  <si>
    <t>生育不良</t>
    <rPh sb="0" eb="4">
      <t>セイイクフリョウ</t>
    </rPh>
    <phoneticPr fontId="3"/>
  </si>
  <si>
    <t>株立ち</t>
    <rPh sb="0" eb="2">
      <t>カブダ</t>
    </rPh>
    <phoneticPr fontId="3"/>
  </si>
  <si>
    <t>No.3</t>
  </si>
  <si>
    <t>S-1スギ　標準地 毎木調査表(円形100m2)</t>
    <rPh sb="6" eb="9">
      <t>ヒョウジュンチ</t>
    </rPh>
    <rPh sb="10" eb="12">
      <t>マイボク</t>
    </rPh>
    <rPh sb="12" eb="14">
      <t>チョウサ</t>
    </rPh>
    <rPh sb="14" eb="15">
      <t>ヒョウ</t>
    </rPh>
    <rPh sb="16" eb="18">
      <t>エンケイ</t>
    </rPh>
    <phoneticPr fontId="4"/>
  </si>
  <si>
    <t>S-2スギ　標準地 毎木調査表(円形100m2)</t>
    <rPh sb="6" eb="9">
      <t>ヒョウジュンチ</t>
    </rPh>
    <rPh sb="10" eb="12">
      <t>マイボク</t>
    </rPh>
    <rPh sb="12" eb="14">
      <t>チョウサ</t>
    </rPh>
    <rPh sb="14" eb="15">
      <t>ヒョウ</t>
    </rPh>
    <rPh sb="16" eb="18">
      <t>エンケイ</t>
    </rPh>
    <phoneticPr fontId="4"/>
  </si>
  <si>
    <t>S-3スギ　標準地 毎木調査表(円形100m2)</t>
    <rPh sb="6" eb="9">
      <t>ヒョウジュンチ</t>
    </rPh>
    <rPh sb="10" eb="12">
      <t>マイボク</t>
    </rPh>
    <rPh sb="12" eb="14">
      <t>チョウサ</t>
    </rPh>
    <rPh sb="14" eb="15">
      <t>ヒョウ</t>
    </rPh>
    <rPh sb="16" eb="18">
      <t>エンケイ</t>
    </rPh>
    <phoneticPr fontId="4"/>
  </si>
  <si>
    <t>S-4スギ　標準地 毎木調査表(円形100m2)</t>
    <rPh sb="6" eb="9">
      <t>ヒョウジュンチ</t>
    </rPh>
    <rPh sb="10" eb="12">
      <t>マイボク</t>
    </rPh>
    <rPh sb="12" eb="14">
      <t>チョウサ</t>
    </rPh>
    <rPh sb="14" eb="15">
      <t>ヒョウ</t>
    </rPh>
    <rPh sb="16" eb="18">
      <t>エンケイ</t>
    </rPh>
    <phoneticPr fontId="4"/>
  </si>
  <si>
    <t>S-5アカマツ　標準地 毎木調査表(円形100m2)</t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</si>
  <si>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S-8広葉樹　標準地 毎木調査表(円形100m2)</t>
    <rPh sb="3" eb="6">
      <t>コウヨウジュ</t>
    </rPh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</si>
  <si>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S-6アカマツNo.1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</si>
  <si>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S-6アカマツNo.2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</si>
  <si>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S-9スギ　標準地 毎木調査表(円形100m2)</t>
    <rPh sb="6" eb="9">
      <t>ヒョウジュンチ</t>
    </rPh>
    <rPh sb="10" eb="12">
      <t>マイボク</t>
    </rPh>
    <rPh sb="12" eb="14">
      <t>チョウサ</t>
    </rPh>
    <rPh sb="14" eb="15">
      <t>ヒョウ</t>
    </rPh>
    <rPh sb="16" eb="18">
      <t>エンケイ</t>
    </rPh>
    <phoneticPr fontId="4"/>
  </si>
  <si>
    <t>S-11広葉樹No.1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</si>
  <si>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S-11広葉樹No.2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</si>
  <si>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S-11広葉樹No.3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</si>
  <si>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S-14スギNo.1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</si>
  <si>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S-14スギNo.2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</si>
  <si>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S-13スギ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</si>
  <si>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S-16スギNo.1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</si>
  <si>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S-16スギNo.2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</si>
  <si>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S-16スギNo.3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</si>
  <si>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S-17スギ・ヒノキ混交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</si>
  <si>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S-19スギ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</si>
  <si>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S-18スギ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</si>
  <si>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スギ</t>
    <phoneticPr fontId="3"/>
  </si>
  <si>
    <t>ツル巻き</t>
    <rPh sb="2" eb="3">
      <t>マ</t>
    </rPh>
    <phoneticPr fontId="3"/>
  </si>
  <si>
    <t>曲がり</t>
    <rPh sb="0" eb="1">
      <t>マ</t>
    </rPh>
    <phoneticPr fontId="3"/>
  </si>
  <si>
    <t>下層</t>
    <rPh sb="0" eb="2">
      <t>カソウ</t>
    </rPh>
    <phoneticPr fontId="3"/>
  </si>
  <si>
    <t>▲</t>
    <phoneticPr fontId="3"/>
  </si>
  <si>
    <t>劣勢木</t>
    <rPh sb="0" eb="3">
      <t>レッセイボク</t>
    </rPh>
    <phoneticPr fontId="3"/>
  </si>
  <si>
    <t>○</t>
    <phoneticPr fontId="3"/>
  </si>
  <si>
    <t>生育不良</t>
    <rPh sb="0" eb="4">
      <t>セイイクフリョウ</t>
    </rPh>
    <phoneticPr fontId="3"/>
  </si>
  <si>
    <t>形質不良</t>
    <rPh sb="0" eb="4">
      <t>ケイシツフリョウ</t>
    </rPh>
    <phoneticPr fontId="3"/>
  </si>
  <si>
    <t>アカシデ</t>
    <phoneticPr fontId="3"/>
  </si>
  <si>
    <t>下層・傾斜</t>
    <rPh sb="0" eb="2">
      <t>カソウ</t>
    </rPh>
    <rPh sb="3" eb="5">
      <t>ケイシャ</t>
    </rPh>
    <phoneticPr fontId="3"/>
  </si>
  <si>
    <t>カヤ</t>
    <phoneticPr fontId="3"/>
  </si>
  <si>
    <t>コナラ</t>
    <phoneticPr fontId="3"/>
  </si>
  <si>
    <t>配置バランス</t>
    <rPh sb="0" eb="2">
      <t>ハイチ</t>
    </rPh>
    <phoneticPr fontId="3"/>
  </si>
  <si>
    <t>モミ</t>
    <phoneticPr fontId="3"/>
  </si>
  <si>
    <t>傾斜</t>
    <rPh sb="0" eb="2">
      <t>ケイシャ</t>
    </rPh>
    <phoneticPr fontId="3"/>
  </si>
  <si>
    <t>二又</t>
    <rPh sb="0" eb="2">
      <t>フタマタ</t>
    </rPh>
    <phoneticPr fontId="3"/>
  </si>
  <si>
    <t>欠頂</t>
    <rPh sb="0" eb="1">
      <t>ケツ</t>
    </rPh>
    <rPh sb="1" eb="2">
      <t>チョウ</t>
    </rPh>
    <phoneticPr fontId="3"/>
  </si>
  <si>
    <t>変形</t>
    <rPh sb="0" eb="2">
      <t>ヘンケイ</t>
    </rPh>
    <phoneticPr fontId="3"/>
  </si>
  <si>
    <t>アカマツ</t>
    <phoneticPr fontId="3"/>
  </si>
  <si>
    <t>ハウチワカエデ</t>
    <phoneticPr fontId="3"/>
  </si>
  <si>
    <t>ウラジロノキ</t>
    <phoneticPr fontId="3"/>
  </si>
  <si>
    <t>株立ち・下層</t>
    <rPh sb="0" eb="2">
      <t>カブダ</t>
    </rPh>
    <rPh sb="4" eb="6">
      <t>カソウ</t>
    </rPh>
    <phoneticPr fontId="3"/>
  </si>
  <si>
    <t>アオハダ</t>
    <phoneticPr fontId="3"/>
  </si>
  <si>
    <t>クリ</t>
    <phoneticPr fontId="3"/>
  </si>
  <si>
    <t>ヤブツバキ</t>
    <phoneticPr fontId="3"/>
  </si>
  <si>
    <t>株立整理</t>
    <rPh sb="0" eb="2">
      <t>カブダ</t>
    </rPh>
    <rPh sb="2" eb="4">
      <t>セイリ</t>
    </rPh>
    <phoneticPr fontId="3"/>
  </si>
  <si>
    <t>ヤマザクラ</t>
    <phoneticPr fontId="3"/>
  </si>
  <si>
    <t xml:space="preserve">   株立ち</t>
    <rPh sb="3" eb="5">
      <t>カブダ</t>
    </rPh>
    <phoneticPr fontId="3"/>
  </si>
  <si>
    <t>調査年月　令和7年4月28日</t>
    <rPh sb="0" eb="2">
      <t>チョウサ</t>
    </rPh>
    <rPh sb="2" eb="4">
      <t>ネンゲツ</t>
    </rPh>
    <phoneticPr fontId="4"/>
  </si>
  <si>
    <t>コナラ</t>
    <phoneticPr fontId="3"/>
  </si>
  <si>
    <t>モミ</t>
    <phoneticPr fontId="3"/>
  </si>
  <si>
    <t>○</t>
    <phoneticPr fontId="3"/>
  </si>
  <si>
    <t>傾斜</t>
    <rPh sb="0" eb="2">
      <t>ケイシャ</t>
    </rPh>
    <phoneticPr fontId="3"/>
  </si>
  <si>
    <t>半枯れ</t>
    <rPh sb="0" eb="2">
      <t>ハンガ</t>
    </rPh>
    <phoneticPr fontId="3"/>
  </si>
  <si>
    <t>配置バランス</t>
    <rPh sb="0" eb="2">
      <t>ハイチ</t>
    </rPh>
    <phoneticPr fontId="3"/>
  </si>
  <si>
    <t>生育不良</t>
    <rPh sb="0" eb="4">
      <t>セイイクフリョウ</t>
    </rPh>
    <phoneticPr fontId="3"/>
  </si>
  <si>
    <t>下層植生は、モミ、チゴユリ。ササが少し見られる。
下層植生は少ない。
一重テープが伐採木。
二重テープが調査中心木(伐採対象外)。</t>
    <rPh sb="17" eb="18">
      <t>スコ</t>
    </rPh>
    <rPh sb="19" eb="20">
      <t>ミ</t>
    </rPh>
    <rPh sb="25" eb="29">
      <t>カソウショクセイ</t>
    </rPh>
    <rPh sb="30" eb="31">
      <t>スク</t>
    </rPh>
    <phoneticPr fontId="3"/>
  </si>
  <si>
    <t>スギ</t>
    <phoneticPr fontId="3"/>
  </si>
  <si>
    <t>根曲がり</t>
    <rPh sb="0" eb="1">
      <t>ネ</t>
    </rPh>
    <rPh sb="1" eb="2">
      <t>マ</t>
    </rPh>
    <phoneticPr fontId="3"/>
  </si>
  <si>
    <t>曲がり</t>
    <rPh sb="0" eb="1">
      <t>マ</t>
    </rPh>
    <phoneticPr fontId="3"/>
  </si>
  <si>
    <t>形質不良</t>
    <rPh sb="0" eb="4">
      <t>ケイシツフリョウ</t>
    </rPh>
    <phoneticPr fontId="3"/>
  </si>
  <si>
    <t>形質不良</t>
    <rPh sb="0" eb="2">
      <t>ケイシツ</t>
    </rPh>
    <rPh sb="2" eb="4">
      <t>フリョウ</t>
    </rPh>
    <phoneticPr fontId="3"/>
  </si>
  <si>
    <t>下層植生は、モミ、アカシデ、サンショウ。
下層植生は少ない。
一重テープが伐採木。
二重テープが調査中心木(伐採対象外)。</t>
    <rPh sb="21" eb="23">
      <t>カソウ</t>
    </rPh>
    <rPh sb="23" eb="25">
      <t>ショクセイ</t>
    </rPh>
    <rPh sb="26" eb="27">
      <t>スク</t>
    </rPh>
    <phoneticPr fontId="3"/>
  </si>
  <si>
    <t>下層植生は、アカシデ。
下層植生は少ない。
一重テープが伐採木。
二重テープが調査中心木(伐採対象外)。</t>
    <rPh sb="12" eb="16">
      <t>カソウショクセイ</t>
    </rPh>
    <rPh sb="17" eb="18">
      <t>スク</t>
    </rPh>
    <phoneticPr fontId="3"/>
  </si>
  <si>
    <t>下層植生はほとんど見られない。
一重テープが伐採木。
二重テープが調査中心木(伐採対象外)。</t>
    <rPh sb="9" eb="10">
      <t>ミ</t>
    </rPh>
    <phoneticPr fontId="3"/>
  </si>
  <si>
    <t>下層植生は、ハウチワカエデ、ウリカエデ、スギ、モミ、アオダモ、ヤマツツジ。
ツルが少し見られる。
アカマツの立枯木が2本。
(1)胸高直径14㎝、樹高17m。
(2)胸高直径14㎝、樹高14m。
一重テープが伐採木。
二重テープが調査中心木(伐採対象外)。</t>
    <phoneticPr fontId="3"/>
  </si>
  <si>
    <t>スギ</t>
    <phoneticPr fontId="3"/>
  </si>
  <si>
    <t>曲がり</t>
    <rPh sb="0" eb="1">
      <t>マ</t>
    </rPh>
    <phoneticPr fontId="3"/>
  </si>
  <si>
    <t>○</t>
    <phoneticPr fontId="3"/>
  </si>
  <si>
    <t>形質不良</t>
    <rPh sb="0" eb="4">
      <t>ケイシツフリョウ</t>
    </rPh>
    <phoneticPr fontId="3"/>
  </si>
  <si>
    <t>下層</t>
    <rPh sb="0" eb="2">
      <t>カソウ</t>
    </rPh>
    <phoneticPr fontId="3"/>
  </si>
  <si>
    <t>▲</t>
    <phoneticPr fontId="3"/>
  </si>
  <si>
    <t>劣勢木</t>
    <rPh sb="0" eb="3">
      <t>レッセイボク</t>
    </rPh>
    <phoneticPr fontId="3"/>
  </si>
  <si>
    <t>配置バランス</t>
    <rPh sb="0" eb="2">
      <t>ハイチ</t>
    </rPh>
    <phoneticPr fontId="3"/>
  </si>
  <si>
    <t>モミ</t>
    <phoneticPr fontId="3"/>
  </si>
  <si>
    <t>下層・欠頂</t>
    <rPh sb="0" eb="2">
      <t>カソウ</t>
    </rPh>
    <rPh sb="3" eb="4">
      <t>ケツ</t>
    </rPh>
    <rPh sb="4" eb="5">
      <t>チョウ</t>
    </rPh>
    <phoneticPr fontId="3"/>
  </si>
  <si>
    <t>ヒノキ</t>
    <phoneticPr fontId="3"/>
  </si>
  <si>
    <t>根曲がり</t>
    <rPh sb="0" eb="1">
      <t>ネ</t>
    </rPh>
    <rPh sb="1" eb="2">
      <t>マ</t>
    </rPh>
    <phoneticPr fontId="3"/>
  </si>
  <si>
    <t>傾斜</t>
    <rPh sb="0" eb="2">
      <t>ケイシャ</t>
    </rPh>
    <phoneticPr fontId="3"/>
  </si>
  <si>
    <t>生育不良</t>
    <rPh sb="0" eb="4">
      <t>セイイクフリョウ</t>
    </rPh>
    <phoneticPr fontId="3"/>
  </si>
  <si>
    <t>ケヤキ</t>
    <phoneticPr fontId="3"/>
  </si>
  <si>
    <t>下層植生はほとんど見られない。
スギの立枯木が1本。
(1)胸高直径10cm、樹高10m
※No.83は欠番。
一重テープが伐採木。
二重テープが調査中心木(伐採対象外)。</t>
    <rPh sb="9" eb="10">
      <t>ミ</t>
    </rPh>
    <rPh sb="20" eb="22">
      <t>タチガ</t>
    </rPh>
    <rPh sb="22" eb="23">
      <t>ボク</t>
    </rPh>
    <rPh sb="25" eb="26">
      <t>ホン</t>
    </rPh>
    <rPh sb="31" eb="35">
      <t>キョウコウチョッケイ</t>
    </rPh>
    <rPh sb="40" eb="42">
      <t>ジュコウ</t>
    </rPh>
    <rPh sb="54" eb="56">
      <t>ケツバン</t>
    </rPh>
    <phoneticPr fontId="3"/>
  </si>
  <si>
    <t>ツル巻き</t>
    <rPh sb="2" eb="3">
      <t>マ</t>
    </rPh>
    <phoneticPr fontId="3"/>
  </si>
  <si>
    <t>二又</t>
    <rPh sb="0" eb="2">
      <t>フタマタ</t>
    </rPh>
    <phoneticPr fontId="3"/>
  </si>
  <si>
    <t>曲がり・二又</t>
    <rPh sb="0" eb="1">
      <t>マ</t>
    </rPh>
    <rPh sb="4" eb="6">
      <t>フタマタ</t>
    </rPh>
    <phoneticPr fontId="3"/>
  </si>
  <si>
    <t>下層・曲がり</t>
    <rPh sb="0" eb="2">
      <t>カソウ</t>
    </rPh>
    <rPh sb="3" eb="4">
      <t>マ</t>
    </rPh>
    <phoneticPr fontId="3"/>
  </si>
  <si>
    <t>アカマツ</t>
    <phoneticPr fontId="3"/>
  </si>
  <si>
    <t>下層・傾斜</t>
    <rPh sb="0" eb="2">
      <t>カソウ</t>
    </rPh>
    <rPh sb="3" eb="5">
      <t>ケイシャ</t>
    </rPh>
    <phoneticPr fontId="3"/>
  </si>
  <si>
    <t>調査年月　令和7年5月2日</t>
    <rPh sb="0" eb="2">
      <t>チョウサ</t>
    </rPh>
    <rPh sb="2" eb="4">
      <t>ネンゲツ</t>
    </rPh>
    <phoneticPr fontId="4"/>
  </si>
  <si>
    <t>下層植生は、モミ、サワシバ、カヤ。
下層植生は少ない。
スギの立枯木が1本。
(1)胸高直径12cm、樹高10m
モミの立枯木が1本。
(1)胸高直径14cm、樹高9m
一重テープが伐採木。
二重テープが調査中心木(伐採対象外)。</t>
    <rPh sb="18" eb="20">
      <t>カソウ</t>
    </rPh>
    <rPh sb="20" eb="22">
      <t>ショクセイ</t>
    </rPh>
    <rPh sb="23" eb="24">
      <t>スク</t>
    </rPh>
    <rPh sb="61" eb="62">
      <t>タ</t>
    </rPh>
    <rPh sb="62" eb="63">
      <t>カ</t>
    </rPh>
    <rPh sb="63" eb="64">
      <t>ボク</t>
    </rPh>
    <rPh sb="66" eb="67">
      <t>ホン</t>
    </rPh>
    <rPh sb="72" eb="74">
      <t>ムネタカ</t>
    </rPh>
    <rPh sb="74" eb="76">
      <t>チョッケイ</t>
    </rPh>
    <rPh sb="81" eb="83">
      <t>ジュコウ</t>
    </rPh>
    <phoneticPr fontId="3"/>
  </si>
  <si>
    <t>劣勢木</t>
    <rPh sb="0" eb="3">
      <t>レッセイボク</t>
    </rPh>
    <phoneticPr fontId="3"/>
  </si>
  <si>
    <t>下層植生は、ウワミズザクラ、イタヤカエデ、ツタウルシ、キヅタ。
下層植生は少ない。
ヒノキの立枯木が1本。
(1)胸高直径16cm、樹高14m
一重テープが伐採木。
二重テープが調査中心木(伐採対象外)。</t>
    <rPh sb="32" eb="34">
      <t>カソウ</t>
    </rPh>
    <rPh sb="34" eb="36">
      <t>ショクセイ</t>
    </rPh>
    <rPh sb="37" eb="38">
      <t>スク</t>
    </rPh>
    <rPh sb="47" eb="49">
      <t>タチガ</t>
    </rPh>
    <rPh sb="49" eb="50">
      <t>ボク</t>
    </rPh>
    <rPh sb="52" eb="53">
      <t>ホン</t>
    </rPh>
    <rPh sb="58" eb="60">
      <t>ムネタカ</t>
    </rPh>
    <rPh sb="60" eb="62">
      <t>チョッケイ</t>
    </rPh>
    <rPh sb="67" eb="69">
      <t>ジュコウ</t>
    </rPh>
    <phoneticPr fontId="3"/>
  </si>
  <si>
    <t>ウワミズザクラ</t>
    <phoneticPr fontId="3"/>
  </si>
  <si>
    <t>下層植生は、イタヤカエデ、ムラサキシキブ、チゴユリ、フジ。
下層植生は少ない。
一重テープが伐採木。
二重テープが調査中心木(伐採対象外)。</t>
    <rPh sb="30" eb="32">
      <t>カソウ</t>
    </rPh>
    <rPh sb="32" eb="34">
      <t>ショクセイ</t>
    </rPh>
    <rPh sb="35" eb="36">
      <t>スク</t>
    </rPh>
    <phoneticPr fontId="3"/>
  </si>
  <si>
    <t>下層植生は、ケヤキ、アオダモ、アワブキ、カヤ、ツバキ、ヤマブキ。
下層植生は少ない。
一重テープが伐採木。
二重テープが調査中心木(伐採対象外)。</t>
    <rPh sb="33" eb="35">
      <t>カソウ</t>
    </rPh>
    <rPh sb="35" eb="37">
      <t>ショクセイ</t>
    </rPh>
    <rPh sb="38" eb="39">
      <t>スク</t>
    </rPh>
    <phoneticPr fontId="3"/>
  </si>
  <si>
    <t>コナラ</t>
    <phoneticPr fontId="3"/>
  </si>
  <si>
    <t>ハウチワカエデ</t>
    <phoneticPr fontId="3"/>
  </si>
  <si>
    <t>アカシデ</t>
    <phoneticPr fontId="3"/>
  </si>
  <si>
    <t>モミ</t>
    <phoneticPr fontId="3"/>
  </si>
  <si>
    <t>イヌブナ</t>
    <phoneticPr fontId="3"/>
  </si>
  <si>
    <t>株立ち</t>
    <rPh sb="0" eb="2">
      <t>カブダ</t>
    </rPh>
    <phoneticPr fontId="3"/>
  </si>
  <si>
    <t>配置バランス</t>
    <rPh sb="0" eb="2">
      <t>ハイチ</t>
    </rPh>
    <phoneticPr fontId="3"/>
  </si>
  <si>
    <t>○</t>
  </si>
  <si>
    <t>ウラジロノキ</t>
    <phoneticPr fontId="3"/>
  </si>
  <si>
    <t>ヤマザクラ</t>
    <phoneticPr fontId="3"/>
  </si>
  <si>
    <t>アオハダ</t>
    <phoneticPr fontId="3"/>
  </si>
  <si>
    <t>エゴノキ</t>
    <phoneticPr fontId="3"/>
  </si>
  <si>
    <t>ホオノキ</t>
    <phoneticPr fontId="3"/>
  </si>
  <si>
    <t>ウリカエデ</t>
    <phoneticPr fontId="3"/>
  </si>
  <si>
    <t>カツラ</t>
    <phoneticPr fontId="3"/>
  </si>
  <si>
    <t>クマシデ</t>
    <phoneticPr fontId="3"/>
  </si>
  <si>
    <t>アワブキ</t>
    <phoneticPr fontId="3"/>
  </si>
  <si>
    <t>イタヤカエデ</t>
    <phoneticPr fontId="3"/>
  </si>
  <si>
    <t>マンサク</t>
    <phoneticPr fontId="3"/>
  </si>
  <si>
    <t>ウワミズザクラ</t>
    <phoneticPr fontId="3"/>
  </si>
  <si>
    <t>スギ</t>
    <phoneticPr fontId="3"/>
  </si>
  <si>
    <t>曲がり</t>
    <rPh sb="0" eb="1">
      <t>マ</t>
    </rPh>
    <phoneticPr fontId="3"/>
  </si>
  <si>
    <t>下層</t>
    <rPh sb="0" eb="2">
      <t>カソウ</t>
    </rPh>
    <phoneticPr fontId="3"/>
  </si>
  <si>
    <t>▲</t>
  </si>
  <si>
    <t>劣勢木</t>
    <rPh sb="0" eb="2">
      <t>レッセイ</t>
    </rPh>
    <rPh sb="2" eb="3">
      <t>ボク</t>
    </rPh>
    <phoneticPr fontId="3"/>
  </si>
  <si>
    <t>変形</t>
    <rPh sb="0" eb="2">
      <t>ヘンケイ</t>
    </rPh>
    <phoneticPr fontId="3"/>
  </si>
  <si>
    <t>クリ</t>
    <phoneticPr fontId="3"/>
  </si>
  <si>
    <t>下層・曲がり</t>
    <rPh sb="0" eb="2">
      <t>カソウ</t>
    </rPh>
    <rPh sb="3" eb="4">
      <t>マ</t>
    </rPh>
    <phoneticPr fontId="3"/>
  </si>
  <si>
    <t>形質不良</t>
    <rPh sb="0" eb="2">
      <t>ケイシツ</t>
    </rPh>
    <rPh sb="2" eb="4">
      <t>フリョウ</t>
    </rPh>
    <phoneticPr fontId="3"/>
  </si>
  <si>
    <t>調査年月　令和7年5月1日</t>
    <rPh sb="0" eb="2">
      <t>チョウサ</t>
    </rPh>
    <rPh sb="2" eb="4">
      <t>ネンゲツ</t>
    </rPh>
    <phoneticPr fontId="4"/>
  </si>
  <si>
    <t>スギ</t>
    <phoneticPr fontId="3"/>
  </si>
  <si>
    <t>下層</t>
    <rPh sb="0" eb="2">
      <t>カソウ</t>
    </rPh>
    <phoneticPr fontId="3"/>
  </si>
  <si>
    <t>傾斜</t>
    <rPh sb="0" eb="2">
      <t>ケイシャ</t>
    </rPh>
    <phoneticPr fontId="3"/>
  </si>
  <si>
    <t>▲</t>
    <phoneticPr fontId="3"/>
  </si>
  <si>
    <t>劣勢木</t>
    <rPh sb="0" eb="3">
      <t>レッセイボク</t>
    </rPh>
    <phoneticPr fontId="3"/>
  </si>
  <si>
    <t>○</t>
    <phoneticPr fontId="3"/>
  </si>
  <si>
    <t>生育不良</t>
    <rPh sb="0" eb="4">
      <t>セイイクフリョウ</t>
    </rPh>
    <phoneticPr fontId="3"/>
  </si>
  <si>
    <t>配置バランス</t>
    <rPh sb="0" eb="2">
      <t>ハイチ</t>
    </rPh>
    <phoneticPr fontId="3"/>
  </si>
  <si>
    <t>下層植生は、ムラサキシキブ、ウグイスカグラ、コクサギ、ヤマブキ、フジ。
一重テープが伐採木。
二重テープが調査中心木(伐採対象外)。</t>
    <phoneticPr fontId="3"/>
  </si>
  <si>
    <t xml:space="preserve">下層植生は、
イヌブナ、モミ、コハウチワカエデ、ヤマツツジ。
※No.356、364は欠番。
一重テープが伐採木。
二重テープが調査中心木(伐採対象外)。
</t>
    <phoneticPr fontId="3"/>
  </si>
  <si>
    <t>株立ち、ツル巻き</t>
    <rPh sb="0" eb="2">
      <t>カブダ</t>
    </rPh>
    <rPh sb="6" eb="7">
      <t>マ</t>
    </rPh>
    <phoneticPr fontId="3"/>
  </si>
  <si>
    <t>配置バランス</t>
    <phoneticPr fontId="3"/>
  </si>
  <si>
    <t xml:space="preserve">下層植生は、
イヌブナ、モミ、イロハモミジ、アオハダ、マンサク、ヤマツツジ。
ササが多く見られる。
一重テープが伐採木。
二重テープが調査中心木(伐採対象外)。
</t>
    <phoneticPr fontId="3"/>
  </si>
  <si>
    <t xml:space="preserve">下層植生は、
ヤマザクラ、イロハモミジ、アオハダ、マユミ、ネズミモチ。
ササが多く見られる。
※No.200は欠番。
一重テープが伐採木。
二重テープが調査中心木(伐採対象外)。
</t>
    <phoneticPr fontId="3"/>
  </si>
  <si>
    <t>○</t>
    <phoneticPr fontId="3"/>
  </si>
  <si>
    <t>株立ち、半枯れ</t>
    <rPh sb="0" eb="2">
      <t>カブダ</t>
    </rPh>
    <rPh sb="4" eb="6">
      <t>ハンガ</t>
    </rPh>
    <phoneticPr fontId="3"/>
  </si>
  <si>
    <t>生育不良</t>
    <rPh sb="0" eb="4">
      <t>セイイクフリョウ</t>
    </rPh>
    <phoneticPr fontId="3"/>
  </si>
  <si>
    <t>下層植生は、ハウチワカエデ、カヤ、アワブキ。
下層植生は少ない。
クリの立枯木が1本。
(1)胸高直径36㎝、樹高16m。
一重テープが伐採木。
二重テープが調査中心木(伐採対象外)。</t>
    <rPh sb="23" eb="27">
      <t>カソウショクセイ</t>
    </rPh>
    <rPh sb="28" eb="29">
      <t>スク</t>
    </rPh>
    <phoneticPr fontId="3"/>
  </si>
  <si>
    <t xml:space="preserve">下層植生は、
ハウチワカエデ、カヤ、アワブキ、ハナイカダ、マユミ、ウメモドキ、ムラサキシキブ。
下層植生は少ない。
クリの立枯木が1本。
(1)胸高直径22㎝、樹高16m。
一重テープが伐採木。
二重テープが調査中心木(伐採対象外)。
</t>
    <phoneticPr fontId="3"/>
  </si>
  <si>
    <t xml:space="preserve">下層植生は、
モミ、カヤ、アオハダ、ウグイスカグラ、ヤマツツジ。
下層植生は少ない。
一重テープが伐採木。
二重テープが調査中心木(伐採対象外)。
</t>
    <phoneticPr fontId="3"/>
  </si>
  <si>
    <t>調査年月　令和7年5月8日</t>
    <rPh sb="0" eb="2">
      <t>チョウサ</t>
    </rPh>
    <rPh sb="2" eb="4">
      <t>ネンゲツ</t>
    </rPh>
    <phoneticPr fontId="4"/>
  </si>
  <si>
    <t>スギ</t>
    <phoneticPr fontId="3"/>
  </si>
  <si>
    <t>ケヤキ</t>
    <phoneticPr fontId="3"/>
  </si>
  <si>
    <t>クリ</t>
    <phoneticPr fontId="3"/>
  </si>
  <si>
    <t>○</t>
    <phoneticPr fontId="3"/>
  </si>
  <si>
    <t>配置バランス</t>
    <rPh sb="0" eb="2">
      <t>ハイチ</t>
    </rPh>
    <phoneticPr fontId="3"/>
  </si>
  <si>
    <t>下層</t>
    <rPh sb="0" eb="2">
      <t>カソウ</t>
    </rPh>
    <phoneticPr fontId="3"/>
  </si>
  <si>
    <t>▲</t>
    <phoneticPr fontId="3"/>
  </si>
  <si>
    <t>劣勢木</t>
    <rPh sb="0" eb="2">
      <t>レッセイ</t>
    </rPh>
    <rPh sb="2" eb="3">
      <t>キ</t>
    </rPh>
    <phoneticPr fontId="3"/>
  </si>
  <si>
    <t>スギ</t>
    <phoneticPr fontId="3"/>
  </si>
  <si>
    <t>○</t>
    <phoneticPr fontId="3"/>
  </si>
  <si>
    <t>配置バランス</t>
    <rPh sb="0" eb="2">
      <t>ハイチ</t>
    </rPh>
    <phoneticPr fontId="3"/>
  </si>
  <si>
    <t>曲がり</t>
    <rPh sb="0" eb="1">
      <t>マ</t>
    </rPh>
    <phoneticPr fontId="3"/>
  </si>
  <si>
    <t>形質不良</t>
    <rPh sb="0" eb="2">
      <t>ケイシツ</t>
    </rPh>
    <rPh sb="2" eb="4">
      <t>フリョウ</t>
    </rPh>
    <phoneticPr fontId="3"/>
  </si>
  <si>
    <t>下層</t>
    <rPh sb="0" eb="2">
      <t>カソウ</t>
    </rPh>
    <phoneticPr fontId="3"/>
  </si>
  <si>
    <t>▲</t>
    <phoneticPr fontId="3"/>
  </si>
  <si>
    <t>劣勢木</t>
    <rPh sb="0" eb="2">
      <t>レッセイ</t>
    </rPh>
    <rPh sb="2" eb="3">
      <t>キ</t>
    </rPh>
    <phoneticPr fontId="3"/>
  </si>
  <si>
    <t>二又</t>
    <rPh sb="0" eb="2">
      <t>フタマタ</t>
    </rPh>
    <phoneticPr fontId="3"/>
  </si>
  <si>
    <t>スギ</t>
    <phoneticPr fontId="3"/>
  </si>
  <si>
    <t>クリ</t>
    <phoneticPr fontId="3"/>
  </si>
  <si>
    <t>下層</t>
    <rPh sb="0" eb="2">
      <t>カソウ</t>
    </rPh>
    <phoneticPr fontId="3"/>
  </si>
  <si>
    <t>▲</t>
    <phoneticPr fontId="3"/>
  </si>
  <si>
    <t>劣勢木</t>
    <rPh sb="0" eb="2">
      <t>レッセイ</t>
    </rPh>
    <rPh sb="2" eb="3">
      <t>キ</t>
    </rPh>
    <phoneticPr fontId="3"/>
  </si>
  <si>
    <t>○</t>
    <phoneticPr fontId="3"/>
  </si>
  <si>
    <t>配置バランス</t>
    <rPh sb="0" eb="2">
      <t>ハイチ</t>
    </rPh>
    <phoneticPr fontId="3"/>
  </si>
  <si>
    <t>ツル巻き</t>
    <rPh sb="2" eb="3">
      <t>マ</t>
    </rPh>
    <phoneticPr fontId="3"/>
  </si>
  <si>
    <t>被圧木</t>
    <rPh sb="0" eb="2">
      <t>ヒアツ</t>
    </rPh>
    <rPh sb="2" eb="3">
      <t>キ</t>
    </rPh>
    <phoneticPr fontId="3"/>
  </si>
  <si>
    <t>形質不良</t>
    <rPh sb="0" eb="2">
      <t>ケイシツ</t>
    </rPh>
    <rPh sb="2" eb="4">
      <t>フリョウ</t>
    </rPh>
    <phoneticPr fontId="3"/>
  </si>
  <si>
    <t>曲がり</t>
    <rPh sb="0" eb="1">
      <t>マ</t>
    </rPh>
    <phoneticPr fontId="3"/>
  </si>
  <si>
    <t>傾斜</t>
    <rPh sb="0" eb="2">
      <t>ケイシャ</t>
    </rPh>
    <phoneticPr fontId="3"/>
  </si>
  <si>
    <t>生育不良</t>
    <rPh sb="0" eb="4">
      <t>セイイクフリョウ</t>
    </rPh>
    <phoneticPr fontId="3"/>
  </si>
  <si>
    <t>ミズキ</t>
    <phoneticPr fontId="3"/>
  </si>
  <si>
    <t>形質不良</t>
    <rPh sb="0" eb="4">
      <t>ケイシツフリョウ</t>
    </rPh>
    <phoneticPr fontId="3"/>
  </si>
  <si>
    <t>生育不良</t>
    <rPh sb="0" eb="2">
      <t>セイイク</t>
    </rPh>
    <rPh sb="2" eb="4">
      <t>フリョウ</t>
    </rPh>
    <phoneticPr fontId="3"/>
  </si>
  <si>
    <t>二又</t>
    <rPh sb="0" eb="2">
      <t>フタマタ</t>
    </rPh>
    <phoneticPr fontId="3"/>
  </si>
  <si>
    <t>下層植生は、ヤブツバキ、アオキ。
ササがやや多く見られる。
一重テープが伐採木。
二重テープが調査中心木(伐採対象外)。</t>
    <rPh sb="22" eb="23">
      <t>オオ</t>
    </rPh>
    <rPh sb="24" eb="25">
      <t>ミ</t>
    </rPh>
    <phoneticPr fontId="3"/>
  </si>
  <si>
    <t>劣勢木</t>
    <rPh sb="0" eb="3">
      <t>レッセイキ</t>
    </rPh>
    <phoneticPr fontId="3"/>
  </si>
  <si>
    <t>こぶ</t>
    <phoneticPr fontId="3"/>
  </si>
  <si>
    <t>下層植生は、イロハモミジ、ヤブツバキ、ムラサキシキブ、ヤマブキ、チャノキ。
ササが少し見られる。
一重テープが伐採木。
二重テープが調査中心木(伐採対象外)。</t>
    <rPh sb="41" eb="42">
      <t>スコ</t>
    </rPh>
    <rPh sb="43" eb="44">
      <t>ミ</t>
    </rPh>
    <phoneticPr fontId="3"/>
  </si>
  <si>
    <t>下層植生は、ケヤキ、ウワミズザクラ、イタヤカエデ、モミ、アオハダ、ハシバミ、ヒイラギ。
一重テープが伐採木。
二重テープが調査中心木(伐採対象外)。</t>
    <phoneticPr fontId="3"/>
  </si>
  <si>
    <t>下層植生は、ケヤキ、コシアブラ、モミ、サワシバ、コクサギ、フジ。
ササがやや多く見られる。
クリの立枯木が4本。
(1)胸高直径14cm、樹高14m
(2)胸高直径12cm、樹高12m
(3)胸高直径10cm、樹高13m
(4)胸高直径12cm、樹高11m
※本標準地は20m×5m=100m2の形状とする(調査中心木なし)。
一重テープが伐採木。
二重テープが調査中心木(伐採対象外)。</t>
    <rPh sb="38" eb="39">
      <t>オオ</t>
    </rPh>
    <rPh sb="40" eb="41">
      <t>ミ</t>
    </rPh>
    <rPh sb="50" eb="51">
      <t>タチ</t>
    </rPh>
    <rPh sb="51" eb="53">
      <t>カレキ</t>
    </rPh>
    <rPh sb="55" eb="56">
      <t>ホン</t>
    </rPh>
    <rPh sb="61" eb="62">
      <t>ムネ</t>
    </rPh>
    <rPh sb="62" eb="63">
      <t>タカ</t>
    </rPh>
    <rPh sb="63" eb="65">
      <t>チョッケイ</t>
    </rPh>
    <rPh sb="70" eb="72">
      <t>ジュコウ</t>
    </rPh>
    <rPh sb="132" eb="133">
      <t>ホン</t>
    </rPh>
    <phoneticPr fontId="3"/>
  </si>
  <si>
    <t>下層、傾斜</t>
    <rPh sb="0" eb="2">
      <t>カソウ</t>
    </rPh>
    <rPh sb="3" eb="5">
      <t>ケイシャ</t>
    </rPh>
    <phoneticPr fontId="3"/>
  </si>
  <si>
    <t>下層植生は、モミ、アオダモ、サンショウ、コゴメウツギ。
ササが少し見られる。
アカマツの立枯木が1本。
(1)胸高直径18cm、樹高15m
一重テープが伐採木。
二重テープが調査中心木(伐採対象外)。</t>
    <rPh sb="31" eb="32">
      <t>スコ</t>
    </rPh>
    <rPh sb="33" eb="34">
      <t>ミ</t>
    </rPh>
    <rPh sb="45" eb="46">
      <t>タチ</t>
    </rPh>
    <rPh sb="46" eb="48">
      <t>カレキ</t>
    </rPh>
    <rPh sb="50" eb="51">
      <t>ホン</t>
    </rPh>
    <rPh sb="56" eb="57">
      <t>ムネ</t>
    </rPh>
    <rPh sb="57" eb="58">
      <t>タカ</t>
    </rPh>
    <rPh sb="58" eb="60">
      <t>チョッケイ</t>
    </rPh>
    <rPh sb="65" eb="67">
      <t>ジュコウ</t>
    </rPh>
    <phoneticPr fontId="3"/>
  </si>
  <si>
    <t>下層、二又</t>
    <rPh sb="0" eb="2">
      <t>カソウ</t>
    </rPh>
    <phoneticPr fontId="3"/>
  </si>
  <si>
    <t>下層植生は、ヤブツバキ、マムシグサ、サルトリイバラ、フジ。
下層植生は少ない。
スギの立枯木が2本。
(1)胸高直径20cm、樹高14m
(2)胸高直径12cm、樹高12m
一重テープが伐採木。
二重テープが調査中心木(伐採対象外)。</t>
    <rPh sb="30" eb="34">
      <t>カソウショクセイ</t>
    </rPh>
    <rPh sb="35" eb="36">
      <t>スク</t>
    </rPh>
    <rPh sb="44" eb="45">
      <t>タチ</t>
    </rPh>
    <rPh sb="45" eb="47">
      <t>カレキ</t>
    </rPh>
    <rPh sb="49" eb="50">
      <t>ホン</t>
    </rPh>
    <rPh sb="55" eb="56">
      <t>ムネ</t>
    </rPh>
    <rPh sb="56" eb="57">
      <t>タカ</t>
    </rPh>
    <rPh sb="57" eb="59">
      <t>チョッケイ</t>
    </rPh>
    <rPh sb="64" eb="66">
      <t>ジュコウ</t>
    </rPh>
    <phoneticPr fontId="3"/>
  </si>
  <si>
    <t>下層植生は、モミ、アオダモ、ヤブツバキ、ヤマウルシ、ナンテン、ミツバアケビ。
下層植生は少ない。
一重テープが伐採木。
二重テープが調査中心木(伐採対象外)。</t>
    <rPh sb="39" eb="43">
      <t>カソウショクセイ</t>
    </rPh>
    <rPh sb="44" eb="45">
      <t>スク</t>
    </rPh>
    <phoneticPr fontId="3"/>
  </si>
  <si>
    <t>S-21広葉樹　標準地 毎木調査表(円形100m2)</t>
    <rPh sb="4" eb="7">
      <t>コウヨウジュ</t>
    </rPh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</si>
  <si>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S-22広葉樹　標準地 毎木調査表(円形100m2)</t>
    <rPh sb="4" eb="7">
      <t>コウヨウジュ</t>
    </rPh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</si>
  <si>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S-23広葉樹No.1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</si>
  <si>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S-23広葉樹No.2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</si>
  <si>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S-23広葉樹No.3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</si>
  <si>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S-24スギ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</si>
  <si>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S-25ヒノキ　標準地 毎木調査表(円形100m2)</t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</si>
  <si>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S-26スギ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</si>
  <si>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S-27広葉樹　標準地 毎木調査表(円形100m2)</t>
    <rPh sb="4" eb="7">
      <t>コウヨウジュ</t>
    </rPh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</si>
  <si>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S-28広葉樹　標準地 毎木調査表(円形100m2)</t>
    <rPh sb="4" eb="7">
      <t>コウヨウジュ</t>
    </rPh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</si>
  <si>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S-29広葉樹　標準地 毎木調査表(円形100m2)</t>
    <rPh sb="4" eb="7">
      <t>コウヨウジュ</t>
    </rPh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</si>
  <si>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S-30スギ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</si>
  <si>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S-31広葉樹　標準地 毎木調査表(円形100m2)</t>
    <rPh sb="4" eb="7">
      <t>コウヨウジュ</t>
    </rPh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</si>
  <si>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S-32スギ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</si>
  <si>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S-33ヒノキ　標準地 毎木調査表(円形100m2)</t>
    <rPh sb="8" eb="11">
      <t>ヒョウジュンチ</t>
    </rPh>
    <rPh sb="12" eb="14">
      <t>マイボク</t>
    </rPh>
    <rPh sb="14" eb="16">
      <t>チョウサ</t>
    </rPh>
    <rPh sb="16" eb="17">
      <t>ヒョウ</t>
    </rPh>
    <rPh sb="18" eb="20">
      <t>エンケイ</t>
    </rPh>
    <phoneticPr fontId="4"/>
  </si>
  <si>
    <t>S-34スギ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</si>
  <si>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S-35スギ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</si>
  <si>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S-36スギ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</si>
  <si>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S-37広葉樹</t>
    <rPh sb="4" eb="7">
      <t>コウヨウジュ</t>
    </rPh>
    <phoneticPr fontId="4"/>
  </si>
  <si>
    <t>S-37広葉樹No.1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</si>
  <si>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S-37広葉樹No.2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</si>
  <si>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S-38スギ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</si>
  <si>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S-39広葉樹No.1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</si>
  <si>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S-39広葉樹No.2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</si>
  <si>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S-39広葉樹No.3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</si>
  <si>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S-40スギ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</si>
  <si>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S-42スギ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</si>
  <si>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S-43スギ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</si>
  <si>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S-44スギ　標準地 毎木調査表(円形100m2)</t>
    <rPh sb="7" eb="10">
      <t>ヒョウジュンチ</t>
    </rPh>
    <rPh sb="11" eb="13">
      <t>マイボク</t>
    </rPh>
    <rPh sb="13" eb="15">
      <t>チョウサ</t>
    </rPh>
    <rPh sb="15" eb="16">
      <t>ヒョウ</t>
    </rPh>
    <rPh sb="17" eb="19">
      <t>エンケイ</t>
    </rPh>
    <phoneticPr fontId="4"/>
  </si>
  <si>
    <t>ヤマザクラ</t>
    <phoneticPr fontId="3"/>
  </si>
  <si>
    <t>株立ち</t>
    <rPh sb="0" eb="2">
      <t>カブダ</t>
    </rPh>
    <phoneticPr fontId="3"/>
  </si>
  <si>
    <t>○</t>
    <phoneticPr fontId="3"/>
  </si>
  <si>
    <t>アオハダ</t>
    <phoneticPr fontId="3"/>
  </si>
  <si>
    <t>配置バランス</t>
    <rPh sb="0" eb="2">
      <t>ハイチ</t>
    </rPh>
    <phoneticPr fontId="3"/>
  </si>
  <si>
    <t>コナラ</t>
    <phoneticPr fontId="3"/>
  </si>
  <si>
    <t>ハクウンボク</t>
    <phoneticPr fontId="3"/>
  </si>
  <si>
    <t>ツル巻き</t>
    <rPh sb="2" eb="3">
      <t>マ</t>
    </rPh>
    <phoneticPr fontId="3"/>
  </si>
  <si>
    <t>アオダモ</t>
    <phoneticPr fontId="3"/>
  </si>
  <si>
    <t>モミ</t>
    <phoneticPr fontId="3"/>
  </si>
  <si>
    <t>調査年月　令和7年5月14日</t>
    <rPh sb="0" eb="2">
      <t>チョウサ</t>
    </rPh>
    <rPh sb="2" eb="4">
      <t>ネンゲツ</t>
    </rPh>
    <phoneticPr fontId="4"/>
  </si>
  <si>
    <t>ウリカエデ</t>
    <phoneticPr fontId="3"/>
  </si>
  <si>
    <t>クヌギ</t>
    <phoneticPr fontId="3"/>
  </si>
  <si>
    <t>ヤマウルシ</t>
    <phoneticPr fontId="3"/>
  </si>
  <si>
    <t>スギ</t>
    <phoneticPr fontId="3"/>
  </si>
  <si>
    <t>劣勢木</t>
    <rPh sb="0" eb="3">
      <t>レッセイボク</t>
    </rPh>
    <phoneticPr fontId="3"/>
  </si>
  <si>
    <t>傾斜</t>
    <rPh sb="0" eb="2">
      <t>ケイシャ</t>
    </rPh>
    <phoneticPr fontId="3"/>
  </si>
  <si>
    <t>生育不良</t>
    <rPh sb="0" eb="4">
      <t>セイイクフリョウ</t>
    </rPh>
    <phoneticPr fontId="3"/>
  </si>
  <si>
    <t>下層</t>
    <rPh sb="0" eb="2">
      <t>カソウ</t>
    </rPh>
    <phoneticPr fontId="3"/>
  </si>
  <si>
    <t>▲</t>
    <phoneticPr fontId="3"/>
  </si>
  <si>
    <t>ヒノキ</t>
    <phoneticPr fontId="3"/>
  </si>
  <si>
    <t>二又</t>
    <rPh sb="0" eb="2">
      <t>フタマタ</t>
    </rPh>
    <phoneticPr fontId="3"/>
  </si>
  <si>
    <t>○</t>
    <phoneticPr fontId="3"/>
  </si>
  <si>
    <t>形質不良</t>
    <rPh sb="0" eb="4">
      <t>ケイシツフリョウ</t>
    </rPh>
    <phoneticPr fontId="3"/>
  </si>
  <si>
    <t>二又・漏脂病</t>
    <rPh sb="0" eb="2">
      <t>フタマタ</t>
    </rPh>
    <rPh sb="3" eb="4">
      <t>ロウ</t>
    </rPh>
    <rPh sb="4" eb="5">
      <t>シ</t>
    </rPh>
    <rPh sb="5" eb="6">
      <t>ビョウ</t>
    </rPh>
    <phoneticPr fontId="3"/>
  </si>
  <si>
    <t>病害木</t>
    <rPh sb="0" eb="3">
      <t>ビョウガイボク</t>
    </rPh>
    <phoneticPr fontId="3"/>
  </si>
  <si>
    <t>曲がり</t>
    <rPh sb="0" eb="1">
      <t>マ</t>
    </rPh>
    <phoneticPr fontId="3"/>
  </si>
  <si>
    <t>漏脂病</t>
    <rPh sb="0" eb="1">
      <t>ロウ</t>
    </rPh>
    <rPh sb="1" eb="2">
      <t>シ</t>
    </rPh>
    <rPh sb="2" eb="3">
      <t>ビョウ</t>
    </rPh>
    <phoneticPr fontId="3"/>
  </si>
  <si>
    <t>配置バランス</t>
    <rPh sb="0" eb="2">
      <t>ハイチ</t>
    </rPh>
    <phoneticPr fontId="3"/>
  </si>
  <si>
    <t>スギ</t>
    <phoneticPr fontId="3"/>
  </si>
  <si>
    <t>下層・曲がり</t>
    <rPh sb="0" eb="2">
      <t>カソウ</t>
    </rPh>
    <rPh sb="3" eb="4">
      <t>マ</t>
    </rPh>
    <phoneticPr fontId="3"/>
  </si>
  <si>
    <t>▲</t>
    <phoneticPr fontId="3"/>
  </si>
  <si>
    <t>下層・欠頂</t>
    <rPh sb="0" eb="2">
      <t>カソウ</t>
    </rPh>
    <rPh sb="3" eb="4">
      <t>ケツ</t>
    </rPh>
    <rPh sb="4" eb="5">
      <t>チョウ</t>
    </rPh>
    <phoneticPr fontId="3"/>
  </si>
  <si>
    <t>生育不良</t>
    <rPh sb="0" eb="4">
      <t>セイイクフリョウ</t>
    </rPh>
    <phoneticPr fontId="3"/>
  </si>
  <si>
    <t>下層</t>
    <rPh sb="0" eb="2">
      <t>カソウ</t>
    </rPh>
    <phoneticPr fontId="3"/>
  </si>
  <si>
    <t>劣勢木</t>
    <rPh sb="0" eb="3">
      <t>レッセイボク</t>
    </rPh>
    <phoneticPr fontId="3"/>
  </si>
  <si>
    <t>傾斜</t>
    <rPh sb="0" eb="2">
      <t>ケイシャ</t>
    </rPh>
    <phoneticPr fontId="3"/>
  </si>
  <si>
    <t>下層・傾斜</t>
    <rPh sb="0" eb="2">
      <t>カソウ</t>
    </rPh>
    <rPh sb="3" eb="5">
      <t>ケイシャ</t>
    </rPh>
    <phoneticPr fontId="3"/>
  </si>
  <si>
    <t>下層植生は、モミ、ハリギリ、アカシデ、ウリカエデ、カマツカ、ヤマウルシ、ツクバネウツギ、ヤマツツジ、フジ。
一重テープが伐採木。
二重テープが調査中心木(伐採対象外)。</t>
    <phoneticPr fontId="3"/>
  </si>
  <si>
    <t>下層植生は、モミ、ウラジロノキ、ヤマウルシ、ウグイスカグラ、ツクバネ、ヤマツツジ。
ササがやや多く見られる。
一重テープが伐採木。
二重テープが調査中心木(伐採対象外)。</t>
    <rPh sb="47" eb="48">
      <t>オオ</t>
    </rPh>
    <rPh sb="49" eb="50">
      <t>ミ</t>
    </rPh>
    <phoneticPr fontId="3"/>
  </si>
  <si>
    <t xml:space="preserve">下層植生は、メグスリノキ、ウリハダカエデ、ウリカエデ、ガマズミ、ツクバネ、ヤマツツジ。
ササが多く見られる。
※№657は欠番。
一重テープが伐採木。
二重テープが調査中心木(伐採対象外)。
</t>
    <rPh sb="47" eb="48">
      <t>オオ</t>
    </rPh>
    <rPh sb="49" eb="50">
      <t>ミ</t>
    </rPh>
    <rPh sb="62" eb="64">
      <t>ケツバン</t>
    </rPh>
    <phoneticPr fontId="3"/>
  </si>
  <si>
    <t>下層植生は、モミ、アカシデ、イロハモミジ、ツリバナ、ムラサキシキブ、ヤマツツジ。
ササがやや多く見られる。
一重テープが伐採木。
二重テープが調査中心木(伐採対象外)。</t>
    <rPh sb="46" eb="47">
      <t>オオ</t>
    </rPh>
    <rPh sb="48" eb="49">
      <t>ミ</t>
    </rPh>
    <phoneticPr fontId="3"/>
  </si>
  <si>
    <t>下層植生は、ヤマモミジ、ウリハダカエデ、アワブキ、ヤブレガサ、アケビ、フジ。
下層植生は少ない。
一重テープが伐採木。
二重テープが調査中心木(伐採対象外)。</t>
    <rPh sb="39" eb="41">
      <t>カソウ</t>
    </rPh>
    <rPh sb="41" eb="43">
      <t>ショクセイ</t>
    </rPh>
    <rPh sb="44" eb="45">
      <t>スク</t>
    </rPh>
    <phoneticPr fontId="3"/>
  </si>
  <si>
    <t>形質不良</t>
    <rPh sb="0" eb="4">
      <t>ケイシツフリョウ</t>
    </rPh>
    <phoneticPr fontId="3"/>
  </si>
  <si>
    <t>下層植生は、ハリギリ、ウリハダカエデ、イロハモミジ、ウリノキ、マユミ、ヤブレガサ、マツブサ、フジ。
一重テープが伐採木。
二重テープが調査中心木(伐採対象外)。</t>
    <phoneticPr fontId="3"/>
  </si>
  <si>
    <t>調査年月　令和7年5月16日</t>
    <rPh sb="0" eb="2">
      <t>チョウサ</t>
    </rPh>
    <rPh sb="2" eb="4">
      <t>ネンゲツ</t>
    </rPh>
    <phoneticPr fontId="4"/>
  </si>
  <si>
    <t>アカシデ</t>
    <phoneticPr fontId="3"/>
  </si>
  <si>
    <t>ヤマザクラ</t>
    <phoneticPr fontId="3"/>
  </si>
  <si>
    <t>コナラ</t>
    <phoneticPr fontId="3"/>
  </si>
  <si>
    <t>モミ</t>
    <phoneticPr fontId="3"/>
  </si>
  <si>
    <t>アカマツ</t>
    <phoneticPr fontId="3"/>
  </si>
  <si>
    <t>株立ち</t>
    <rPh sb="0" eb="2">
      <t>カブダ</t>
    </rPh>
    <phoneticPr fontId="3"/>
  </si>
  <si>
    <t>○</t>
    <phoneticPr fontId="3"/>
  </si>
  <si>
    <t>配置バランス</t>
    <rPh sb="0" eb="2">
      <t>ハイチ</t>
    </rPh>
    <phoneticPr fontId="3"/>
  </si>
  <si>
    <t>コナラ</t>
    <phoneticPr fontId="3"/>
  </si>
  <si>
    <t>クリ</t>
    <phoneticPr fontId="3"/>
  </si>
  <si>
    <t>アサダ</t>
    <phoneticPr fontId="3"/>
  </si>
  <si>
    <t>モミ</t>
    <phoneticPr fontId="3"/>
  </si>
  <si>
    <t>株立ち</t>
  </si>
  <si>
    <t>株立ち</t>
    <rPh sb="0" eb="2">
      <t>カブタ</t>
    </rPh>
    <phoneticPr fontId="3"/>
  </si>
  <si>
    <t>株立ち</t>
    <phoneticPr fontId="3"/>
  </si>
  <si>
    <t>○</t>
    <phoneticPr fontId="3"/>
  </si>
  <si>
    <t>配置バランス</t>
  </si>
  <si>
    <t>配置バランス</t>
    <rPh sb="0" eb="2">
      <t>ハイチ</t>
    </rPh>
    <phoneticPr fontId="3"/>
  </si>
  <si>
    <t>配置バランス</t>
    <phoneticPr fontId="3"/>
  </si>
  <si>
    <t>アカシデ</t>
    <phoneticPr fontId="3"/>
  </si>
  <si>
    <t>モミ</t>
    <phoneticPr fontId="3"/>
  </si>
  <si>
    <t>ヤマザクラ</t>
    <phoneticPr fontId="3"/>
  </si>
  <si>
    <t>コナラ</t>
    <phoneticPr fontId="3"/>
  </si>
  <si>
    <t>イロハモミジ</t>
    <phoneticPr fontId="3"/>
  </si>
  <si>
    <t>欠頂</t>
    <rPh sb="0" eb="1">
      <t>ケツ</t>
    </rPh>
    <rPh sb="1" eb="2">
      <t>イタダキ</t>
    </rPh>
    <phoneticPr fontId="3"/>
  </si>
  <si>
    <t>株立ち</t>
    <rPh sb="0" eb="1">
      <t>カブ</t>
    </rPh>
    <rPh sb="1" eb="2">
      <t>タ</t>
    </rPh>
    <phoneticPr fontId="3"/>
  </si>
  <si>
    <t>株立ち</t>
    <phoneticPr fontId="3"/>
  </si>
  <si>
    <t>傾斜</t>
    <rPh sb="0" eb="2">
      <t>ケイシャ</t>
    </rPh>
    <phoneticPr fontId="3"/>
  </si>
  <si>
    <t>○</t>
    <phoneticPr fontId="3"/>
  </si>
  <si>
    <t>生育不良</t>
    <rPh sb="0" eb="2">
      <t>セイイク</t>
    </rPh>
    <rPh sb="2" eb="4">
      <t>フリョウ</t>
    </rPh>
    <phoneticPr fontId="3"/>
  </si>
  <si>
    <t>配置バランス</t>
    <rPh sb="0" eb="2">
      <t>ハイチ</t>
    </rPh>
    <phoneticPr fontId="3"/>
  </si>
  <si>
    <t>配置バランス</t>
    <phoneticPr fontId="3"/>
  </si>
  <si>
    <t>生育不良</t>
    <phoneticPr fontId="3"/>
  </si>
  <si>
    <t>下層植生は、ウリカエデ、ツクバネウツギ、ヤマツツジ、フジ。
ササが少し見られる。
コナラの立枯木が1本。
(1)胸高直径24cm、樹高16m
一重テープが伐採木。
二重テープが調査中心木(伐採対象外)。</t>
    <rPh sb="33" eb="34">
      <t>スコ</t>
    </rPh>
    <rPh sb="35" eb="36">
      <t>ミ</t>
    </rPh>
    <rPh sb="46" eb="49">
      <t>タチカレキ</t>
    </rPh>
    <rPh sb="51" eb="52">
      <t>ホン</t>
    </rPh>
    <rPh sb="57" eb="58">
      <t>ムネ</t>
    </rPh>
    <rPh sb="58" eb="59">
      <t>タカ</t>
    </rPh>
    <rPh sb="59" eb="61">
      <t>チョッケイ</t>
    </rPh>
    <rPh sb="66" eb="68">
      <t>ジュコウ</t>
    </rPh>
    <phoneticPr fontId="3"/>
  </si>
  <si>
    <t>アサダ</t>
    <phoneticPr fontId="3"/>
  </si>
  <si>
    <t>クマシデ</t>
    <phoneticPr fontId="3"/>
  </si>
  <si>
    <t>クリ</t>
    <phoneticPr fontId="3"/>
  </si>
  <si>
    <t>株立ち</t>
    <rPh sb="0" eb="2">
      <t>カブダ</t>
    </rPh>
    <phoneticPr fontId="3"/>
  </si>
  <si>
    <t>ウワミズザクラ</t>
    <phoneticPr fontId="3"/>
  </si>
  <si>
    <t>エゴノキ</t>
    <phoneticPr fontId="3"/>
  </si>
  <si>
    <t>株立ち</t>
    <rPh sb="0" eb="2">
      <t>カブタ</t>
    </rPh>
    <phoneticPr fontId="3"/>
  </si>
  <si>
    <t>スギ</t>
    <phoneticPr fontId="3"/>
  </si>
  <si>
    <t>イイギリ</t>
    <phoneticPr fontId="3"/>
  </si>
  <si>
    <t>下層</t>
    <rPh sb="0" eb="2">
      <t>カソウ</t>
    </rPh>
    <phoneticPr fontId="3"/>
  </si>
  <si>
    <t>▲</t>
    <phoneticPr fontId="3"/>
  </si>
  <si>
    <t>生育不良</t>
    <rPh sb="0" eb="4">
      <t>セイイクフリョウ</t>
    </rPh>
    <phoneticPr fontId="3"/>
  </si>
  <si>
    <t>曲がり</t>
    <rPh sb="0" eb="1">
      <t>マ</t>
    </rPh>
    <phoneticPr fontId="3"/>
  </si>
  <si>
    <t>形質不良</t>
    <rPh sb="0" eb="2">
      <t>ケイシツ</t>
    </rPh>
    <rPh sb="2" eb="4">
      <t>フリョウ</t>
    </rPh>
    <phoneticPr fontId="3"/>
  </si>
  <si>
    <t>ウワミズザクラ</t>
    <phoneticPr fontId="3"/>
  </si>
  <si>
    <t>コナラ</t>
    <phoneticPr fontId="3"/>
  </si>
  <si>
    <t>ヤマザクラ</t>
    <phoneticPr fontId="3"/>
  </si>
  <si>
    <t>クヌギ</t>
    <phoneticPr fontId="3"/>
  </si>
  <si>
    <t>エゴノキ</t>
    <phoneticPr fontId="3"/>
  </si>
  <si>
    <t>傾斜</t>
    <rPh sb="0" eb="2">
      <t>ケイシャ</t>
    </rPh>
    <phoneticPr fontId="3"/>
  </si>
  <si>
    <t>株立ち</t>
    <rPh sb="0" eb="2">
      <t>カブタ</t>
    </rPh>
    <phoneticPr fontId="3"/>
  </si>
  <si>
    <t>株立ち</t>
    <phoneticPr fontId="3"/>
  </si>
  <si>
    <t>○</t>
    <phoneticPr fontId="3"/>
  </si>
  <si>
    <t>配置バランス</t>
    <rPh sb="0" eb="2">
      <t>ハイチ</t>
    </rPh>
    <phoneticPr fontId="3"/>
  </si>
  <si>
    <t>生育不良</t>
    <rPh sb="0" eb="4">
      <t>セイイクフリョウ</t>
    </rPh>
    <phoneticPr fontId="3"/>
  </si>
  <si>
    <t>配置バランス</t>
    <phoneticPr fontId="3"/>
  </si>
  <si>
    <t>下層植生は、ウワミズザクラ、イタヤカエデ、モミ、アオダモ、ヤマウルシ、カマツカ、コゴメウツギ、ミツバアケビ、フジ。
ササが多く見られる。
一重テープが伐採木。
二重テープが調査中心木(伐採対象外)。</t>
    <rPh sb="61" eb="62">
      <t>オオ</t>
    </rPh>
    <rPh sb="63" eb="64">
      <t>ミ</t>
    </rPh>
    <phoneticPr fontId="3"/>
  </si>
  <si>
    <t>下層植生は、ウワミズザクラ、ウリハダカエデ、ヤマツツジ、フジ。
ササが多く見られる。
一重テープが伐採木。
二重テープが調査中心木(伐採対象外)。</t>
    <rPh sb="35" eb="36">
      <t>オオ</t>
    </rPh>
    <rPh sb="37" eb="38">
      <t>ミ</t>
    </rPh>
    <phoneticPr fontId="3"/>
  </si>
  <si>
    <t>地区名入力→</t>
  </si>
  <si>
    <t>シート名入力→</t>
  </si>
  <si>
    <t>プロット番号入力→</t>
  </si>
  <si>
    <t>No.1</t>
  </si>
  <si>
    <t>No.2</t>
  </si>
  <si>
    <t>(1)林分の現状</t>
  </si>
  <si>
    <t>上層木</t>
  </si>
  <si>
    <t>平均</t>
  </si>
  <si>
    <t>ha換算</t>
  </si>
  <si>
    <t>成立本数(本)</t>
  </si>
  <si>
    <t>平均樹高(m)</t>
  </si>
  <si>
    <t>平均直径(cm)</t>
  </si>
  <si>
    <t>材積計(m3)</t>
  </si>
  <si>
    <t>下層木</t>
  </si>
  <si>
    <t>全</t>
  </si>
  <si>
    <t>(2)伐採木</t>
  </si>
  <si>
    <t>伐採本数(本)</t>
  </si>
  <si>
    <t>(3)伐採率</t>
  </si>
  <si>
    <t>以前の算出方法</t>
    <rPh sb="0" eb="2">
      <t>イゼン</t>
    </rPh>
    <rPh sb="3" eb="5">
      <t>サンシュツ</t>
    </rPh>
    <rPh sb="5" eb="7">
      <t>ホウホウ</t>
    </rPh>
    <phoneticPr fontId="15"/>
  </si>
  <si>
    <t>伐採率(本数)</t>
  </si>
  <si>
    <t>伐採率(材積)</t>
  </si>
  <si>
    <t>(4)整備後の状況</t>
  </si>
  <si>
    <t>↓以下成果品には不要です。プログラム作成メモ</t>
  </si>
  <si>
    <t>●下層木の平均値の算出方法</t>
  </si>
  <si>
    <t>本数</t>
  </si>
  <si>
    <t>0本も含めて平均を出す。例)　3本+3本+0本の平均は2本</t>
  </si>
  <si>
    <t>樹高</t>
  </si>
  <si>
    <t>データなしは含めずに平均を出す。例)　3m+3m+なしの平均は3m</t>
  </si>
  <si>
    <t>直径</t>
  </si>
  <si>
    <t>データなしは含めずに平均を出す。例)　6cm+6cm+なしの平均は6cm</t>
  </si>
  <si>
    <t>材積</t>
  </si>
  <si>
    <t>0m3も含めて平均を出す。例)　0.03m3+0.03m3+0m3の平均は0.02m3</t>
  </si>
  <si>
    <t>AVERAGE関数は、0の場合はデータありとして分母を加算し、空白の場合はデータなしとして分母に加算しない。</t>
  </si>
  <si>
    <t>●整備後の状況の本数は、現状の平均値－伐採木の平均値。各プロットの残存木の平均とは一致しないこともある。</t>
  </si>
  <si>
    <t>S-6アカマツ</t>
    <phoneticPr fontId="15"/>
  </si>
  <si>
    <t>S6アカマツ1</t>
    <phoneticPr fontId="15"/>
  </si>
  <si>
    <t>S6アカマツ2</t>
    <phoneticPr fontId="15"/>
  </si>
  <si>
    <t>S-11広葉樹</t>
    <rPh sb="4" eb="7">
      <t>コウヨウジュ</t>
    </rPh>
    <phoneticPr fontId="15"/>
  </si>
  <si>
    <t>S-14スギ</t>
    <phoneticPr fontId="15"/>
  </si>
  <si>
    <t>S14スギ1</t>
    <phoneticPr fontId="15"/>
  </si>
  <si>
    <t>S14スギ2</t>
    <phoneticPr fontId="15"/>
  </si>
  <si>
    <t>S-16スギ</t>
    <phoneticPr fontId="15"/>
  </si>
  <si>
    <t>S16スギ1</t>
    <phoneticPr fontId="15"/>
  </si>
  <si>
    <t>S16スギ2</t>
    <phoneticPr fontId="15"/>
  </si>
  <si>
    <t>S16スギ3</t>
  </si>
  <si>
    <t>S-23広葉樹</t>
    <rPh sb="4" eb="7">
      <t>コウヨウジュ</t>
    </rPh>
    <phoneticPr fontId="15"/>
  </si>
  <si>
    <t>S11広葉樹1</t>
    <rPh sb="3" eb="6">
      <t>コウヨウジュ</t>
    </rPh>
    <phoneticPr fontId="15"/>
  </si>
  <si>
    <t>S11広葉樹2</t>
    <rPh sb="3" eb="6">
      <t>コウヨウジュ</t>
    </rPh>
    <phoneticPr fontId="15"/>
  </si>
  <si>
    <t>S11広葉樹3</t>
    <rPh sb="3" eb="6">
      <t>コウヨウジュ</t>
    </rPh>
    <phoneticPr fontId="15"/>
  </si>
  <si>
    <t>S23広葉樹1</t>
    <rPh sb="3" eb="6">
      <t>コウヨウジュ</t>
    </rPh>
    <phoneticPr fontId="15"/>
  </si>
  <si>
    <t>S23広葉樹2</t>
    <rPh sb="3" eb="6">
      <t>コウヨウジュ</t>
    </rPh>
    <phoneticPr fontId="15"/>
  </si>
  <si>
    <t>S23広葉樹3</t>
    <rPh sb="3" eb="6">
      <t>コウヨウジュ</t>
    </rPh>
    <phoneticPr fontId="15"/>
  </si>
  <si>
    <t>S-37広葉樹</t>
    <rPh sb="4" eb="7">
      <t>コウヨウジュ</t>
    </rPh>
    <phoneticPr fontId="15"/>
  </si>
  <si>
    <t>S37広葉樹1</t>
    <rPh sb="3" eb="6">
      <t>コウヨウジュ</t>
    </rPh>
    <phoneticPr fontId="15"/>
  </si>
  <si>
    <t>S37広葉樹2</t>
    <rPh sb="3" eb="6">
      <t>コウヨウジュ</t>
    </rPh>
    <phoneticPr fontId="15"/>
  </si>
  <si>
    <t>S-39広葉樹</t>
    <rPh sb="4" eb="7">
      <t>コウヨウジュ</t>
    </rPh>
    <phoneticPr fontId="15"/>
  </si>
  <si>
    <t>S39広葉樹1</t>
    <rPh sb="3" eb="6">
      <t>コウヨウジュ</t>
    </rPh>
    <phoneticPr fontId="15"/>
  </si>
  <si>
    <t>S39広葉樹2</t>
    <rPh sb="3" eb="6">
      <t>コウヨウジュ</t>
    </rPh>
    <phoneticPr fontId="15"/>
  </si>
  <si>
    <t>S39広葉樹3</t>
    <rPh sb="3" eb="6">
      <t>コウヨウジュ</t>
    </rPh>
    <phoneticPr fontId="15"/>
  </si>
  <si>
    <t>S-41広葉樹</t>
    <rPh sb="4" eb="7">
      <t>コウヨウジュ</t>
    </rPh>
    <phoneticPr fontId="15"/>
  </si>
  <si>
    <t>S41広葉樹1</t>
    <rPh sb="3" eb="6">
      <t>コウヨウジュ</t>
    </rPh>
    <phoneticPr fontId="15"/>
  </si>
  <si>
    <t>S41広葉樹2</t>
    <rPh sb="3" eb="6">
      <t>コウヨウジュ</t>
    </rPh>
    <phoneticPr fontId="15"/>
  </si>
  <si>
    <t>下層植生は、アカシデ、イタヤカエデ、エゴノキ、ガマズミ、ヤブレガサ、ミツバアケビ、フジ。
ササが多く見られる。
クリの立枯木が1本。
(1)胸高直径26cm、樹高11m
一重テープが伐採木。
二重テープが調査中心木(伐採対象外)。</t>
    <rPh sb="48" eb="49">
      <t>オオ</t>
    </rPh>
    <rPh sb="50" eb="51">
      <t>ミ</t>
    </rPh>
    <rPh sb="60" eb="63">
      <t>タチカレキ</t>
    </rPh>
    <rPh sb="65" eb="66">
      <t>ホン</t>
    </rPh>
    <rPh sb="71" eb="72">
      <t>ムネ</t>
    </rPh>
    <rPh sb="72" eb="73">
      <t>タカ</t>
    </rPh>
    <rPh sb="73" eb="75">
      <t>チョッケイ</t>
    </rPh>
    <rPh sb="80" eb="82">
      <t>ジュコウ</t>
    </rPh>
    <phoneticPr fontId="3"/>
  </si>
  <si>
    <t>劣勢木</t>
    <rPh sb="0" eb="3">
      <t>レッセイボク</t>
    </rPh>
    <phoneticPr fontId="3"/>
  </si>
  <si>
    <t>下層植生は、クリ、イロハモミジ、アオダモ、サンショウ、ヌルデ、ミツバアケビ、マツブサ、フジ。
ササが少し見られる。
下層植生は少ない。
一重テープが伐採木。
二重テープが調査中心木(伐採対象外)。</t>
    <rPh sb="50" eb="51">
      <t>スコ</t>
    </rPh>
    <rPh sb="52" eb="53">
      <t>ミ</t>
    </rPh>
    <rPh sb="58" eb="60">
      <t>カソウ</t>
    </rPh>
    <rPh sb="60" eb="62">
      <t>ショクセイ</t>
    </rPh>
    <rPh sb="63" eb="64">
      <t>スク</t>
    </rPh>
    <phoneticPr fontId="3"/>
  </si>
  <si>
    <t>下層植生は、ケヤキ、ウワミズザクラ、イタヤカエデ、アオダモ、クサギ、ヤブレガサ。
ササが多く見られる。
アカメガシワの立枯木が1本。
(1)胸高直径10cm、樹高10m
一重テープが伐採木。
二重テープが調査中心木(伐採対象外)。</t>
    <rPh sb="44" eb="45">
      <t>オオ</t>
    </rPh>
    <rPh sb="46" eb="47">
      <t>ミ</t>
    </rPh>
    <rPh sb="60" eb="63">
      <t>タチカレキ</t>
    </rPh>
    <rPh sb="65" eb="66">
      <t>ホン</t>
    </rPh>
    <rPh sb="71" eb="72">
      <t>ムネ</t>
    </rPh>
    <rPh sb="72" eb="73">
      <t>タカ</t>
    </rPh>
    <rPh sb="73" eb="75">
      <t>チョッケイ</t>
    </rPh>
    <rPh sb="80" eb="82">
      <t>ジュコウ</t>
    </rPh>
    <phoneticPr fontId="3"/>
  </si>
  <si>
    <t>調査年月　令和7年5月20日</t>
    <rPh sb="0" eb="2">
      <t>チョウサ</t>
    </rPh>
    <rPh sb="2" eb="4">
      <t>ネンゲツ</t>
    </rPh>
    <phoneticPr fontId="4"/>
  </si>
  <si>
    <t>スギ</t>
    <phoneticPr fontId="3"/>
  </si>
  <si>
    <t>モミ</t>
    <phoneticPr fontId="3"/>
  </si>
  <si>
    <t>○</t>
    <phoneticPr fontId="3"/>
  </si>
  <si>
    <t>配置バランス</t>
    <rPh sb="0" eb="2">
      <t>ハイチ</t>
    </rPh>
    <phoneticPr fontId="3"/>
  </si>
  <si>
    <t>下層</t>
    <rPh sb="0" eb="2">
      <t>カソウ</t>
    </rPh>
    <phoneticPr fontId="3"/>
  </si>
  <si>
    <t>▲</t>
    <phoneticPr fontId="3"/>
  </si>
  <si>
    <t>傾斜</t>
    <rPh sb="0" eb="2">
      <t>ケイシャ</t>
    </rPh>
    <phoneticPr fontId="3"/>
  </si>
  <si>
    <t>生育不良</t>
    <rPh sb="0" eb="4">
      <t>セイイクフリョウ</t>
    </rPh>
    <phoneticPr fontId="3"/>
  </si>
  <si>
    <t>下層植生は、モミ、イロハモミジ、ムラサキシキブ、フジ。
下層植生は少ない。
一重テープが伐採木。
二重テープが調査中心木(伐採対象外)。</t>
    <rPh sb="28" eb="32">
      <t>カソウショクセイ</t>
    </rPh>
    <rPh sb="33" eb="34">
      <t>スク</t>
    </rPh>
    <phoneticPr fontId="3"/>
  </si>
  <si>
    <t>伐採木
○上層
▲下層</t>
    <phoneticPr fontId="4"/>
  </si>
  <si>
    <t>ヒノキ</t>
    <phoneticPr fontId="3"/>
  </si>
  <si>
    <t>漏脂病</t>
    <rPh sb="0" eb="2">
      <t>モアブラ</t>
    </rPh>
    <rPh sb="2" eb="3">
      <t>ビョウ</t>
    </rPh>
    <phoneticPr fontId="3"/>
  </si>
  <si>
    <t>病害木</t>
    <rPh sb="0" eb="2">
      <t>ビョウガイ</t>
    </rPh>
    <rPh sb="2" eb="3">
      <t>キ</t>
    </rPh>
    <phoneticPr fontId="3"/>
  </si>
  <si>
    <t>二又</t>
    <rPh sb="0" eb="2">
      <t>フタマタ</t>
    </rPh>
    <phoneticPr fontId="3"/>
  </si>
  <si>
    <t>徳利病</t>
    <rPh sb="0" eb="2">
      <t>トックリ</t>
    </rPh>
    <rPh sb="2" eb="3">
      <t>ビョウ</t>
    </rPh>
    <phoneticPr fontId="3"/>
  </si>
  <si>
    <t>スギ</t>
    <phoneticPr fontId="3"/>
  </si>
  <si>
    <t>下層</t>
    <rPh sb="0" eb="2">
      <t>カソウ</t>
    </rPh>
    <phoneticPr fontId="3"/>
  </si>
  <si>
    <t>▲</t>
    <phoneticPr fontId="3"/>
  </si>
  <si>
    <t>劣勢木</t>
    <rPh sb="0" eb="3">
      <t>レッセイキ</t>
    </rPh>
    <phoneticPr fontId="3"/>
  </si>
  <si>
    <t>欠頂、下層</t>
    <rPh sb="0" eb="1">
      <t>ケツ</t>
    </rPh>
    <rPh sb="1" eb="2">
      <t>イタダキ</t>
    </rPh>
    <rPh sb="3" eb="5">
      <t>カソウ</t>
    </rPh>
    <phoneticPr fontId="3"/>
  </si>
  <si>
    <t>二又</t>
    <rPh sb="0" eb="2">
      <t>フタマタ</t>
    </rPh>
    <phoneticPr fontId="3"/>
  </si>
  <si>
    <t>○</t>
    <phoneticPr fontId="3"/>
  </si>
  <si>
    <t>形質不良</t>
    <rPh sb="0" eb="4">
      <t>ケイシツフリョウ</t>
    </rPh>
    <phoneticPr fontId="3"/>
  </si>
  <si>
    <t>配置バランス</t>
    <rPh sb="0" eb="2">
      <t>ハイチ</t>
    </rPh>
    <phoneticPr fontId="3"/>
  </si>
  <si>
    <t>クリ</t>
    <phoneticPr fontId="3"/>
  </si>
  <si>
    <t>ツル巻き</t>
    <rPh sb="2" eb="3">
      <t>マ</t>
    </rPh>
    <phoneticPr fontId="3"/>
  </si>
  <si>
    <t>生育不良</t>
    <rPh sb="0" eb="2">
      <t>セイイク</t>
    </rPh>
    <rPh sb="2" eb="4">
      <t>フリョウ</t>
    </rPh>
    <phoneticPr fontId="3"/>
  </si>
  <si>
    <t>傾斜</t>
    <rPh sb="0" eb="2">
      <t>ケイシャ</t>
    </rPh>
    <phoneticPr fontId="3"/>
  </si>
  <si>
    <t>生育不良</t>
    <rPh sb="0" eb="4">
      <t>セイイクフリョウ</t>
    </rPh>
    <phoneticPr fontId="3"/>
  </si>
  <si>
    <t>曲がり</t>
    <rPh sb="0" eb="1">
      <t>マ</t>
    </rPh>
    <phoneticPr fontId="3"/>
  </si>
  <si>
    <t>曲がり、下層</t>
    <rPh sb="0" eb="1">
      <t>マ</t>
    </rPh>
    <rPh sb="4" eb="6">
      <t>カソウ</t>
    </rPh>
    <phoneticPr fontId="3"/>
  </si>
  <si>
    <t>アカシデ</t>
    <phoneticPr fontId="3"/>
  </si>
  <si>
    <t>ウワミズザクラ</t>
    <phoneticPr fontId="3"/>
  </si>
  <si>
    <t>クマノミズキ</t>
    <phoneticPr fontId="3"/>
  </si>
  <si>
    <t>コナラ</t>
    <phoneticPr fontId="3"/>
  </si>
  <si>
    <t>クリ</t>
    <phoneticPr fontId="3"/>
  </si>
  <si>
    <t>イタヤカエデ</t>
    <phoneticPr fontId="3"/>
  </si>
  <si>
    <t>株立ち</t>
    <rPh sb="0" eb="2">
      <t>カブタ</t>
    </rPh>
    <phoneticPr fontId="3"/>
  </si>
  <si>
    <t>株立ち</t>
    <phoneticPr fontId="3"/>
  </si>
  <si>
    <t>株立ち、ツル巻き</t>
    <rPh sb="6" eb="7">
      <t>マ</t>
    </rPh>
    <phoneticPr fontId="3"/>
  </si>
  <si>
    <t>株立ち、ツル巻き</t>
    <phoneticPr fontId="3"/>
  </si>
  <si>
    <t>株立ち、半枯れ</t>
    <rPh sb="0" eb="1">
      <t>カブ</t>
    </rPh>
    <rPh sb="1" eb="2">
      <t>タ</t>
    </rPh>
    <rPh sb="4" eb="6">
      <t>ハンガ</t>
    </rPh>
    <phoneticPr fontId="3"/>
  </si>
  <si>
    <t>○</t>
    <phoneticPr fontId="3"/>
  </si>
  <si>
    <t>配置バランス</t>
    <rPh sb="0" eb="2">
      <t>ハイチ</t>
    </rPh>
    <phoneticPr fontId="3"/>
  </si>
  <si>
    <t>配置バランス</t>
    <phoneticPr fontId="3"/>
  </si>
  <si>
    <t>生育不良</t>
    <rPh sb="0" eb="2">
      <t>セイイク</t>
    </rPh>
    <rPh sb="2" eb="4">
      <t>フリョウ</t>
    </rPh>
    <phoneticPr fontId="3"/>
  </si>
  <si>
    <t>下層植生は、ササ以外ほとんど見られない。
ササが多く見られる。
一重テープが伐採木。
二重テープが調査中心木(伐採対象外)。</t>
    <rPh sb="8" eb="10">
      <t>イガイ</t>
    </rPh>
    <rPh sb="14" eb="15">
      <t>ミ</t>
    </rPh>
    <rPh sb="24" eb="25">
      <t>オオ</t>
    </rPh>
    <rPh sb="26" eb="27">
      <t>ミ</t>
    </rPh>
    <phoneticPr fontId="3"/>
  </si>
  <si>
    <t>スギ</t>
    <phoneticPr fontId="3"/>
  </si>
  <si>
    <t>曲がり</t>
    <rPh sb="0" eb="1">
      <t>マ</t>
    </rPh>
    <phoneticPr fontId="3"/>
  </si>
  <si>
    <t>○</t>
    <phoneticPr fontId="3"/>
  </si>
  <si>
    <t>形質不良</t>
    <rPh sb="0" eb="4">
      <t>ケイシツフリョウ</t>
    </rPh>
    <phoneticPr fontId="3"/>
  </si>
  <si>
    <t>配置バランス</t>
    <rPh sb="0" eb="2">
      <t>ハイチ</t>
    </rPh>
    <phoneticPr fontId="3"/>
  </si>
  <si>
    <t>欠頂</t>
    <rPh sb="0" eb="1">
      <t>ケツ</t>
    </rPh>
    <rPh sb="1" eb="2">
      <t>イタダキ</t>
    </rPh>
    <phoneticPr fontId="3"/>
  </si>
  <si>
    <t>下層</t>
    <rPh sb="0" eb="2">
      <t>カソウ</t>
    </rPh>
    <phoneticPr fontId="3"/>
  </si>
  <si>
    <t>▲</t>
    <phoneticPr fontId="3"/>
  </si>
  <si>
    <t>劣勢木</t>
    <rPh sb="0" eb="3">
      <t>レッセイキ</t>
    </rPh>
    <phoneticPr fontId="3"/>
  </si>
  <si>
    <t>配置バランス</t>
    <phoneticPr fontId="3"/>
  </si>
  <si>
    <t>劣勢木</t>
    <phoneticPr fontId="3"/>
  </si>
  <si>
    <t>S-41広葉樹No.1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</si>
  <si>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S-41広葉樹No.2　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</si>
  <si>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下層植生は、ミツバアケビ、フジ。
下層植生はほとんど見られない。
ヒノキの立枯木が1本｡
(1)胸高直径10cm､樹高13m
一重テープが伐採木。
二重テープが調査中心木(伐採対象外)。</t>
    <rPh sb="17" eb="21">
      <t>カソウショクセイ</t>
    </rPh>
    <rPh sb="26" eb="27">
      <t>ミ</t>
    </rPh>
    <rPh sb="38" eb="41">
      <t>タチカレキ</t>
    </rPh>
    <rPh sb="43" eb="44">
      <t>ホン</t>
    </rPh>
    <rPh sb="49" eb="50">
      <t>ムネ</t>
    </rPh>
    <rPh sb="50" eb="51">
      <t>タカ</t>
    </rPh>
    <rPh sb="51" eb="53">
      <t>チョッケイ</t>
    </rPh>
    <rPh sb="58" eb="60">
      <t>ジュコウ</t>
    </rPh>
    <phoneticPr fontId="3"/>
  </si>
  <si>
    <t>下層植生は、ヤマグワ、アオダモ、クサギ。
ササが少し見られる。
下層植生は少ない。
スギの立枯木が2本。
(1)胸高直径22cm、樹高9m
(2)胸高直径20cm、樹高8m
一重テープが伐採木。
二重テープが調査中心木(伐採対象外)。</t>
    <rPh sb="24" eb="25">
      <t>スコ</t>
    </rPh>
    <rPh sb="26" eb="27">
      <t>ミ</t>
    </rPh>
    <rPh sb="32" eb="36">
      <t>カソウショクセイ</t>
    </rPh>
    <rPh sb="37" eb="38">
      <t>スク</t>
    </rPh>
    <rPh sb="46" eb="49">
      <t>タチカレキ</t>
    </rPh>
    <rPh sb="51" eb="52">
      <t>ホン</t>
    </rPh>
    <rPh sb="57" eb="58">
      <t>ムネ</t>
    </rPh>
    <rPh sb="58" eb="59">
      <t>タカ</t>
    </rPh>
    <rPh sb="59" eb="61">
      <t>チョッケイ</t>
    </rPh>
    <rPh sb="66" eb="68">
      <t>ジュコウ</t>
    </rPh>
    <phoneticPr fontId="3"/>
  </si>
  <si>
    <t>下層植生は、イロハモミジ、モミ、サワシバ、チゴユリ、マツブサ、フジ。
下層植生は少ない。
スギの立枯木が1本。
(1)胸高直径6cm、樹高7m
クリの立枯木が2本。
(1)胸高直径16cm、樹高13m
(2)胸高直径26cm、樹高14m
一重テープが伐採木。
二重テープが調査中心木(伐採対象外)。</t>
    <rPh sb="35" eb="39">
      <t>カソウショクセイ</t>
    </rPh>
    <rPh sb="40" eb="41">
      <t>スク</t>
    </rPh>
    <rPh sb="49" eb="52">
      <t>タチカレキ</t>
    </rPh>
    <rPh sb="54" eb="55">
      <t>ホン</t>
    </rPh>
    <rPh sb="60" eb="61">
      <t>ムネ</t>
    </rPh>
    <rPh sb="61" eb="62">
      <t>タカ</t>
    </rPh>
    <rPh sb="62" eb="64">
      <t>チョッケイ</t>
    </rPh>
    <rPh sb="68" eb="70">
      <t>ジュコウ</t>
    </rPh>
    <rPh sb="77" eb="80">
      <t>タチカレキ</t>
    </rPh>
    <rPh sb="82" eb="83">
      <t>ホン</t>
    </rPh>
    <phoneticPr fontId="3"/>
  </si>
  <si>
    <t>下層、曲がり</t>
    <rPh sb="0" eb="2">
      <t>カソウ</t>
    </rPh>
    <rPh sb="3" eb="4">
      <t>マ</t>
    </rPh>
    <phoneticPr fontId="3"/>
  </si>
  <si>
    <t>下層、二又</t>
    <rPh sb="0" eb="2">
      <t>カソウ</t>
    </rPh>
    <rPh sb="3" eb="5">
      <t>フタマタ</t>
    </rPh>
    <phoneticPr fontId="3"/>
  </si>
  <si>
    <t>下層植生は、クリ、ウリノキ、ムラサキシキブ、クサギ、コゴメウツギ。
ササが少し見られる。
スギの立枯木が1本。
(1)胸高直径18cm、樹高8m
一重テープが伐採木。
二重テープが調査中心木(伐採対象外)。</t>
    <rPh sb="37" eb="38">
      <t>スコ</t>
    </rPh>
    <rPh sb="39" eb="40">
      <t>ミ</t>
    </rPh>
    <rPh sb="49" eb="52">
      <t>タチカレキ</t>
    </rPh>
    <rPh sb="54" eb="55">
      <t>ホン</t>
    </rPh>
    <rPh sb="60" eb="61">
      <t>ムネ</t>
    </rPh>
    <rPh sb="61" eb="62">
      <t>タカ</t>
    </rPh>
    <rPh sb="62" eb="64">
      <t>チョッケイ</t>
    </rPh>
    <rPh sb="69" eb="71">
      <t>ジュコウ</t>
    </rPh>
    <phoneticPr fontId="3"/>
  </si>
  <si>
    <t>下層植生はウワミズザクラ、イタヤカエデ、ウリノキ、サンショウ、ムラサキシキブ、フジ。
下層植生は少ない。
一重テープが伐採木。
二重テープが調査中心木(伐採対象外)。</t>
    <rPh sb="43" eb="47">
      <t>カソウショクセイ</t>
    </rPh>
    <rPh sb="48" eb="49">
      <t>スク</t>
    </rPh>
    <phoneticPr fontId="3"/>
  </si>
  <si>
    <t>下層植生は、モミ、ウリノキ、ムラサキシキブ。
下層植生は少ない。
スギの立枯木が7本。
(1)胸高直径12cm、樹高13m
(2)胸高直径18cm、樹高12m
(3)胸高直径12cm、樹高11m
(4)胸高直径12cm、樹高10m
(5)胸高直径18cm、樹高13m
(6)胸高直径10cm、樹高11m
(7)胸高直径 8cm、樹高 8m
一重テープが伐採木。
二重テープが調査中心木(伐採対象外)。</t>
    <rPh sb="23" eb="27">
      <t>カソウショクセイ</t>
    </rPh>
    <rPh sb="28" eb="29">
      <t>スク</t>
    </rPh>
    <rPh sb="37" eb="40">
      <t>タチカレキ</t>
    </rPh>
    <rPh sb="42" eb="43">
      <t>ホン</t>
    </rPh>
    <rPh sb="48" eb="49">
      <t>ムネ</t>
    </rPh>
    <rPh sb="49" eb="50">
      <t>タカ</t>
    </rPh>
    <rPh sb="50" eb="52">
      <t>チョッケイ</t>
    </rPh>
    <rPh sb="57" eb="59">
      <t>ジュコウ</t>
    </rPh>
    <phoneticPr fontId="3"/>
  </si>
  <si>
    <t>調査年月　令和7年5月23日</t>
    <rPh sb="0" eb="2">
      <t>チョウサ</t>
    </rPh>
    <rPh sb="2" eb="4">
      <t>ネンゲツ</t>
    </rPh>
    <phoneticPr fontId="4"/>
  </si>
  <si>
    <t>ウワミズザクラ</t>
    <phoneticPr fontId="3"/>
  </si>
  <si>
    <t>モミ</t>
    <phoneticPr fontId="3"/>
  </si>
  <si>
    <t>アサダ</t>
    <phoneticPr fontId="3"/>
  </si>
  <si>
    <t>アカシデ</t>
    <phoneticPr fontId="3"/>
  </si>
  <si>
    <t>ケヤキ</t>
    <phoneticPr fontId="3"/>
  </si>
  <si>
    <t>イタヤカエデ</t>
    <phoneticPr fontId="3"/>
  </si>
  <si>
    <t>ヤマモミジ</t>
    <phoneticPr fontId="3"/>
  </si>
  <si>
    <t>株立ち</t>
    <rPh sb="0" eb="2">
      <t>カブタ</t>
    </rPh>
    <phoneticPr fontId="3"/>
  </si>
  <si>
    <t>株立ち</t>
    <phoneticPr fontId="3"/>
  </si>
  <si>
    <t>○</t>
    <phoneticPr fontId="3"/>
  </si>
  <si>
    <t>配置バランス</t>
    <rPh sb="0" eb="2">
      <t>ハイチ</t>
    </rPh>
    <phoneticPr fontId="3"/>
  </si>
  <si>
    <t>ヤマザクラ</t>
    <phoneticPr fontId="3"/>
  </si>
  <si>
    <t>ハクウンボク</t>
    <phoneticPr fontId="3"/>
  </si>
  <si>
    <t>ドロノキ</t>
    <phoneticPr fontId="3"/>
  </si>
  <si>
    <t>クリ</t>
    <phoneticPr fontId="3"/>
  </si>
  <si>
    <t>変形</t>
    <rPh sb="0" eb="2">
      <t>ヘンケイ</t>
    </rPh>
    <phoneticPr fontId="3"/>
  </si>
  <si>
    <t>株立ち</t>
    <rPh sb="0" eb="1">
      <t>カブ</t>
    </rPh>
    <rPh sb="1" eb="2">
      <t>タ</t>
    </rPh>
    <phoneticPr fontId="3"/>
  </si>
  <si>
    <t>生育不良</t>
    <rPh sb="0" eb="4">
      <t>セイイクフリョウ</t>
    </rPh>
    <phoneticPr fontId="3"/>
  </si>
  <si>
    <t>腐朽</t>
    <rPh sb="0" eb="1">
      <t>クサ</t>
    </rPh>
    <rPh sb="1" eb="2">
      <t>ク</t>
    </rPh>
    <phoneticPr fontId="3"/>
  </si>
  <si>
    <t>下層植生は、モミ、アオダモ、ツリバナ、ムラサキシキブ、チゴユリ。
ヤマザクラの立枯木が1本。
(1)胸高直径14cm、樹高14m
一重テープが伐採木。
二重テープが調査中心木(伐採対象外)。</t>
    <rPh sb="40" eb="41">
      <t>タチ</t>
    </rPh>
    <rPh sb="41" eb="43">
      <t>カレキ</t>
    </rPh>
    <rPh sb="45" eb="46">
      <t>ホン</t>
    </rPh>
    <rPh sb="51" eb="52">
      <t>ムネ</t>
    </rPh>
    <rPh sb="52" eb="53">
      <t>タカ</t>
    </rPh>
    <rPh sb="53" eb="55">
      <t>チョッケイ</t>
    </rPh>
    <rPh sb="60" eb="62">
      <t>ジュコウ</t>
    </rPh>
    <phoneticPr fontId="3"/>
  </si>
  <si>
    <t>コナラ</t>
    <phoneticPr fontId="3"/>
  </si>
  <si>
    <t>スギ</t>
    <phoneticPr fontId="3"/>
  </si>
  <si>
    <t>下層</t>
    <rPh sb="0" eb="2">
      <t>カソウ</t>
    </rPh>
    <phoneticPr fontId="3"/>
  </si>
  <si>
    <t>▲</t>
    <phoneticPr fontId="3"/>
  </si>
  <si>
    <t>劣勢木</t>
    <rPh sb="0" eb="3">
      <t>レッセイキ</t>
    </rPh>
    <phoneticPr fontId="3"/>
  </si>
  <si>
    <t>傾斜</t>
    <rPh sb="0" eb="2">
      <t>ケイシャ</t>
    </rPh>
    <phoneticPr fontId="3"/>
  </si>
  <si>
    <t>曲がり、下層</t>
    <rPh sb="0" eb="1">
      <t>マ</t>
    </rPh>
    <rPh sb="4" eb="6">
      <t>カソウ</t>
    </rPh>
    <phoneticPr fontId="3"/>
  </si>
  <si>
    <t>サワシバ</t>
    <phoneticPr fontId="3"/>
  </si>
  <si>
    <t>メグスリノキ</t>
    <phoneticPr fontId="3"/>
  </si>
  <si>
    <t>半枯れ</t>
    <rPh sb="0" eb="2">
      <t>ハンガ</t>
    </rPh>
    <phoneticPr fontId="3"/>
  </si>
  <si>
    <t>No.</t>
    <phoneticPr fontId="3"/>
  </si>
  <si>
    <t>イタヤカエデ</t>
    <phoneticPr fontId="3"/>
  </si>
  <si>
    <t>ヤマモミジ</t>
    <phoneticPr fontId="3"/>
  </si>
  <si>
    <t>アカシデ</t>
    <phoneticPr fontId="3"/>
  </si>
  <si>
    <t>モミ</t>
    <phoneticPr fontId="3"/>
  </si>
  <si>
    <t>メグスリノキ</t>
    <phoneticPr fontId="3"/>
  </si>
  <si>
    <t>コナラ</t>
    <phoneticPr fontId="3"/>
  </si>
  <si>
    <t>イヌブナ</t>
    <phoneticPr fontId="3"/>
  </si>
  <si>
    <t>ケヤキ</t>
    <phoneticPr fontId="3"/>
  </si>
  <si>
    <t>株立ち</t>
    <rPh sb="0" eb="1">
      <t>カブ</t>
    </rPh>
    <rPh sb="1" eb="2">
      <t>タ</t>
    </rPh>
    <phoneticPr fontId="3"/>
  </si>
  <si>
    <t>株立ち</t>
    <phoneticPr fontId="3"/>
  </si>
  <si>
    <t>○</t>
    <phoneticPr fontId="3"/>
  </si>
  <si>
    <t>配置バランス</t>
    <rPh sb="0" eb="2">
      <t>ハイチ</t>
    </rPh>
    <phoneticPr fontId="3"/>
  </si>
  <si>
    <t>スギ</t>
    <phoneticPr fontId="3"/>
  </si>
  <si>
    <t>傾斜</t>
    <rPh sb="0" eb="2">
      <t>ケイシャ</t>
    </rPh>
    <phoneticPr fontId="3"/>
  </si>
  <si>
    <t>▲</t>
    <phoneticPr fontId="3"/>
  </si>
  <si>
    <t>生育不良</t>
    <rPh sb="0" eb="4">
      <t>セイイクフリョウ</t>
    </rPh>
    <phoneticPr fontId="3"/>
  </si>
  <si>
    <t>○</t>
    <phoneticPr fontId="3"/>
  </si>
  <si>
    <t>配置バランス</t>
    <rPh sb="0" eb="2">
      <t>ハイチ</t>
    </rPh>
    <phoneticPr fontId="3"/>
  </si>
  <si>
    <t>二又</t>
    <rPh sb="0" eb="2">
      <t>フタマタ</t>
    </rPh>
    <phoneticPr fontId="3"/>
  </si>
  <si>
    <t>形質不良</t>
    <rPh sb="0" eb="4">
      <t>ケイシツフリョウ</t>
    </rPh>
    <phoneticPr fontId="3"/>
  </si>
  <si>
    <t>劣勢木</t>
    <rPh sb="0" eb="3">
      <t>レッセイキ</t>
    </rPh>
    <phoneticPr fontId="3"/>
  </si>
  <si>
    <t>下層植生は、ハリギリ、イタヤカエデ、モミ、アオダモ、ウリノキ、オトコヨウゾメ、ツクバネ。
ササが少し見られる。
一重テープが伐採木。
二重テープが調査中心木(伐採対象外)。</t>
    <rPh sb="48" eb="49">
      <t>スコ</t>
    </rPh>
    <rPh sb="50" eb="51">
      <t>ミ</t>
    </rPh>
    <phoneticPr fontId="3"/>
  </si>
  <si>
    <t xml:space="preserve">下層植生は、モミ、ムラサキシキブ、チゴユリ、フジ。
一重テープが伐採木。
二重テープが調査中心木(伐採対象外)。
</t>
    <rPh sb="0" eb="2">
      <t>カソウ</t>
    </rPh>
    <rPh sb="2" eb="4">
      <t>ショクセイ</t>
    </rPh>
    <rPh sb="27" eb="29">
      <t>ヒトエ</t>
    </rPh>
    <rPh sb="33" eb="36">
      <t>バッサイボク</t>
    </rPh>
    <rPh sb="38" eb="40">
      <t>ニジュウ</t>
    </rPh>
    <rPh sb="44" eb="46">
      <t>チョウサ</t>
    </rPh>
    <rPh sb="46" eb="48">
      <t>チュウシン</t>
    </rPh>
    <rPh sb="48" eb="49">
      <t>キ</t>
    </rPh>
    <rPh sb="50" eb="52">
      <t>バッサイ</t>
    </rPh>
    <rPh sb="52" eb="55">
      <t>タイショウガイ</t>
    </rPh>
    <phoneticPr fontId="3"/>
  </si>
  <si>
    <t>株立ち、半枯れ、下層</t>
    <rPh sb="0" eb="2">
      <t>カブダ</t>
    </rPh>
    <rPh sb="4" eb="6">
      <t>ハンガ</t>
    </rPh>
    <rPh sb="8" eb="10">
      <t>カソウ</t>
    </rPh>
    <phoneticPr fontId="3"/>
  </si>
  <si>
    <t>下層植生は、モミ、ガマズミ、ムラサキシキブ、ウリノキ、フジ。
下層植生は少ない。
クリの立枯木が1本。
(1)胸高直径16cm、樹高12m
一重テープが伐採木。
二重テープが調査中心木(伐採対象外)。</t>
    <rPh sb="31" eb="33">
      <t>カソウ</t>
    </rPh>
    <rPh sb="33" eb="35">
      <t>ショクセイ</t>
    </rPh>
    <rPh sb="36" eb="37">
      <t>スク</t>
    </rPh>
    <rPh sb="45" eb="48">
      <t>タチカレキ</t>
    </rPh>
    <rPh sb="50" eb="51">
      <t>ホン</t>
    </rPh>
    <rPh sb="56" eb="57">
      <t>ムネ</t>
    </rPh>
    <rPh sb="57" eb="58">
      <t>タカ</t>
    </rPh>
    <rPh sb="58" eb="60">
      <t>チョッケイ</t>
    </rPh>
    <rPh sb="65" eb="67">
      <t>ジュコウ</t>
    </rPh>
    <phoneticPr fontId="3"/>
  </si>
  <si>
    <t>下層植生は、マンサク、コクサギ、ツリバナ、ハシバミ、ムラサキシキブ、フジ。
ササが少し見られる。
一重テープが伐採木。
二重テープが調査中心木(伐採対象外)。</t>
    <rPh sb="41" eb="42">
      <t>スコ</t>
    </rPh>
    <rPh sb="43" eb="44">
      <t>ミ</t>
    </rPh>
    <phoneticPr fontId="3"/>
  </si>
  <si>
    <t>下層植生は、ケヤキ、モミ、アオダモ、ヤマモミジ、ガマズミ、ムラサキシキブ、ミツバアケビ。
一重テープが伐採木。
二重テープが調査中心木(伐採対象外)。</t>
    <phoneticPr fontId="3"/>
  </si>
  <si>
    <t>下層、欠頂</t>
    <rPh sb="0" eb="2">
      <t>カソウ</t>
    </rPh>
    <rPh sb="3" eb="4">
      <t>ケツ</t>
    </rPh>
    <rPh sb="4" eb="5">
      <t>イタダキ</t>
    </rPh>
    <phoneticPr fontId="3"/>
  </si>
  <si>
    <t>下層</t>
    <rPh sb="0" eb="2">
      <t>カソウ</t>
    </rPh>
    <phoneticPr fontId="3"/>
  </si>
  <si>
    <t>下層植生は、ケヤキ、ヤマグワ、ハクウンボク、ムラサキシキブ、サンショウ、ウリノキ、クロモジ、フジ。
スギの立枯木が2本。
(1)胸高直径16cm、樹高9m
(2)胸高直径16cm、樹高6m
※本標準地は20m×5m=100m2
　の形状とする。
 （調査中心木なし）
一重テープが伐採木。
二重テープが調査中心木(伐採対象外)。</t>
    <rPh sb="54" eb="55">
      <t>タチ</t>
    </rPh>
    <rPh sb="55" eb="57">
      <t>カレキ</t>
    </rPh>
    <rPh sb="59" eb="60">
      <t>ホン</t>
    </rPh>
    <rPh sb="65" eb="66">
      <t>ムネ</t>
    </rPh>
    <rPh sb="66" eb="67">
      <t>タカ</t>
    </rPh>
    <rPh sb="67" eb="69">
      <t>チョッケイ</t>
    </rPh>
    <rPh sb="74" eb="76">
      <t>ジュコウ</t>
    </rPh>
    <rPh sb="117" eb="119">
      <t>ケイジョウ</t>
    </rPh>
    <rPh sb="126" eb="131">
      <t>チョウサチュウシンキ</t>
    </rPh>
    <phoneticPr fontId="3"/>
  </si>
  <si>
    <t>下層植生は、ハウチワカエデ、モミ、アオハダ、ウラジロノキ、ヒイラギ、ガマズミ、ヤマツツジ。
ツルが少し見られる。
一重テープが伐採木。
二重テープが調査中心木(伐採対象外)。</t>
    <rPh sb="49" eb="50">
      <t>スコ</t>
    </rPh>
    <rPh sb="51" eb="52">
      <t>ミ</t>
    </rPh>
    <phoneticPr fontId="3"/>
  </si>
  <si>
    <t>下層植生は、ハウチワカエデ、カヤ、アオダモ、ヤブツバキ、ネジキ、ムラサキシキブ、ヤマツツジ。
ツルが少し見られる。
アカマツの立枯木が1本。
(1)胸高直径20㎝、樹高15m。
クリの立枯木が1本。
(1)胸高直径10㎝、樹高9m。
一重テープが伐採木。
二重テープが調査中心木(伐採対象外)。</t>
    <rPh sb="50" eb="51">
      <t>スコ</t>
    </rPh>
    <rPh sb="52" eb="53">
      <t>ミ</t>
    </rPh>
    <rPh sb="93" eb="94">
      <t>タ</t>
    </rPh>
    <rPh sb="94" eb="95">
      <t>ガ</t>
    </rPh>
    <rPh sb="95" eb="96">
      <t>ボク</t>
    </rPh>
    <rPh sb="98" eb="99">
      <t>ホン</t>
    </rPh>
    <rPh sb="104" eb="106">
      <t>ムネタカ</t>
    </rPh>
    <rPh sb="106" eb="108">
      <t>チョッケイ</t>
    </rPh>
    <rPh sb="112" eb="114">
      <t>ジュコウ</t>
    </rPh>
    <phoneticPr fontId="3"/>
  </si>
  <si>
    <t>下層植生は、ヤマザクラ、コハウチワカエデ、ウリカエデ、モミ、ツノハシバミ、ヤマツツジ。
ササがやや多く見られる。
アカマツの立枯木が1本。
(1)胸高直径52cm、樹高18m
※№860は欠番。
一重テープが伐採木。
二重テープが調査中心木(伐採対象外)。</t>
    <rPh sb="49" eb="50">
      <t>オオ</t>
    </rPh>
    <rPh sb="51" eb="52">
      <t>ミ</t>
    </rPh>
    <phoneticPr fontId="3"/>
  </si>
  <si>
    <t>調査年月　令和7年5月27日</t>
    <rPh sb="0" eb="2">
      <t>チョウサ</t>
    </rPh>
    <rPh sb="2" eb="4">
      <t>ネンゲツ</t>
    </rPh>
    <phoneticPr fontId="4"/>
  </si>
  <si>
    <t>スギ</t>
    <phoneticPr fontId="3"/>
  </si>
  <si>
    <t>曲がり</t>
    <rPh sb="0" eb="1">
      <t>マ</t>
    </rPh>
    <phoneticPr fontId="3"/>
  </si>
  <si>
    <t>○</t>
    <phoneticPr fontId="3"/>
  </si>
  <si>
    <t>形質不良</t>
    <rPh sb="0" eb="4">
      <t>ケイシツフリョウ</t>
    </rPh>
    <phoneticPr fontId="3"/>
  </si>
  <si>
    <t>下層</t>
    <rPh sb="0" eb="2">
      <t>カソウ</t>
    </rPh>
    <phoneticPr fontId="3"/>
  </si>
  <si>
    <t>▲</t>
    <phoneticPr fontId="3"/>
  </si>
  <si>
    <t>劣勢木</t>
    <rPh sb="0" eb="3">
      <t>レッセイキ</t>
    </rPh>
    <phoneticPr fontId="3"/>
  </si>
  <si>
    <t>曲がり、下層</t>
    <rPh sb="0" eb="1">
      <t>マ</t>
    </rPh>
    <rPh sb="4" eb="6">
      <t>カソウ</t>
    </rPh>
    <phoneticPr fontId="3"/>
  </si>
  <si>
    <t>形質不良</t>
    <rPh sb="0" eb="2">
      <t>ケイシツ</t>
    </rPh>
    <rPh sb="2" eb="4">
      <t>フリョウ</t>
    </rPh>
    <phoneticPr fontId="3"/>
  </si>
  <si>
    <t>配置バランス</t>
    <rPh sb="0" eb="2">
      <t>ハイチ</t>
    </rPh>
    <phoneticPr fontId="3"/>
  </si>
  <si>
    <t>下層植生は、イタヤカエデ、サワシバ、サンショウ、ウリノキ、クサギ、コゴメウツギ、マムシグサ、フジ。
一重テープが伐採木。
二重テープが調査中心木(伐採対象外)。</t>
    <phoneticPr fontId="3"/>
  </si>
  <si>
    <t>調査年月　令和7年7月11日</t>
    <rPh sb="0" eb="2">
      <t>チョウサ</t>
    </rPh>
    <rPh sb="2" eb="4">
      <t>ネンゲツ</t>
    </rPh>
    <phoneticPr fontId="4"/>
  </si>
  <si>
    <t>スギ</t>
    <phoneticPr fontId="3"/>
  </si>
  <si>
    <t>ケヤキ</t>
    <phoneticPr fontId="3"/>
  </si>
  <si>
    <t>アカマツ</t>
    <phoneticPr fontId="3"/>
  </si>
  <si>
    <t>ミズキ</t>
    <phoneticPr fontId="3"/>
  </si>
  <si>
    <t>下層</t>
    <rPh sb="0" eb="2">
      <t>カソウ</t>
    </rPh>
    <phoneticPr fontId="3"/>
  </si>
  <si>
    <t>劣勢木</t>
    <rPh sb="0" eb="3">
      <t>レッセイボク</t>
    </rPh>
    <phoneticPr fontId="3"/>
  </si>
  <si>
    <t>▲</t>
    <phoneticPr fontId="3"/>
  </si>
  <si>
    <t>○</t>
    <phoneticPr fontId="3"/>
  </si>
  <si>
    <t>配置バランス</t>
    <rPh sb="0" eb="2">
      <t>ハイチ</t>
    </rPh>
    <phoneticPr fontId="3"/>
  </si>
  <si>
    <t>下層植生は、ウワミズザクラ、イタヤカエデ、モミ、ウリノキ、フジ。
ササが少し見られる。
一重テープが伐採木。
二重テープが調査中心木(伐採対象外)。</t>
    <rPh sb="36" eb="37">
      <t>スコ</t>
    </rPh>
    <rPh sb="38" eb="39">
      <t>ミ</t>
    </rPh>
    <phoneticPr fontId="3"/>
  </si>
  <si>
    <t>S-45スギ・広葉樹　標準地 毎木調査表(円形100m2)</t>
    <rPh sb="7" eb="10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</si>
</sst>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00"/>
    <numFmt numFmtId="177" formatCode="0.000;;"/>
    <numFmt numFmtId="178" formatCode="#,##0.0;[Red]\-#,##0.0"/>
    <numFmt numFmtId="179" formatCode="0.0;;"/>
    <numFmt numFmtId="180" formatCode="0.0"/>
    <numFmt numFmtId="181" formatCode="#,##0_);[Red]\(#,##0\)"/>
    <numFmt numFmtId="182" formatCode="#,##0_ "/>
    <numFmt numFmtId="183" formatCode="#,##0.0_ "/>
    <numFmt numFmtId="184" formatCode="0.0_);[Red]\(0.0\)"/>
    <numFmt numFmtId="185" formatCode="0.0_ "/>
  </numFmts>
  <fonts count="19">
    <font>
      <sz val="11"/>
      <color theme="1"/>
      <name val="ＭＳ Ｐゴシック"/>
      <family val="2"/>
      <scheme val="minor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4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0"/>
      <color theme="1"/>
      <name val="MS Mincho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Calibri"/>
      <family val="2"/>
    </font>
    <font>
      <sz val="6"/>
      <name val="ＭＳ 明朝"/>
      <family val="2"/>
      <charset val="128"/>
    </font>
    <font>
      <sz val="12"/>
      <color theme="1"/>
      <name val="MS Mincho"/>
      <family val="1"/>
      <charset val="128"/>
    </font>
    <font>
      <sz val="10"/>
      <color theme="1"/>
      <name val="ＭＳ ゴシック"/>
      <family val="3"/>
      <charset val="128"/>
    </font>
    <font>
      <sz val="14"/>
      <color theme="1"/>
      <name val="MS Mincho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C8C8C8"/>
        <bgColor rgb="FFC8C8C8"/>
      </patternFill>
    </fill>
    <fill>
      <patternFill patternType="solid">
        <fgColor rgb="FFFF99CC"/>
        <bgColor rgb="FFFF99CC"/>
      </patternFill>
    </fill>
    <fill>
      <patternFill patternType="solid">
        <fgColor rgb="FFB4C6E7"/>
        <bgColor rgb="FFB4C6E7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0" fontId="1" fillId="0" borderId="0"/>
    <xf numFmtId="38" fontId="1" fillId="0" borderId="0" applyFont="0" applyFill="0" applyBorder="0" applyAlignment="0" applyProtection="0">
      <alignment vertical="center"/>
    </xf>
    <xf numFmtId="0" fontId="11" fillId="0" borderId="0"/>
  </cellStyleXfs>
  <cellXfs count="100">
    <xf numFmtId="0" fontId="0" fillId="0" borderId="0" xfId="0"/>
    <xf numFmtId="0" fontId="2" fillId="0" borderId="0" xfId="1" applyFont="1" applyAlignment="1">
      <alignment vertical="center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176" fontId="6" fillId="2" borderId="5" xfId="1" applyNumberFormat="1" applyFont="1" applyFill="1" applyBorder="1" applyAlignment="1">
      <alignment horizontal="center" vertical="center"/>
    </xf>
    <xf numFmtId="0" fontId="6" fillId="0" borderId="5" xfId="1" applyFont="1" applyBorder="1" applyAlignment="1">
      <alignment horizontal="center" vertical="center" shrinkToFit="1"/>
    </xf>
    <xf numFmtId="0" fontId="1" fillId="0" borderId="5" xfId="1" applyBorder="1" applyAlignment="1">
      <alignment horizontal="center" vertical="center"/>
    </xf>
    <xf numFmtId="0" fontId="6" fillId="0" borderId="6" xfId="1" applyFont="1" applyBorder="1" applyAlignment="1">
      <alignment vertical="center"/>
    </xf>
    <xf numFmtId="0" fontId="6" fillId="0" borderId="6" xfId="1" applyFont="1" applyBorder="1" applyAlignment="1">
      <alignment horizontal="center" vertical="center"/>
    </xf>
    <xf numFmtId="0" fontId="1" fillId="0" borderId="0" xfId="1"/>
    <xf numFmtId="0" fontId="6" fillId="0" borderId="0" xfId="1" applyFont="1" applyAlignment="1">
      <alignment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6" fillId="2" borderId="5" xfId="1" applyFont="1" applyFill="1" applyBorder="1" applyAlignment="1">
      <alignment horizontal="center" vertical="center"/>
    </xf>
    <xf numFmtId="38" fontId="6" fillId="2" borderId="5" xfId="2" applyFont="1" applyFill="1" applyBorder="1" applyAlignment="1">
      <alignment horizontal="center" vertical="center"/>
    </xf>
    <xf numFmtId="177" fontId="6" fillId="2" borderId="5" xfId="1" applyNumberFormat="1" applyFont="1" applyFill="1" applyBorder="1" applyAlignment="1">
      <alignment horizontal="center" vertical="center"/>
    </xf>
    <xf numFmtId="178" fontId="6" fillId="2" borderId="5" xfId="2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right" vertical="center"/>
    </xf>
    <xf numFmtId="179" fontId="6" fillId="2" borderId="5" xfId="2" applyNumberFormat="1" applyFont="1" applyFill="1" applyBorder="1" applyAlignment="1">
      <alignment horizontal="center" vertical="center"/>
    </xf>
    <xf numFmtId="180" fontId="6" fillId="2" borderId="5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vertical="top" wrapText="1"/>
    </xf>
    <xf numFmtId="0" fontId="6" fillId="0" borderId="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0" xfId="1" applyFont="1" applyAlignment="1">
      <alignment horizontal="left" vertical="top" wrapText="1"/>
    </xf>
    <xf numFmtId="0" fontId="10" fillId="0" borderId="5" xfId="1" applyFont="1" applyBorder="1" applyAlignment="1">
      <alignment horizontal="center" vertical="center"/>
    </xf>
    <xf numFmtId="0" fontId="6" fillId="0" borderId="0" xfId="1" applyFont="1" applyAlignment="1">
      <alignment horizontal="center" vertical="top" wrapText="1"/>
    </xf>
    <xf numFmtId="0" fontId="1" fillId="0" borderId="0" xfId="1" applyAlignment="1">
      <alignment horizontal="center"/>
    </xf>
    <xf numFmtId="0" fontId="2" fillId="0" borderId="0" xfId="1" applyFont="1" applyAlignment="1">
      <alignment horizontal="left" vertical="center"/>
    </xf>
    <xf numFmtId="0" fontId="6" fillId="0" borderId="5" xfId="1" applyFont="1" applyBorder="1" applyAlignment="1">
      <alignment horizontal="left" vertical="center" shrinkToFit="1"/>
    </xf>
    <xf numFmtId="0" fontId="12" fillId="0" borderId="0" xfId="3" applyFont="1" applyAlignment="1">
      <alignment horizontal="right" vertical="center"/>
    </xf>
    <xf numFmtId="0" fontId="13" fillId="0" borderId="0" xfId="3" applyFont="1" applyAlignment="1">
      <alignment vertical="center"/>
    </xf>
    <xf numFmtId="0" fontId="12" fillId="0" borderId="0" xfId="3" applyFont="1"/>
    <xf numFmtId="0" fontId="12" fillId="3" borderId="16" xfId="3" applyFont="1" applyFill="1" applyBorder="1" applyAlignment="1">
      <alignment horizontal="center" vertical="center" shrinkToFit="1"/>
    </xf>
    <xf numFmtId="14" fontId="12" fillId="3" borderId="16" xfId="3" applyNumberFormat="1" applyFont="1" applyFill="1" applyBorder="1" applyAlignment="1">
      <alignment horizontal="center" vertical="center" shrinkToFit="1"/>
    </xf>
    <xf numFmtId="0" fontId="12" fillId="3" borderId="17" xfId="3" applyFont="1" applyFill="1" applyBorder="1" applyAlignment="1">
      <alignment horizontal="center" vertical="center" shrinkToFit="1"/>
    </xf>
    <xf numFmtId="0" fontId="17" fillId="0" borderId="0" xfId="3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2" fillId="0" borderId="0" xfId="3" applyFont="1" applyAlignment="1">
      <alignment vertical="center"/>
    </xf>
    <xf numFmtId="0" fontId="12" fillId="0" borderId="0" xfId="3" applyFont="1" applyAlignment="1">
      <alignment shrinkToFit="1"/>
    </xf>
    <xf numFmtId="0" fontId="12" fillId="0" borderId="17" xfId="3" applyFont="1" applyBorder="1" applyAlignment="1">
      <alignment horizontal="center" vertical="center" shrinkToFit="1"/>
    </xf>
    <xf numFmtId="0" fontId="12" fillId="0" borderId="16" xfId="3" applyFont="1" applyBorder="1" applyAlignment="1">
      <alignment horizontal="center" shrinkToFit="1"/>
    </xf>
    <xf numFmtId="0" fontId="12" fillId="6" borderId="16" xfId="3" applyFont="1" applyFill="1" applyBorder="1" applyAlignment="1">
      <alignment horizontal="center" vertical="center"/>
    </xf>
    <xf numFmtId="0" fontId="12" fillId="0" borderId="16" xfId="3" applyFont="1" applyBorder="1" applyAlignment="1">
      <alignment horizontal="center" vertical="center"/>
    </xf>
    <xf numFmtId="181" fontId="12" fillId="6" borderId="16" xfId="3" applyNumberFormat="1" applyFont="1" applyFill="1" applyBorder="1" applyAlignment="1">
      <alignment horizontal="center" vertical="center"/>
    </xf>
    <xf numFmtId="182" fontId="12" fillId="6" borderId="16" xfId="3" applyNumberFormat="1" applyFont="1" applyFill="1" applyBorder="1" applyAlignment="1">
      <alignment horizontal="center" vertical="center"/>
    </xf>
    <xf numFmtId="176" fontId="12" fillId="6" borderId="16" xfId="3" applyNumberFormat="1" applyFont="1" applyFill="1" applyBorder="1" applyAlignment="1">
      <alignment horizontal="center" vertical="center"/>
    </xf>
    <xf numFmtId="176" fontId="12" fillId="0" borderId="16" xfId="3" applyNumberFormat="1" applyFont="1" applyBorder="1" applyAlignment="1">
      <alignment horizontal="center" vertical="center"/>
    </xf>
    <xf numFmtId="183" fontId="12" fillId="6" borderId="16" xfId="3" applyNumberFormat="1" applyFont="1" applyFill="1" applyBorder="1" applyAlignment="1">
      <alignment horizontal="center" vertical="center"/>
    </xf>
    <xf numFmtId="177" fontId="12" fillId="0" borderId="16" xfId="3" applyNumberFormat="1" applyFont="1" applyBorder="1" applyAlignment="1">
      <alignment horizontal="center" vertical="center"/>
    </xf>
    <xf numFmtId="0" fontId="12" fillId="0" borderId="16" xfId="3" applyFont="1" applyBorder="1" applyAlignment="1">
      <alignment horizontal="center" vertical="center" shrinkToFit="1"/>
    </xf>
    <xf numFmtId="0" fontId="12" fillId="0" borderId="0" xfId="3" applyFont="1" applyAlignment="1">
      <alignment horizontal="center" vertical="center" shrinkToFit="1"/>
    </xf>
    <xf numFmtId="180" fontId="12" fillId="6" borderId="16" xfId="3" applyNumberFormat="1" applyFont="1" applyFill="1" applyBorder="1" applyAlignment="1">
      <alignment horizontal="center" vertical="center"/>
    </xf>
    <xf numFmtId="180" fontId="12" fillId="0" borderId="16" xfId="3" applyNumberFormat="1" applyFont="1" applyBorder="1" applyAlignment="1">
      <alignment horizontal="center" vertical="center"/>
    </xf>
    <xf numFmtId="2" fontId="12" fillId="0" borderId="16" xfId="3" applyNumberFormat="1" applyFont="1" applyBorder="1" applyAlignment="1">
      <alignment horizontal="center" vertical="center"/>
    </xf>
    <xf numFmtId="184" fontId="12" fillId="6" borderId="16" xfId="3" applyNumberFormat="1" applyFont="1" applyFill="1" applyBorder="1" applyAlignment="1">
      <alignment horizontal="center" vertical="center"/>
    </xf>
    <xf numFmtId="185" fontId="12" fillId="6" borderId="16" xfId="3" applyNumberFormat="1" applyFont="1" applyFill="1" applyBorder="1" applyAlignment="1">
      <alignment horizontal="center" vertical="center"/>
    </xf>
    <xf numFmtId="185" fontId="12" fillId="0" borderId="0" xfId="3" applyNumberFormat="1" applyFont="1" applyAlignment="1">
      <alignment horizontal="center" vertical="center"/>
    </xf>
    <xf numFmtId="0" fontId="18" fillId="0" borderId="0" xfId="3" applyFont="1" applyAlignment="1">
      <alignment vertical="center"/>
    </xf>
    <xf numFmtId="0" fontId="12" fillId="0" borderId="0" xfId="3" applyFont="1" applyAlignment="1">
      <alignment horizontal="left" vertical="center"/>
    </xf>
    <xf numFmtId="0" fontId="12" fillId="0" borderId="15" xfId="3" applyFont="1" applyBorder="1" applyAlignment="1">
      <alignment horizontal="center" vertical="center" shrinkToFit="1"/>
    </xf>
    <xf numFmtId="0" fontId="12" fillId="0" borderId="22" xfId="3" applyFont="1" applyBorder="1" applyAlignment="1">
      <alignment horizontal="center" vertical="center" shrinkToFit="1"/>
    </xf>
    <xf numFmtId="184" fontId="12" fillId="6" borderId="17" xfId="3" applyNumberFormat="1" applyFont="1" applyFill="1" applyBorder="1" applyAlignment="1">
      <alignment horizontal="center" vertical="center"/>
    </xf>
    <xf numFmtId="0" fontId="13" fillId="0" borderId="5" xfId="3" applyFont="1" applyBorder="1" applyAlignment="1">
      <alignment vertical="center"/>
    </xf>
    <xf numFmtId="176" fontId="6" fillId="8" borderId="5" xfId="1" applyNumberFormat="1" applyFont="1" applyFill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shrinkToFit="1"/>
    </xf>
    <xf numFmtId="0" fontId="6" fillId="0" borderId="1" xfId="1" applyFont="1" applyBorder="1" applyAlignment="1">
      <alignment horizontal="center" vertical="center" shrinkToFit="1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9" xfId="1" applyFont="1" applyBorder="1" applyAlignment="1">
      <alignment horizontal="left" vertical="top" wrapText="1"/>
    </xf>
    <xf numFmtId="0" fontId="6" fillId="0" borderId="10" xfId="1" applyFont="1" applyBorder="1" applyAlignment="1">
      <alignment horizontal="left" vertical="top" wrapText="1"/>
    </xf>
    <xf numFmtId="0" fontId="6" fillId="0" borderId="11" xfId="1" applyFont="1" applyBorder="1" applyAlignment="1">
      <alignment horizontal="left" vertical="top" wrapText="1"/>
    </xf>
    <xf numFmtId="0" fontId="6" fillId="0" borderId="2" xfId="1" applyFont="1" applyBorder="1" applyAlignment="1">
      <alignment vertical="center"/>
    </xf>
    <xf numFmtId="0" fontId="6" fillId="0" borderId="4" xfId="1" applyFont="1" applyBorder="1" applyAlignment="1">
      <alignment vertical="center"/>
    </xf>
    <xf numFmtId="0" fontId="6" fillId="0" borderId="2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12" fillId="0" borderId="18" xfId="3" applyFont="1" applyBorder="1" applyAlignment="1">
      <alignment horizontal="center" vertical="center" shrinkToFit="1"/>
    </xf>
    <xf numFmtId="0" fontId="14" fillId="0" borderId="19" xfId="3" applyFont="1" applyBorder="1" applyAlignment="1">
      <alignment vertical="center"/>
    </xf>
    <xf numFmtId="0" fontId="14" fillId="0" borderId="20" xfId="3" applyFont="1" applyBorder="1" applyAlignment="1">
      <alignment vertical="center"/>
    </xf>
    <xf numFmtId="0" fontId="14" fillId="0" borderId="21" xfId="3" applyFont="1" applyBorder="1" applyAlignment="1">
      <alignment vertical="center"/>
    </xf>
    <xf numFmtId="0" fontId="12" fillId="5" borderId="13" xfId="3" applyFont="1" applyFill="1" applyBorder="1" applyAlignment="1">
      <alignment horizontal="center" vertical="center" shrinkToFit="1"/>
    </xf>
    <xf numFmtId="0" fontId="14" fillId="0" borderId="14" xfId="3" applyFont="1" applyBorder="1" applyAlignment="1">
      <alignment vertical="center"/>
    </xf>
    <xf numFmtId="0" fontId="14" fillId="0" borderId="15" xfId="3" applyFont="1" applyBorder="1" applyAlignment="1">
      <alignment vertical="center"/>
    </xf>
    <xf numFmtId="0" fontId="12" fillId="0" borderId="0" xfId="3" applyFont="1" applyAlignment="1">
      <alignment horizontal="right" vertical="center"/>
    </xf>
    <xf numFmtId="0" fontId="13" fillId="0" borderId="0" xfId="3" applyFont="1" applyAlignment="1">
      <alignment vertical="center"/>
    </xf>
    <xf numFmtId="0" fontId="14" fillId="0" borderId="12" xfId="3" applyFont="1" applyBorder="1" applyAlignment="1">
      <alignment vertical="center"/>
    </xf>
    <xf numFmtId="0" fontId="12" fillId="3" borderId="13" xfId="3" applyFont="1" applyFill="1" applyBorder="1" applyAlignment="1">
      <alignment horizontal="left" vertical="center"/>
    </xf>
    <xf numFmtId="0" fontId="16" fillId="4" borderId="0" xfId="3" applyFont="1" applyFill="1" applyAlignment="1">
      <alignment horizontal="left" shrinkToFit="1"/>
    </xf>
    <xf numFmtId="0" fontId="14" fillId="0" borderId="0" xfId="3" applyFont="1" applyAlignment="1">
      <alignment vertical="center"/>
    </xf>
    <xf numFmtId="0" fontId="12" fillId="4" borderId="13" xfId="3" applyFont="1" applyFill="1" applyBorder="1" applyAlignment="1">
      <alignment horizontal="center" vertical="center" shrinkToFit="1"/>
    </xf>
    <xf numFmtId="0" fontId="12" fillId="0" borderId="13" xfId="3" applyFont="1" applyBorder="1" applyAlignment="1">
      <alignment vertical="center"/>
    </xf>
    <xf numFmtId="0" fontId="12" fillId="7" borderId="13" xfId="3" applyFont="1" applyFill="1" applyBorder="1" applyAlignment="1">
      <alignment horizontal="center" vertical="center" shrinkToFit="1"/>
    </xf>
    <xf numFmtId="0" fontId="12" fillId="0" borderId="19" xfId="3" applyFont="1" applyBorder="1" applyAlignment="1">
      <alignment horizontal="center" vertical="center" shrinkToFit="1"/>
    </xf>
    <xf numFmtId="0" fontId="12" fillId="0" borderId="20" xfId="3" applyFont="1" applyBorder="1" applyAlignment="1">
      <alignment horizontal="center" vertical="center" shrinkToFit="1"/>
    </xf>
    <xf numFmtId="0" fontId="12" fillId="0" borderId="21" xfId="3" applyFont="1" applyBorder="1" applyAlignment="1">
      <alignment horizontal="center" vertical="center" shrinkToFit="1"/>
    </xf>
    <xf numFmtId="0" fontId="12" fillId="0" borderId="13" xfId="3" applyFont="1" applyBorder="1" applyAlignment="1">
      <alignment horizontal="left" vertical="center"/>
    </xf>
  </cellXfs>
  <cellStyles count="4">
    <cellStyle name="桁区切り 2" xfId="2" xr:uid="{00000000-0005-0000-0000-000000000000}"/>
    <cellStyle name="標準" xfId="0" builtinId="0"/>
    <cellStyle name="標準 2" xfId="1" xr:uid="{00000000-0005-0000-0000-000002000000}"/>
    <cellStyle name="標準 4" xfId="3" xr:uid="{116852D2-36B4-4E41-B6EF-4871D4C063F8}"/>
  </cellStyles>
  <dxfs count="912"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</dxfs>
  <tableStyles count="0" defaultTableStyle="TableStyleMedium2" defaultPivotStyle="PivotStyleMedium9"/>
  <colors>
    <mruColors>
      <color rgb="FFE53BB8"/>
      <color rgb="FFFF99CC"/>
      <color rgb="FFFFB9FC"/>
      <color rgb="FFC0C0C0"/>
      <color rgb="FFFFCCFF"/>
      <color rgb="FFFFFFFF"/>
      <color rgb="FF339933"/>
      <color rgb="FF366092"/>
      <color rgb="FFCCCC00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9720</xdr:colOff>
      <xdr:row>16</xdr:row>
      <xdr:rowOff>29159</xdr:rowOff>
    </xdr:from>
    <xdr:to>
      <xdr:col>6</xdr:col>
      <xdr:colOff>73220</xdr:colOff>
      <xdr:row>17</xdr:row>
      <xdr:rowOff>133933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8F382441-5BFF-462B-87F0-E7B094EFA5BB}"/>
            </a:ext>
          </a:extLst>
        </xdr:cNvPr>
        <xdr:cNvSpPr/>
      </xdr:nvSpPr>
      <xdr:spPr>
        <a:xfrm>
          <a:off x="3664210" y="3586455"/>
          <a:ext cx="63500" cy="270004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9720</xdr:colOff>
      <xdr:row>12</xdr:row>
      <xdr:rowOff>19439</xdr:rowOff>
    </xdr:from>
    <xdr:to>
      <xdr:col>6</xdr:col>
      <xdr:colOff>58810</xdr:colOff>
      <xdr:row>13</xdr:row>
      <xdr:rowOff>136656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4C1B1442-DD64-4FA2-B4EF-37E233EB81A2}"/>
            </a:ext>
          </a:extLst>
        </xdr:cNvPr>
        <xdr:cNvSpPr/>
      </xdr:nvSpPr>
      <xdr:spPr>
        <a:xfrm>
          <a:off x="3664210" y="2915817"/>
          <a:ext cx="49090" cy="282446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</xdr:colOff>
      <xdr:row>16</xdr:row>
      <xdr:rowOff>19439</xdr:rowOff>
    </xdr:from>
    <xdr:to>
      <xdr:col>6</xdr:col>
      <xdr:colOff>58809</xdr:colOff>
      <xdr:row>17</xdr:row>
      <xdr:rowOff>136655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F76F5CC-21F8-4438-B2B5-AD836D3BB241}"/>
            </a:ext>
          </a:extLst>
        </xdr:cNvPr>
        <xdr:cNvSpPr/>
      </xdr:nvSpPr>
      <xdr:spPr>
        <a:xfrm>
          <a:off x="3664209" y="3576735"/>
          <a:ext cx="49090" cy="282446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19</xdr:row>
      <xdr:rowOff>31750</xdr:rowOff>
    </xdr:from>
    <xdr:to>
      <xdr:col>6</xdr:col>
      <xdr:colOff>88900</xdr:colOff>
      <xdr:row>20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72A48FD4-D82D-5B51-21C5-B3D55A5AE069}"/>
            </a:ext>
          </a:extLst>
        </xdr:cNvPr>
        <xdr:cNvSpPr/>
      </xdr:nvSpPr>
      <xdr:spPr>
        <a:xfrm>
          <a:off x="3663950" y="403225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8</xdr:row>
      <xdr:rowOff>31751</xdr:rowOff>
    </xdr:from>
    <xdr:to>
      <xdr:col>6</xdr:col>
      <xdr:colOff>77755</xdr:colOff>
      <xdr:row>9</xdr:row>
      <xdr:rowOff>155511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8BA45DFE-ECBF-B3E0-49F4-D5FE5D8A0FAD}"/>
            </a:ext>
          </a:extLst>
        </xdr:cNvPr>
        <xdr:cNvSpPr/>
      </xdr:nvSpPr>
      <xdr:spPr>
        <a:xfrm>
          <a:off x="3679890" y="2267210"/>
          <a:ext cx="52355" cy="28899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17</xdr:row>
      <xdr:rowOff>31750</xdr:rowOff>
    </xdr:from>
    <xdr:to>
      <xdr:col>6</xdr:col>
      <xdr:colOff>88900</xdr:colOff>
      <xdr:row>18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5B41717C-2AE4-1C2C-5EFA-D41D6AC32E72}"/>
            </a:ext>
          </a:extLst>
        </xdr:cNvPr>
        <xdr:cNvSpPr/>
      </xdr:nvSpPr>
      <xdr:spPr>
        <a:xfrm>
          <a:off x="3663950" y="37084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20</xdr:row>
      <xdr:rowOff>31750</xdr:rowOff>
    </xdr:from>
    <xdr:to>
      <xdr:col>6</xdr:col>
      <xdr:colOff>88900</xdr:colOff>
      <xdr:row>21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53D39E5B-B80E-97A6-5111-840BDD329C85}"/>
            </a:ext>
          </a:extLst>
        </xdr:cNvPr>
        <xdr:cNvSpPr/>
      </xdr:nvSpPr>
      <xdr:spPr>
        <a:xfrm>
          <a:off x="3663950" y="419417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13</xdr:row>
      <xdr:rowOff>31750</xdr:rowOff>
    </xdr:from>
    <xdr:to>
      <xdr:col>6</xdr:col>
      <xdr:colOff>88900</xdr:colOff>
      <xdr:row>14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DC582DFF-A2E9-C486-7F1E-09418A6B08F7}"/>
            </a:ext>
          </a:extLst>
        </xdr:cNvPr>
        <xdr:cNvSpPr/>
      </xdr:nvSpPr>
      <xdr:spPr>
        <a:xfrm>
          <a:off x="3663950" y="30607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29157</xdr:colOff>
      <xdr:row>4</xdr:row>
      <xdr:rowOff>19440</xdr:rowOff>
    </xdr:from>
    <xdr:to>
      <xdr:col>6</xdr:col>
      <xdr:colOff>145789</xdr:colOff>
      <xdr:row>5</xdr:row>
      <xdr:rowOff>136657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98626ECD-07E8-43E8-9A9F-14174CF72CD1}"/>
            </a:ext>
          </a:extLst>
        </xdr:cNvPr>
        <xdr:cNvSpPr/>
      </xdr:nvSpPr>
      <xdr:spPr>
        <a:xfrm>
          <a:off x="3683647" y="1593981"/>
          <a:ext cx="116632" cy="282446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29158</xdr:colOff>
      <xdr:row>6</xdr:row>
      <xdr:rowOff>29157</xdr:rowOff>
    </xdr:from>
    <xdr:to>
      <xdr:col>6</xdr:col>
      <xdr:colOff>116632</xdr:colOff>
      <xdr:row>9</xdr:row>
      <xdr:rowOff>116631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05F4F1CD-10DF-467D-B043-9F5670041634}"/>
            </a:ext>
          </a:extLst>
        </xdr:cNvPr>
        <xdr:cNvSpPr/>
      </xdr:nvSpPr>
      <xdr:spPr>
        <a:xfrm>
          <a:off x="3683648" y="1934157"/>
          <a:ext cx="87474" cy="583163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29157</xdr:colOff>
      <xdr:row>10</xdr:row>
      <xdr:rowOff>19441</xdr:rowOff>
    </xdr:from>
    <xdr:to>
      <xdr:col>6</xdr:col>
      <xdr:colOff>136070</xdr:colOff>
      <xdr:row>12</xdr:row>
      <xdr:rowOff>155511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5F8E86B5-92DF-490D-AF0C-203C4B0BDAB9}"/>
            </a:ext>
          </a:extLst>
        </xdr:cNvPr>
        <xdr:cNvSpPr/>
      </xdr:nvSpPr>
      <xdr:spPr>
        <a:xfrm>
          <a:off x="3683647" y="2585359"/>
          <a:ext cx="106913" cy="46653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29158</xdr:colOff>
      <xdr:row>13</xdr:row>
      <xdr:rowOff>19438</xdr:rowOff>
    </xdr:from>
    <xdr:to>
      <xdr:col>6</xdr:col>
      <xdr:colOff>136071</xdr:colOff>
      <xdr:row>15</xdr:row>
      <xdr:rowOff>155509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F8018CC0-5751-4B33-84A0-9F4BBEAAB7E3}"/>
            </a:ext>
          </a:extLst>
        </xdr:cNvPr>
        <xdr:cNvSpPr/>
      </xdr:nvSpPr>
      <xdr:spPr>
        <a:xfrm>
          <a:off x="3683648" y="3081045"/>
          <a:ext cx="106913" cy="46653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19439</xdr:colOff>
      <xdr:row>20</xdr:row>
      <xdr:rowOff>29158</xdr:rowOff>
    </xdr:from>
    <xdr:to>
      <xdr:col>6</xdr:col>
      <xdr:colOff>136071</xdr:colOff>
      <xdr:row>21</xdr:row>
      <xdr:rowOff>146374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985AA19F-8E75-4008-BC93-D4314B59EF90}"/>
            </a:ext>
          </a:extLst>
        </xdr:cNvPr>
        <xdr:cNvSpPr/>
      </xdr:nvSpPr>
      <xdr:spPr>
        <a:xfrm>
          <a:off x="3673929" y="4247372"/>
          <a:ext cx="116632" cy="282446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9</xdr:row>
      <xdr:rowOff>31750</xdr:rowOff>
    </xdr:from>
    <xdr:to>
      <xdr:col>6</xdr:col>
      <xdr:colOff>88900</xdr:colOff>
      <xdr:row>10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EAE4D64F-4DC8-2BD3-5846-D6A26C9AA62D}"/>
            </a:ext>
          </a:extLst>
        </xdr:cNvPr>
        <xdr:cNvSpPr/>
      </xdr:nvSpPr>
      <xdr:spPr>
        <a:xfrm>
          <a:off x="3663950" y="24130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12</xdr:row>
      <xdr:rowOff>31750</xdr:rowOff>
    </xdr:from>
    <xdr:to>
      <xdr:col>6</xdr:col>
      <xdr:colOff>88900</xdr:colOff>
      <xdr:row>14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89E808BD-8934-7824-17EA-21CACCCD06CD}"/>
            </a:ext>
          </a:extLst>
        </xdr:cNvPr>
        <xdr:cNvSpPr/>
      </xdr:nvSpPr>
      <xdr:spPr>
        <a:xfrm>
          <a:off x="3663950" y="2898775"/>
          <a:ext cx="63500" cy="4254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15</xdr:row>
      <xdr:rowOff>31750</xdr:rowOff>
    </xdr:from>
    <xdr:to>
      <xdr:col>6</xdr:col>
      <xdr:colOff>88900</xdr:colOff>
      <xdr:row>17</xdr:row>
      <xdr:rowOff>133350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248A9C16-4E51-D05B-5F0E-AAAF09317C6D}"/>
            </a:ext>
          </a:extLst>
        </xdr:cNvPr>
        <xdr:cNvSpPr/>
      </xdr:nvSpPr>
      <xdr:spPr>
        <a:xfrm>
          <a:off x="3663950" y="3384550"/>
          <a:ext cx="63500" cy="4254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21</xdr:row>
      <xdr:rowOff>31750</xdr:rowOff>
    </xdr:from>
    <xdr:to>
      <xdr:col>6</xdr:col>
      <xdr:colOff>88900</xdr:colOff>
      <xdr:row>22</xdr:row>
      <xdr:rowOff>136525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0B59F3C9-3179-8011-1749-977BB8DD8D8A}"/>
            </a:ext>
          </a:extLst>
        </xdr:cNvPr>
        <xdr:cNvSpPr/>
      </xdr:nvSpPr>
      <xdr:spPr>
        <a:xfrm>
          <a:off x="3663950" y="43561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3</xdr:row>
      <xdr:rowOff>31750</xdr:rowOff>
    </xdr:from>
    <xdr:to>
      <xdr:col>6</xdr:col>
      <xdr:colOff>88900</xdr:colOff>
      <xdr:row>4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1768BD7D-0EE5-3DAF-3ED3-62C503662A30}"/>
            </a:ext>
          </a:extLst>
        </xdr:cNvPr>
        <xdr:cNvSpPr/>
      </xdr:nvSpPr>
      <xdr:spPr>
        <a:xfrm>
          <a:off x="3663950" y="144145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13</xdr:row>
      <xdr:rowOff>31750</xdr:rowOff>
    </xdr:from>
    <xdr:to>
      <xdr:col>6</xdr:col>
      <xdr:colOff>88900</xdr:colOff>
      <xdr:row>14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F2BBA55-9658-27C8-CBAA-35E39165F60D}"/>
            </a:ext>
          </a:extLst>
        </xdr:cNvPr>
        <xdr:cNvSpPr/>
      </xdr:nvSpPr>
      <xdr:spPr>
        <a:xfrm>
          <a:off x="3663950" y="30607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15</xdr:row>
      <xdr:rowOff>31750</xdr:rowOff>
    </xdr:from>
    <xdr:to>
      <xdr:col>6</xdr:col>
      <xdr:colOff>88900</xdr:colOff>
      <xdr:row>16</xdr:row>
      <xdr:rowOff>136525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03B34E06-111C-90C7-5781-D1AE5879F618}"/>
            </a:ext>
          </a:extLst>
        </xdr:cNvPr>
        <xdr:cNvSpPr/>
      </xdr:nvSpPr>
      <xdr:spPr>
        <a:xfrm>
          <a:off x="3663950" y="338455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7</xdr:row>
      <xdr:rowOff>31750</xdr:rowOff>
    </xdr:from>
    <xdr:to>
      <xdr:col>6</xdr:col>
      <xdr:colOff>88900</xdr:colOff>
      <xdr:row>10</xdr:row>
      <xdr:rowOff>130175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43CE29B6-95FE-79C0-4A36-FB6798F8EEED}"/>
            </a:ext>
          </a:extLst>
        </xdr:cNvPr>
        <xdr:cNvSpPr/>
      </xdr:nvSpPr>
      <xdr:spPr>
        <a:xfrm>
          <a:off x="3663950" y="2089150"/>
          <a:ext cx="63500" cy="5842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8</xdr:row>
      <xdr:rowOff>31750</xdr:rowOff>
    </xdr:from>
    <xdr:to>
      <xdr:col>6</xdr:col>
      <xdr:colOff>88900</xdr:colOff>
      <xdr:row>9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A68D429F-B866-FF9F-358D-D8C02F577B6C}"/>
            </a:ext>
          </a:extLst>
        </xdr:cNvPr>
        <xdr:cNvSpPr/>
      </xdr:nvSpPr>
      <xdr:spPr>
        <a:xfrm>
          <a:off x="3663950" y="225107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17</xdr:row>
      <xdr:rowOff>31750</xdr:rowOff>
    </xdr:from>
    <xdr:to>
      <xdr:col>6</xdr:col>
      <xdr:colOff>88900</xdr:colOff>
      <xdr:row>18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F1F00EC7-A38D-8581-F491-D94E0D857629}"/>
            </a:ext>
          </a:extLst>
        </xdr:cNvPr>
        <xdr:cNvSpPr/>
      </xdr:nvSpPr>
      <xdr:spPr>
        <a:xfrm>
          <a:off x="3663950" y="37084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20</xdr:row>
      <xdr:rowOff>31750</xdr:rowOff>
    </xdr:from>
    <xdr:to>
      <xdr:col>6</xdr:col>
      <xdr:colOff>88900</xdr:colOff>
      <xdr:row>21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152EC81F-B0DF-26EC-E240-F2205D29418A}"/>
            </a:ext>
          </a:extLst>
        </xdr:cNvPr>
        <xdr:cNvSpPr/>
      </xdr:nvSpPr>
      <xdr:spPr>
        <a:xfrm>
          <a:off x="3663950" y="419417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7</xdr:row>
      <xdr:rowOff>31750</xdr:rowOff>
    </xdr:from>
    <xdr:to>
      <xdr:col>6</xdr:col>
      <xdr:colOff>88900</xdr:colOff>
      <xdr:row>9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3ECF2622-B28C-6A11-19C9-815FB19361B3}"/>
            </a:ext>
          </a:extLst>
        </xdr:cNvPr>
        <xdr:cNvSpPr/>
      </xdr:nvSpPr>
      <xdr:spPr>
        <a:xfrm>
          <a:off x="3663950" y="2089150"/>
          <a:ext cx="63500" cy="4254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9</xdr:row>
      <xdr:rowOff>31750</xdr:rowOff>
    </xdr:from>
    <xdr:to>
      <xdr:col>6</xdr:col>
      <xdr:colOff>88900</xdr:colOff>
      <xdr:row>10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5DBF0290-E258-2E0D-D7E6-CCABAAACCBD9}"/>
            </a:ext>
          </a:extLst>
        </xdr:cNvPr>
        <xdr:cNvSpPr/>
      </xdr:nvSpPr>
      <xdr:spPr>
        <a:xfrm>
          <a:off x="3663950" y="24130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18</xdr:row>
      <xdr:rowOff>31750</xdr:rowOff>
    </xdr:from>
    <xdr:to>
      <xdr:col>6</xdr:col>
      <xdr:colOff>88900</xdr:colOff>
      <xdr:row>19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29C730E0-353A-5E05-B97C-FB332286BEB8}"/>
            </a:ext>
          </a:extLst>
        </xdr:cNvPr>
        <xdr:cNvSpPr/>
      </xdr:nvSpPr>
      <xdr:spPr>
        <a:xfrm>
          <a:off x="3663950" y="387032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29159</xdr:rowOff>
    </xdr:from>
    <xdr:to>
      <xdr:col>6</xdr:col>
      <xdr:colOff>63500</xdr:colOff>
      <xdr:row>16</xdr:row>
      <xdr:rowOff>133933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DC5A4ACE-AB7C-4122-B54C-838E6DC17ED5}"/>
            </a:ext>
          </a:extLst>
        </xdr:cNvPr>
        <xdr:cNvSpPr/>
      </xdr:nvSpPr>
      <xdr:spPr>
        <a:xfrm>
          <a:off x="3654490" y="3421225"/>
          <a:ext cx="63500" cy="270004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</xdr:colOff>
      <xdr:row>22</xdr:row>
      <xdr:rowOff>29157</xdr:rowOff>
    </xdr:from>
    <xdr:to>
      <xdr:col>6</xdr:col>
      <xdr:colOff>73219</xdr:colOff>
      <xdr:row>23</xdr:row>
      <xdr:rowOff>133931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3E020FA2-52C8-4152-B167-360FD125BCBA}"/>
            </a:ext>
          </a:extLst>
        </xdr:cNvPr>
        <xdr:cNvSpPr/>
      </xdr:nvSpPr>
      <xdr:spPr>
        <a:xfrm>
          <a:off x="3664209" y="4577830"/>
          <a:ext cx="63500" cy="270004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</xdr:colOff>
      <xdr:row>17</xdr:row>
      <xdr:rowOff>29308</xdr:rowOff>
    </xdr:from>
    <xdr:to>
      <xdr:col>6</xdr:col>
      <xdr:colOff>51289</xdr:colOff>
      <xdr:row>19</xdr:row>
      <xdr:rowOff>124558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47CB41E5-FE94-4182-9898-19A3932F927F}"/>
            </a:ext>
          </a:extLst>
        </xdr:cNvPr>
        <xdr:cNvSpPr/>
      </xdr:nvSpPr>
      <xdr:spPr>
        <a:xfrm>
          <a:off x="3641482" y="3692770"/>
          <a:ext cx="51288" cy="417634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26</xdr:row>
      <xdr:rowOff>31750</xdr:rowOff>
    </xdr:from>
    <xdr:to>
      <xdr:col>6</xdr:col>
      <xdr:colOff>88900</xdr:colOff>
      <xdr:row>27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3C1BC2B6-FD63-1624-0887-A1CC86E66CAC}"/>
            </a:ext>
          </a:extLst>
        </xdr:cNvPr>
        <xdr:cNvSpPr/>
      </xdr:nvSpPr>
      <xdr:spPr>
        <a:xfrm>
          <a:off x="3663950" y="516572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11</xdr:row>
      <xdr:rowOff>31750</xdr:rowOff>
    </xdr:from>
    <xdr:to>
      <xdr:col>6</xdr:col>
      <xdr:colOff>88900</xdr:colOff>
      <xdr:row>12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50DE22C4-7262-9D50-3D0F-49C1AF8739D8}"/>
            </a:ext>
          </a:extLst>
        </xdr:cNvPr>
        <xdr:cNvSpPr/>
      </xdr:nvSpPr>
      <xdr:spPr>
        <a:xfrm>
          <a:off x="3663950" y="273685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15</xdr:row>
      <xdr:rowOff>31750</xdr:rowOff>
    </xdr:from>
    <xdr:to>
      <xdr:col>6</xdr:col>
      <xdr:colOff>88900</xdr:colOff>
      <xdr:row>16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64B2A29B-E0F5-AB42-549A-B887EA55283C}"/>
            </a:ext>
          </a:extLst>
        </xdr:cNvPr>
        <xdr:cNvSpPr/>
      </xdr:nvSpPr>
      <xdr:spPr>
        <a:xfrm>
          <a:off x="3663950" y="338455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18</xdr:row>
      <xdr:rowOff>31750</xdr:rowOff>
    </xdr:from>
    <xdr:to>
      <xdr:col>6</xdr:col>
      <xdr:colOff>88900</xdr:colOff>
      <xdr:row>19</xdr:row>
      <xdr:rowOff>136525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8E8A2CCE-35A8-E038-38BE-11C3ED6D9722}"/>
            </a:ext>
          </a:extLst>
        </xdr:cNvPr>
        <xdr:cNvSpPr/>
      </xdr:nvSpPr>
      <xdr:spPr>
        <a:xfrm>
          <a:off x="3663950" y="387032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3</xdr:row>
      <xdr:rowOff>31750</xdr:rowOff>
    </xdr:from>
    <xdr:to>
      <xdr:col>6</xdr:col>
      <xdr:colOff>88900</xdr:colOff>
      <xdr:row>4</xdr:row>
      <xdr:rowOff>136525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B8D5196-0B04-53DE-E350-3DF6A77407CA}"/>
            </a:ext>
          </a:extLst>
        </xdr:cNvPr>
        <xdr:cNvSpPr/>
      </xdr:nvSpPr>
      <xdr:spPr>
        <a:xfrm>
          <a:off x="3663950" y="144145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5</xdr:row>
      <xdr:rowOff>31750</xdr:rowOff>
    </xdr:from>
    <xdr:to>
      <xdr:col>6</xdr:col>
      <xdr:colOff>88900</xdr:colOff>
      <xdr:row>6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E4F697FF-7DD4-EF25-1887-667F192243BA}"/>
            </a:ext>
          </a:extLst>
        </xdr:cNvPr>
        <xdr:cNvSpPr/>
      </xdr:nvSpPr>
      <xdr:spPr>
        <a:xfrm>
          <a:off x="3663950" y="176530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10</xdr:row>
      <xdr:rowOff>31750</xdr:rowOff>
    </xdr:from>
    <xdr:to>
      <xdr:col>6</xdr:col>
      <xdr:colOff>88900</xdr:colOff>
      <xdr:row>11</xdr:row>
      <xdr:rowOff>136525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A426216C-F135-9DFA-0824-A3B2033AF84D}"/>
            </a:ext>
          </a:extLst>
        </xdr:cNvPr>
        <xdr:cNvSpPr/>
      </xdr:nvSpPr>
      <xdr:spPr>
        <a:xfrm>
          <a:off x="3663950" y="257492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15</xdr:row>
      <xdr:rowOff>31750</xdr:rowOff>
    </xdr:from>
    <xdr:to>
      <xdr:col>6</xdr:col>
      <xdr:colOff>88900</xdr:colOff>
      <xdr:row>17</xdr:row>
      <xdr:rowOff>133350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0208C119-973C-C432-9E7F-BA035E2E2B3B}"/>
            </a:ext>
          </a:extLst>
        </xdr:cNvPr>
        <xdr:cNvSpPr/>
      </xdr:nvSpPr>
      <xdr:spPr>
        <a:xfrm>
          <a:off x="3663950" y="3384550"/>
          <a:ext cx="63500" cy="4254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23</xdr:row>
      <xdr:rowOff>31750</xdr:rowOff>
    </xdr:from>
    <xdr:to>
      <xdr:col>6</xdr:col>
      <xdr:colOff>88900</xdr:colOff>
      <xdr:row>24</xdr:row>
      <xdr:rowOff>136525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6A7719BF-5830-0482-6878-A9A9E5A6443C}"/>
            </a:ext>
          </a:extLst>
        </xdr:cNvPr>
        <xdr:cNvSpPr/>
      </xdr:nvSpPr>
      <xdr:spPr>
        <a:xfrm>
          <a:off x="3663950" y="4679950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19438</xdr:colOff>
      <xdr:row>10</xdr:row>
      <xdr:rowOff>9719</xdr:rowOff>
    </xdr:from>
    <xdr:to>
      <xdr:col>6</xdr:col>
      <xdr:colOff>136071</xdr:colOff>
      <xdr:row>11</xdr:row>
      <xdr:rowOff>145790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11F10357-1A09-42BD-8EFA-7916D3A4543E}"/>
            </a:ext>
          </a:extLst>
        </xdr:cNvPr>
        <xdr:cNvSpPr/>
      </xdr:nvSpPr>
      <xdr:spPr>
        <a:xfrm>
          <a:off x="3673928" y="2575637"/>
          <a:ext cx="116633" cy="3013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</xdr:colOff>
      <xdr:row>8</xdr:row>
      <xdr:rowOff>0</xdr:rowOff>
    </xdr:from>
    <xdr:to>
      <xdr:col>6</xdr:col>
      <xdr:colOff>126353</xdr:colOff>
      <xdr:row>9</xdr:row>
      <xdr:rowOff>136071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5CB2A4F-5EB1-4BFC-BDC1-F846BD4ABC3C}"/>
            </a:ext>
          </a:extLst>
        </xdr:cNvPr>
        <xdr:cNvSpPr/>
      </xdr:nvSpPr>
      <xdr:spPr>
        <a:xfrm>
          <a:off x="3654491" y="2235459"/>
          <a:ext cx="126352" cy="3013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6</xdr:col>
      <xdr:colOff>58317</xdr:colOff>
      <xdr:row>6</xdr:row>
      <xdr:rowOff>136072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1AEADAC3-C3AA-49BE-BEC6-A08BDE6717D2}"/>
            </a:ext>
          </a:extLst>
        </xdr:cNvPr>
        <xdr:cNvSpPr/>
      </xdr:nvSpPr>
      <xdr:spPr>
        <a:xfrm>
          <a:off x="3654490" y="1574541"/>
          <a:ext cx="58317" cy="3013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7</xdr:row>
      <xdr:rowOff>0</xdr:rowOff>
    </xdr:from>
    <xdr:to>
      <xdr:col>6</xdr:col>
      <xdr:colOff>58317</xdr:colOff>
      <xdr:row>8</xdr:row>
      <xdr:rowOff>136072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72D2DD73-DE3E-49DA-B4B4-162338B6C17A}"/>
            </a:ext>
          </a:extLst>
        </xdr:cNvPr>
        <xdr:cNvSpPr/>
      </xdr:nvSpPr>
      <xdr:spPr>
        <a:xfrm>
          <a:off x="3654490" y="1574541"/>
          <a:ext cx="58317" cy="3013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45719</xdr:colOff>
      <xdr:row>17</xdr:row>
      <xdr:rowOff>97193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F6F19972-49BC-424F-A1E4-24DE60CB2595}"/>
            </a:ext>
          </a:extLst>
        </xdr:cNvPr>
        <xdr:cNvSpPr/>
      </xdr:nvSpPr>
      <xdr:spPr>
        <a:xfrm>
          <a:off x="3654490" y="3226837"/>
          <a:ext cx="45719" cy="59288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58317</xdr:colOff>
      <xdr:row>21</xdr:row>
      <xdr:rowOff>136072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1056F2E9-FCE8-4B4C-8E85-34EEDE0E641C}"/>
            </a:ext>
          </a:extLst>
        </xdr:cNvPr>
        <xdr:cNvSpPr/>
      </xdr:nvSpPr>
      <xdr:spPr>
        <a:xfrm>
          <a:off x="3654490" y="1574541"/>
          <a:ext cx="58317" cy="3013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6</xdr:col>
      <xdr:colOff>45719</xdr:colOff>
      <xdr:row>6</xdr:row>
      <xdr:rowOff>97193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807CEDF1-E551-49D3-81EC-BE85F08DD742}"/>
            </a:ext>
          </a:extLst>
        </xdr:cNvPr>
        <xdr:cNvSpPr/>
      </xdr:nvSpPr>
      <xdr:spPr>
        <a:xfrm>
          <a:off x="3638550" y="3190875"/>
          <a:ext cx="45719" cy="582968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6</xdr:col>
      <xdr:colOff>58316</xdr:colOff>
      <xdr:row>11</xdr:row>
      <xdr:rowOff>155510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5BAD8A53-F141-4FCC-BFBF-4B8876C3FAFA}"/>
            </a:ext>
          </a:extLst>
        </xdr:cNvPr>
        <xdr:cNvSpPr/>
      </xdr:nvSpPr>
      <xdr:spPr>
        <a:xfrm>
          <a:off x="3654490" y="2400689"/>
          <a:ext cx="58316" cy="485969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45719</xdr:colOff>
      <xdr:row>17</xdr:row>
      <xdr:rowOff>97193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9E214AEA-4E71-46FF-8949-22979952A5A1}"/>
            </a:ext>
          </a:extLst>
        </xdr:cNvPr>
        <xdr:cNvSpPr/>
      </xdr:nvSpPr>
      <xdr:spPr>
        <a:xfrm>
          <a:off x="3654490" y="1409311"/>
          <a:ext cx="45719" cy="59288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18</xdr:row>
      <xdr:rowOff>0</xdr:rowOff>
    </xdr:from>
    <xdr:to>
      <xdr:col>6</xdr:col>
      <xdr:colOff>48597</xdr:colOff>
      <xdr:row>19</xdr:row>
      <xdr:rowOff>155510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E75680AF-F30C-4441-9E8B-850FA2E2448B}"/>
            </a:ext>
          </a:extLst>
        </xdr:cNvPr>
        <xdr:cNvSpPr/>
      </xdr:nvSpPr>
      <xdr:spPr>
        <a:xfrm>
          <a:off x="3654490" y="3887755"/>
          <a:ext cx="48597" cy="32074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6</xdr:col>
      <xdr:colOff>45719</xdr:colOff>
      <xdr:row>23</xdr:row>
      <xdr:rowOff>136071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8BDA3E53-425E-407B-9928-B51B3C8A0635}"/>
            </a:ext>
          </a:extLst>
        </xdr:cNvPr>
        <xdr:cNvSpPr/>
      </xdr:nvSpPr>
      <xdr:spPr>
        <a:xfrm>
          <a:off x="3654490" y="4383444"/>
          <a:ext cx="45719" cy="46653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6</xdr:col>
      <xdr:colOff>45719</xdr:colOff>
      <xdr:row>28</xdr:row>
      <xdr:rowOff>97193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25F9EEC4-A19D-47B4-9E01-69727ECAF8EA}"/>
            </a:ext>
          </a:extLst>
        </xdr:cNvPr>
        <xdr:cNvSpPr/>
      </xdr:nvSpPr>
      <xdr:spPr>
        <a:xfrm>
          <a:off x="3654490" y="1409311"/>
          <a:ext cx="45719" cy="59288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30</xdr:row>
      <xdr:rowOff>0</xdr:rowOff>
    </xdr:from>
    <xdr:to>
      <xdr:col>6</xdr:col>
      <xdr:colOff>45719</xdr:colOff>
      <xdr:row>32</xdr:row>
      <xdr:rowOff>136071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272BCA9D-A351-4B43-A072-F5F738B38874}"/>
            </a:ext>
          </a:extLst>
        </xdr:cNvPr>
        <xdr:cNvSpPr/>
      </xdr:nvSpPr>
      <xdr:spPr>
        <a:xfrm>
          <a:off x="3654490" y="4383444"/>
          <a:ext cx="45719" cy="46653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35</xdr:row>
      <xdr:rowOff>0</xdr:rowOff>
    </xdr:from>
    <xdr:to>
      <xdr:col>6</xdr:col>
      <xdr:colOff>45719</xdr:colOff>
      <xdr:row>37</xdr:row>
      <xdr:rowOff>136071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59F2666C-3E02-4DF6-8524-B29B7460F84C}"/>
            </a:ext>
          </a:extLst>
        </xdr:cNvPr>
        <xdr:cNvSpPr/>
      </xdr:nvSpPr>
      <xdr:spPr>
        <a:xfrm>
          <a:off x="3654490" y="5870510"/>
          <a:ext cx="45719" cy="46653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25400</xdr:colOff>
      <xdr:row>3</xdr:row>
      <xdr:rowOff>31750</xdr:rowOff>
    </xdr:from>
    <xdr:to>
      <xdr:col>6</xdr:col>
      <xdr:colOff>88900</xdr:colOff>
      <xdr:row>10</xdr:row>
      <xdr:rowOff>117475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6D9B432C-EA27-E7C7-6109-A2034B19E7A6}"/>
            </a:ext>
          </a:extLst>
        </xdr:cNvPr>
        <xdr:cNvSpPr/>
      </xdr:nvSpPr>
      <xdr:spPr>
        <a:xfrm>
          <a:off x="3663950" y="1441450"/>
          <a:ext cx="63500" cy="12192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20</xdr:row>
      <xdr:rowOff>31750</xdr:rowOff>
    </xdr:from>
    <xdr:to>
      <xdr:col>6</xdr:col>
      <xdr:colOff>88900</xdr:colOff>
      <xdr:row>21</xdr:row>
      <xdr:rowOff>136525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DA41EA74-5EA2-F5C7-286F-8546C2C843B5}"/>
            </a:ext>
          </a:extLst>
        </xdr:cNvPr>
        <xdr:cNvSpPr/>
      </xdr:nvSpPr>
      <xdr:spPr>
        <a:xfrm>
          <a:off x="3663950" y="419417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24</xdr:row>
      <xdr:rowOff>31750</xdr:rowOff>
    </xdr:from>
    <xdr:to>
      <xdr:col>6</xdr:col>
      <xdr:colOff>88900</xdr:colOff>
      <xdr:row>25</xdr:row>
      <xdr:rowOff>136525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96B1292D-FB69-2313-9022-A0115D3006CD}"/>
            </a:ext>
          </a:extLst>
        </xdr:cNvPr>
        <xdr:cNvSpPr/>
      </xdr:nvSpPr>
      <xdr:spPr>
        <a:xfrm>
          <a:off x="3663950" y="484187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25400</xdr:colOff>
      <xdr:row>28</xdr:row>
      <xdr:rowOff>31750</xdr:rowOff>
    </xdr:from>
    <xdr:to>
      <xdr:col>6</xdr:col>
      <xdr:colOff>88900</xdr:colOff>
      <xdr:row>29</xdr:row>
      <xdr:rowOff>136525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840D95CF-414C-80CE-8E8D-CF657C77358F}"/>
            </a:ext>
          </a:extLst>
        </xdr:cNvPr>
        <xdr:cNvSpPr/>
      </xdr:nvSpPr>
      <xdr:spPr>
        <a:xfrm>
          <a:off x="3663950" y="5489575"/>
          <a:ext cx="63500" cy="26670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</xdr:colOff>
      <xdr:row>3</xdr:row>
      <xdr:rowOff>60709</xdr:rowOff>
    </xdr:from>
    <xdr:to>
      <xdr:col>6</xdr:col>
      <xdr:colOff>55438</xdr:colOff>
      <xdr:row>6</xdr:row>
      <xdr:rowOff>119025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E278AFBD-41A4-4171-8CED-100DAE8DFB36}"/>
            </a:ext>
          </a:extLst>
        </xdr:cNvPr>
        <xdr:cNvSpPr/>
      </xdr:nvSpPr>
      <xdr:spPr>
        <a:xfrm>
          <a:off x="3651200" y="1467478"/>
          <a:ext cx="45719" cy="541893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7</xdr:row>
      <xdr:rowOff>11724</xdr:rowOff>
    </xdr:from>
    <xdr:to>
      <xdr:col>6</xdr:col>
      <xdr:colOff>58615</xdr:colOff>
      <xdr:row>8</xdr:row>
      <xdr:rowOff>135549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81B2993C-9159-46D7-AEBD-AFC899649B78}"/>
            </a:ext>
          </a:extLst>
        </xdr:cNvPr>
        <xdr:cNvSpPr/>
      </xdr:nvSpPr>
      <xdr:spPr>
        <a:xfrm>
          <a:off x="3651006" y="2063262"/>
          <a:ext cx="49090" cy="285018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10</xdr:row>
      <xdr:rowOff>19050</xdr:rowOff>
    </xdr:from>
    <xdr:to>
      <xdr:col>6</xdr:col>
      <xdr:colOff>58615</xdr:colOff>
      <xdr:row>11</xdr:row>
      <xdr:rowOff>142875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F6B989AB-263D-47E0-9C33-2BC74F947053}"/>
            </a:ext>
          </a:extLst>
        </xdr:cNvPr>
        <xdr:cNvSpPr/>
      </xdr:nvSpPr>
      <xdr:spPr>
        <a:xfrm>
          <a:off x="3648075" y="2562225"/>
          <a:ext cx="49090" cy="2857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12</xdr:row>
      <xdr:rowOff>47625</xdr:rowOff>
    </xdr:from>
    <xdr:to>
      <xdr:col>6</xdr:col>
      <xdr:colOff>55244</xdr:colOff>
      <xdr:row>14</xdr:row>
      <xdr:rowOff>123825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6470DB39-5D59-4C51-BF6C-9E011F620E89}"/>
            </a:ext>
          </a:extLst>
        </xdr:cNvPr>
        <xdr:cNvSpPr/>
      </xdr:nvSpPr>
      <xdr:spPr>
        <a:xfrm>
          <a:off x="3648075" y="2914650"/>
          <a:ext cx="45719" cy="4000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15</xdr:row>
      <xdr:rowOff>19050</xdr:rowOff>
    </xdr:from>
    <xdr:to>
      <xdr:col>6</xdr:col>
      <xdr:colOff>58615</xdr:colOff>
      <xdr:row>16</xdr:row>
      <xdr:rowOff>142875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AD1B299E-BF80-4799-80C3-6E2C533A213B}"/>
            </a:ext>
          </a:extLst>
        </xdr:cNvPr>
        <xdr:cNvSpPr/>
      </xdr:nvSpPr>
      <xdr:spPr>
        <a:xfrm>
          <a:off x="3648075" y="3371850"/>
          <a:ext cx="49090" cy="2857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21</xdr:row>
      <xdr:rowOff>47625</xdr:rowOff>
    </xdr:from>
    <xdr:to>
      <xdr:col>6</xdr:col>
      <xdr:colOff>55244</xdr:colOff>
      <xdr:row>23</xdr:row>
      <xdr:rowOff>123825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D7AB8532-B9DD-422D-AAA5-D931CC039160}"/>
            </a:ext>
          </a:extLst>
        </xdr:cNvPr>
        <xdr:cNvSpPr/>
      </xdr:nvSpPr>
      <xdr:spPr>
        <a:xfrm>
          <a:off x="3648075" y="4371975"/>
          <a:ext cx="45719" cy="4000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24</xdr:row>
      <xdr:rowOff>19050</xdr:rowOff>
    </xdr:from>
    <xdr:to>
      <xdr:col>6</xdr:col>
      <xdr:colOff>58615</xdr:colOff>
      <xdr:row>25</xdr:row>
      <xdr:rowOff>142875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D30017F5-2F59-4977-A2C4-F22360DD3F31}"/>
            </a:ext>
          </a:extLst>
        </xdr:cNvPr>
        <xdr:cNvSpPr/>
      </xdr:nvSpPr>
      <xdr:spPr>
        <a:xfrm>
          <a:off x="3648075" y="4829175"/>
          <a:ext cx="49090" cy="2857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</xdr:colOff>
      <xdr:row>3</xdr:row>
      <xdr:rowOff>29158</xdr:rowOff>
    </xdr:from>
    <xdr:to>
      <xdr:col>6</xdr:col>
      <xdr:colOff>58809</xdr:colOff>
      <xdr:row>4</xdr:row>
      <xdr:rowOff>149678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9A8DFCAD-1FA3-44D9-87CF-F2CC0FD03305}"/>
            </a:ext>
          </a:extLst>
        </xdr:cNvPr>
        <xdr:cNvSpPr/>
      </xdr:nvSpPr>
      <xdr:spPr>
        <a:xfrm>
          <a:off x="3664209" y="1438469"/>
          <a:ext cx="49090" cy="2857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</xdr:colOff>
      <xdr:row>6</xdr:row>
      <xdr:rowOff>58316</xdr:rowOff>
    </xdr:from>
    <xdr:to>
      <xdr:col>6</xdr:col>
      <xdr:colOff>55438</xdr:colOff>
      <xdr:row>9</xdr:row>
      <xdr:rowOff>106718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BBFF69BC-BB18-40B3-A428-432741B736D5}"/>
            </a:ext>
          </a:extLst>
        </xdr:cNvPr>
        <xdr:cNvSpPr/>
      </xdr:nvSpPr>
      <xdr:spPr>
        <a:xfrm>
          <a:off x="3664209" y="1963316"/>
          <a:ext cx="45719" cy="544091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</xdr:colOff>
      <xdr:row>10</xdr:row>
      <xdr:rowOff>48598</xdr:rowOff>
    </xdr:from>
    <xdr:to>
      <xdr:col>6</xdr:col>
      <xdr:colOff>55438</xdr:colOff>
      <xdr:row>12</xdr:row>
      <xdr:rowOff>126352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C7BB146D-AD22-4166-9D73-FD3434A93B7E}"/>
            </a:ext>
          </a:extLst>
        </xdr:cNvPr>
        <xdr:cNvSpPr/>
      </xdr:nvSpPr>
      <xdr:spPr>
        <a:xfrm>
          <a:off x="3664209" y="2614516"/>
          <a:ext cx="45719" cy="408214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</xdr:colOff>
      <xdr:row>14</xdr:row>
      <xdr:rowOff>48597</xdr:rowOff>
    </xdr:from>
    <xdr:to>
      <xdr:col>6</xdr:col>
      <xdr:colOff>55438</xdr:colOff>
      <xdr:row>18</xdr:row>
      <xdr:rowOff>106913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CCBECB50-E4DD-4E02-8C4C-8F7DE177BFB9}"/>
            </a:ext>
          </a:extLst>
        </xdr:cNvPr>
        <xdr:cNvSpPr/>
      </xdr:nvSpPr>
      <xdr:spPr>
        <a:xfrm>
          <a:off x="3664209" y="3275434"/>
          <a:ext cx="45719" cy="719234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</xdr:colOff>
      <xdr:row>25</xdr:row>
      <xdr:rowOff>29158</xdr:rowOff>
    </xdr:from>
    <xdr:to>
      <xdr:col>6</xdr:col>
      <xdr:colOff>58809</xdr:colOff>
      <xdr:row>26</xdr:row>
      <xdr:rowOff>149678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DA07F663-96E4-44BF-9DB9-87AF1ED6D466}"/>
            </a:ext>
          </a:extLst>
        </xdr:cNvPr>
        <xdr:cNvSpPr/>
      </xdr:nvSpPr>
      <xdr:spPr>
        <a:xfrm>
          <a:off x="3664209" y="5073520"/>
          <a:ext cx="49090" cy="285750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9720</xdr:colOff>
      <xdr:row>4</xdr:row>
      <xdr:rowOff>26008</xdr:rowOff>
    </xdr:from>
    <xdr:to>
      <xdr:col>6</xdr:col>
      <xdr:colOff>58810</xdr:colOff>
      <xdr:row>5</xdr:row>
      <xdr:rowOff>146529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85E5959B-9CA0-41FA-A2CE-65DB6479A9A7}"/>
            </a:ext>
          </a:extLst>
        </xdr:cNvPr>
        <xdr:cNvSpPr/>
      </xdr:nvSpPr>
      <xdr:spPr>
        <a:xfrm>
          <a:off x="3642358" y="1602560"/>
          <a:ext cx="49090" cy="284745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9</xdr:row>
      <xdr:rowOff>57150</xdr:rowOff>
    </xdr:from>
    <xdr:to>
      <xdr:col>6</xdr:col>
      <xdr:colOff>55244</xdr:colOff>
      <xdr:row>12</xdr:row>
      <xdr:rowOff>115466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FD849096-4617-46B2-B02E-E9DA83172398}"/>
            </a:ext>
          </a:extLst>
        </xdr:cNvPr>
        <xdr:cNvSpPr/>
      </xdr:nvSpPr>
      <xdr:spPr>
        <a:xfrm>
          <a:off x="3648075" y="2438400"/>
          <a:ext cx="45719" cy="544091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16</xdr:row>
      <xdr:rowOff>19050</xdr:rowOff>
    </xdr:from>
    <xdr:to>
      <xdr:col>6</xdr:col>
      <xdr:colOff>58615</xdr:colOff>
      <xdr:row>17</xdr:row>
      <xdr:rowOff>139571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02B84C4E-DA9A-4631-B466-0D97CEAECC8F}"/>
            </a:ext>
          </a:extLst>
        </xdr:cNvPr>
        <xdr:cNvSpPr/>
      </xdr:nvSpPr>
      <xdr:spPr>
        <a:xfrm>
          <a:off x="3648075" y="3533775"/>
          <a:ext cx="49090" cy="282446"/>
        </a:xfrm>
        <a:prstGeom prst="rightBrac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0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6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7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39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45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4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4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4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5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51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5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53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014B6-C950-4B25-95F5-B2BBDB2406FB}">
  <sheetPr>
    <tabColor rgb="FF00B050"/>
  </sheetPr>
  <dimension ref="A1:AJ120"/>
  <sheetViews>
    <sheetView showGridLines="0" view="pageBreakPreview" topLeftCell="A34" zoomScale="98" zoomScaleNormal="85" zoomScaleSheetLayoutView="98" workbookViewId="0">
      <selection activeCell="L58" sqref="L58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44</v>
      </c>
      <c r="B2" s="65"/>
      <c r="C2" s="65"/>
      <c r="D2" s="65"/>
      <c r="E2" s="65"/>
      <c r="F2" s="65"/>
      <c r="G2" s="65"/>
      <c r="H2" s="66" t="s">
        <v>191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451</v>
      </c>
      <c r="B4" s="64" t="s">
        <v>192</v>
      </c>
      <c r="C4" s="64"/>
      <c r="D4" s="21">
        <v>18</v>
      </c>
      <c r="E4" s="21">
        <v>15</v>
      </c>
      <c r="F4" s="4">
        <f t="shared" ref="F4:F43" si="0">IF(D4&gt;0,IF(B4="スギ",P4,IF(B4="ヒノキ",U4,IF(B4="アカマツ",Z4,IF(B4="カラマツ",AF4,AJ4)))),"")</f>
        <v>0.19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0.18</v>
      </c>
      <c r="L4" s="22">
        <f t="shared" ref="L4:L43" si="2">ROUND(10^(-5+0.73504+1.83346*LOG(D4)+1.06569*LOG(E4)),2)</f>
        <v>0.19</v>
      </c>
      <c r="M4" s="22">
        <f t="shared" ref="M4:M43" si="3">ROUND(10^(-5+0.71514+1.74357*LOG(D4)+1.17719*LOG(E4)),2)</f>
        <v>0.19</v>
      </c>
      <c r="N4" s="22">
        <f t="shared" ref="N4:N43" si="4">ROUND(10^(-5+0.82956+1.76381*LOG(D4)+1.06412*LOG(E4)),2)</f>
        <v>0.2</v>
      </c>
      <c r="O4" s="22">
        <f t="shared" ref="O4:O43" si="5">ROUND(10^(-5+0.88226+1.79204*LOG(D4)+0.99303*LOG(E4)),2)</f>
        <v>0.2</v>
      </c>
      <c r="P4" s="22">
        <f>HLOOKUP($D4,K$3:O$43,MATCH($A4,$A$3:$A$43,0),1)</f>
        <v>0.19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0.18</v>
      </c>
      <c r="R4" s="22">
        <f t="shared" ref="R4:R43" si="7">ROUND(10^(1.905709*LOG(D4)+1.011385*LOG(E4)-4.293729),2)</f>
        <v>0.19</v>
      </c>
      <c r="S4" s="22">
        <f t="shared" ref="S4:S43" si="8">ROUND(10^(1.771888*LOG(D4)+1.138415*LOG(E4)-4.271259),2)</f>
        <v>0.2</v>
      </c>
      <c r="T4" s="22">
        <f t="shared" ref="T4:T43" si="9">ROUND(10^(1.671519*LOG(D4)+1.363617*LOG(E4)-4.404407),2)</f>
        <v>0.2</v>
      </c>
      <c r="U4" s="22">
        <f t="shared" ref="U4:U43" si="10">HLOOKUP($D4,Q$3:T$43,MATCH($A4,$A$3:$A$43,0),1)</f>
        <v>0.19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0.2</v>
      </c>
      <c r="W4" s="22">
        <f t="shared" ref="W4:W43" si="12">ROUND(10^(-4.155639+1.847898*LOG(D4)+0.951955*LOG(E4)),2)</f>
        <v>0.19</v>
      </c>
      <c r="X4" s="22">
        <f t="shared" ref="X4:X43" si="13">ROUND(10^(-4.194535+1.804172*LOG(D4)+1.034248*LOG(E4)),2)</f>
        <v>0.19</v>
      </c>
      <c r="Y4" s="22">
        <f t="shared" ref="Y4:Y43" si="14">ROUND(10^(-4.42347+2.006485*LOG(D4)+0.967757*LOG(E4)),2)</f>
        <v>0.17</v>
      </c>
      <c r="Z4" s="22">
        <f t="shared" ref="Z4:Z43" si="15">HLOOKUP($D4,V$3:Y$43,MATCH($A4,$A$3:$A$43,0),1)</f>
        <v>0.19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0.17</v>
      </c>
      <c r="AB4" s="22">
        <f t="shared" ref="AB4:AB43" si="17">ROUND(10^(1.979213*LOG(D4)+0.998347*LOG(E4)-4.369281),2)</f>
        <v>0.19</v>
      </c>
      <c r="AC4" s="22">
        <f t="shared" ref="AC4:AC43" si="18">ROUND(10^(1.904401*LOG(D4)+1.062478*LOG(E4)-4.348104),2)</f>
        <v>0.2</v>
      </c>
      <c r="AD4" s="22">
        <f t="shared" ref="AD4:AD43" si="19">ROUND(10^(1.640825*LOG(D4)+1.080387*LOG(E4)-3.976731),2)</f>
        <v>0.23</v>
      </c>
      <c r="AE4" s="22">
        <f t="shared" ref="AE4:AE43" si="20">ROUND(10^(1.90887*LOG(D4)+1.088002*LOG(E4)-4.431495),2)</f>
        <v>0.18</v>
      </c>
      <c r="AF4" s="22">
        <f t="shared" ref="AF4:AF43" si="21">HLOOKUP($D4,AA$3:AE$43,MATCH($A4,$A$3:$A$43,0),1)</f>
        <v>0.19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0.17</v>
      </c>
      <c r="AH4" s="22">
        <f t="shared" ref="AH4:AH43" si="23">ROUND(10^(1.93813902*LOG(D4)+0.96697002*LOG(E4)-4.32216295),2)</f>
        <v>0.18</v>
      </c>
      <c r="AI4" s="22">
        <f t="shared" ref="AI4:AI43" si="24">ROUND(10^(1.82464098*LOG(D4)+0.97625989*LOG(E4)-4.15096808),2)</f>
        <v>0.19</v>
      </c>
      <c r="AJ4" s="22">
        <f t="shared" ref="AJ4:AJ43" si="25">HLOOKUP($D4,AG$3:AI$43,MATCH($A4,$A$3:$A$43,0),1)</f>
        <v>0.18</v>
      </c>
    </row>
    <row r="5" spans="1:36" ht="12.95" customHeight="1">
      <c r="A5" s="21">
        <v>452</v>
      </c>
      <c r="B5" s="64" t="s">
        <v>192</v>
      </c>
      <c r="C5" s="64"/>
      <c r="D5" s="21">
        <v>18</v>
      </c>
      <c r="E5" s="21">
        <v>15</v>
      </c>
      <c r="F5" s="4">
        <f>IF(D5&gt;0,IF(B5="スギ",P5,IF(B5="ヒノキ",U5,IF(B5="アカマツ",Z5,IF(B5="カラマツ",AF5,AJ5)))),"")</f>
        <v>0.19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0.18</v>
      </c>
      <c r="L5" s="22">
        <f>ROUND(10^(-5+0.73504+1.83346*LOG(D5)+1.06569*LOG(E5)),2)</f>
        <v>0.19</v>
      </c>
      <c r="M5" s="22">
        <f>ROUND(10^(-5+0.71514+1.74357*LOG(D5)+1.17719*LOG(E5)),2)</f>
        <v>0.19</v>
      </c>
      <c r="N5" s="22">
        <f>ROUND(10^(-5+0.82956+1.76381*LOG(D5)+1.06412*LOG(E5)),2)</f>
        <v>0.2</v>
      </c>
      <c r="O5" s="22">
        <f>ROUND(10^(-5+0.88226+1.79204*LOG(D5)+0.99303*LOG(E5)),2)</f>
        <v>0.2</v>
      </c>
      <c r="P5" s="22">
        <f>HLOOKUP($D5,K$3:O$43,MATCH(A5,$A$3:$A$43,0),1)</f>
        <v>0.19</v>
      </c>
      <c r="Q5" s="22">
        <f>IF(ROUND(10^(1.810672*LOG(D5)+0.982833*LOG(E5)-4.173533),2)&gt;=0.01,ROUND(10^(1.810672*LOG(D5)+0.982833*LOG(E5)-4.173533),2),ROUND(10^(1.810672*LOG(D5)+0.982833*LOG(E5)-4.173533),3))</f>
        <v>0.18</v>
      </c>
      <c r="R5" s="22">
        <f>ROUND(10^(1.905709*LOG(D5)+1.011385*LOG(E5)-4.293729),2)</f>
        <v>0.19</v>
      </c>
      <c r="S5" s="22">
        <f>ROUND(10^(1.771888*LOG(D5)+1.138415*LOG(E5)-4.271259),2)</f>
        <v>0.2</v>
      </c>
      <c r="T5" s="22">
        <f>ROUND(10^(1.671519*LOG(D5)+1.363617*LOG(E5)-4.404407),2)</f>
        <v>0.2</v>
      </c>
      <c r="U5" s="22">
        <f>HLOOKUP($D5,Q$3:T$43,MATCH($A5,$A$3:$A$43,0),1)</f>
        <v>0.19</v>
      </c>
      <c r="V5" s="22">
        <f>IF(ROUND(10^(-4.249503+1.946501*LOG(D5)+0.942682*LOG(E5)),2)&gt;=0.01,ROUND(10^(-4.249503+1.946501*LOG(D5)+0.942682*LOG(E5)),2),ROUND(10^(-4.249503+1.946501*LOG(D5)+0.942682*LOG(E5)),3))</f>
        <v>0.2</v>
      </c>
      <c r="W5" s="22">
        <f>ROUND(10^(-4.155639+1.847898*LOG(D5)+0.951955*LOG(E5)),2)</f>
        <v>0.19</v>
      </c>
      <c r="X5" s="22">
        <f>ROUND(10^(-4.194535+1.804172*LOG(D5)+1.034248*LOG(E5)),2)</f>
        <v>0.19</v>
      </c>
      <c r="Y5" s="22">
        <f>ROUND(10^(-4.42347+2.006485*LOG(D5)+0.967757*LOG(E5)),2)</f>
        <v>0.17</v>
      </c>
      <c r="Z5" s="22">
        <f>HLOOKUP($D5,V$3:Y$43,MATCH($A5,$A$3:$A$43,0),1)</f>
        <v>0.19</v>
      </c>
      <c r="AA5" s="22">
        <f>IF(ROUND(10^(1.80389*LOG(D5)+0.962587*LOG(E5)-4.155099),2)&gt;=0.01,ROUND(10^(1.80389*LOG(D5)+0.962587*LOG(E5)-4.155099),2),ROUND(10^(1.80389*LOG(D5)+0.962587*LOG(E5)-4.155099),3))</f>
        <v>0.17</v>
      </c>
      <c r="AB5" s="22">
        <f>ROUND(10^(1.979213*LOG(D5)+0.998347*LOG(E5)-4.369281),2)</f>
        <v>0.19</v>
      </c>
      <c r="AC5" s="22">
        <f>ROUND(10^(1.904401*LOG(D5)+1.062478*LOG(E5)-4.348104),2)</f>
        <v>0.2</v>
      </c>
      <c r="AD5" s="22">
        <f>ROUND(10^(1.640825*LOG(D5)+1.080387*LOG(E5)-3.976731),2)</f>
        <v>0.23</v>
      </c>
      <c r="AE5" s="22">
        <f>ROUND(10^(1.90887*LOG(D5)+1.088002*LOG(E5)-4.431495),2)</f>
        <v>0.18</v>
      </c>
      <c r="AF5" s="22">
        <f>HLOOKUP($D5,AA$3:AE$43,MATCH($A5,$A$3:$A$43,0),1)</f>
        <v>0.19</v>
      </c>
      <c r="AG5" s="22">
        <f>IF(ROUND(10^(1.94019664*LOG(D5)+0.84689666*LOG(E5)-4.20067295),2)&gt;=0.01,ROUND(10^(1.94019664*LOG(D5)+0.84689666*LOG(E5)-4.20067295),2),ROUND(10^(1.94019664*LOG(D5)+0.84689666*LOG(E5)-4.20067295),3))</f>
        <v>0.17</v>
      </c>
      <c r="AH5" s="22">
        <f>ROUND(10^(1.93813902*LOG(D5)+0.96697002*LOG(E5)-4.32216295),2)</f>
        <v>0.18</v>
      </c>
      <c r="AI5" s="22">
        <f>ROUND(10^(1.82464098*LOG(D5)+0.97625989*LOG(E5)-4.15096808),2)</f>
        <v>0.19</v>
      </c>
      <c r="AJ5" s="22">
        <f>HLOOKUP($D5,AG$3:AI$43,MATCH($A5,$A$3:$A$43,0),1)</f>
        <v>0.18</v>
      </c>
    </row>
    <row r="6" spans="1:36" ht="12.95" customHeight="1">
      <c r="A6" s="21">
        <v>453</v>
      </c>
      <c r="B6" s="64" t="s">
        <v>192</v>
      </c>
      <c r="C6" s="64"/>
      <c r="D6" s="21">
        <v>20</v>
      </c>
      <c r="E6" s="21">
        <v>17</v>
      </c>
      <c r="F6" s="4">
        <f t="shared" si="0"/>
        <v>0.27</v>
      </c>
      <c r="G6" s="21"/>
      <c r="H6" s="21"/>
      <c r="I6" s="21"/>
      <c r="J6" s="1" t="s">
        <v>15</v>
      </c>
      <c r="K6" s="22">
        <f t="shared" si="1"/>
        <v>0.25</v>
      </c>
      <c r="L6" s="22">
        <f t="shared" si="2"/>
        <v>0.27</v>
      </c>
      <c r="M6" s="22">
        <f t="shared" si="3"/>
        <v>0.27</v>
      </c>
      <c r="N6" s="22">
        <f t="shared" si="4"/>
        <v>0.27</v>
      </c>
      <c r="O6" s="22">
        <f t="shared" si="5"/>
        <v>0.27</v>
      </c>
      <c r="P6" s="22">
        <f t="shared" ref="P6:P43" si="26">HLOOKUP($D6,K$3:O$43,MATCH(A6,$A$3:$A$43,0),1)</f>
        <v>0.27</v>
      </c>
      <c r="Q6" s="22">
        <f t="shared" si="6"/>
        <v>0.25</v>
      </c>
      <c r="R6" s="22">
        <f t="shared" si="7"/>
        <v>0.27</v>
      </c>
      <c r="S6" s="22">
        <f t="shared" si="8"/>
        <v>0.27</v>
      </c>
      <c r="T6" s="22">
        <f t="shared" si="9"/>
        <v>0.28000000000000003</v>
      </c>
      <c r="U6" s="22">
        <f t="shared" si="10"/>
        <v>0.27</v>
      </c>
      <c r="V6" s="22">
        <f t="shared" si="11"/>
        <v>0.28000000000000003</v>
      </c>
      <c r="W6" s="22">
        <f t="shared" si="12"/>
        <v>0.26</v>
      </c>
      <c r="X6" s="22">
        <f t="shared" si="13"/>
        <v>0.27</v>
      </c>
      <c r="Y6" s="22">
        <f t="shared" si="14"/>
        <v>0.24</v>
      </c>
      <c r="Z6" s="22">
        <f t="shared" si="15"/>
        <v>0.26</v>
      </c>
      <c r="AA6" s="22">
        <f t="shared" si="16"/>
        <v>0.24</v>
      </c>
      <c r="AB6" s="22">
        <f t="shared" si="17"/>
        <v>0.27</v>
      </c>
      <c r="AC6" s="22">
        <f t="shared" si="18"/>
        <v>0.27</v>
      </c>
      <c r="AD6" s="22">
        <f t="shared" si="19"/>
        <v>0.31</v>
      </c>
      <c r="AE6" s="22">
        <f t="shared" si="20"/>
        <v>0.25</v>
      </c>
      <c r="AF6" s="22">
        <f t="shared" si="21"/>
        <v>0.27</v>
      </c>
      <c r="AG6" s="22">
        <f t="shared" si="22"/>
        <v>0.23</v>
      </c>
      <c r="AH6" s="22">
        <f t="shared" si="23"/>
        <v>0.25</v>
      </c>
      <c r="AI6" s="22">
        <f t="shared" si="24"/>
        <v>0.27</v>
      </c>
      <c r="AJ6" s="22">
        <f t="shared" si="25"/>
        <v>0.25</v>
      </c>
    </row>
    <row r="7" spans="1:36" ht="12.95" customHeight="1">
      <c r="A7" s="21">
        <v>454</v>
      </c>
      <c r="B7" s="64" t="s">
        <v>192</v>
      </c>
      <c r="C7" s="64"/>
      <c r="D7" s="21">
        <v>12</v>
      </c>
      <c r="E7" s="21">
        <v>12</v>
      </c>
      <c r="F7" s="4">
        <f t="shared" si="0"/>
        <v>7.0000000000000007E-2</v>
      </c>
      <c r="G7" s="5"/>
      <c r="H7" s="21" t="s">
        <v>195</v>
      </c>
      <c r="I7" s="21" t="s">
        <v>196</v>
      </c>
      <c r="J7" s="1" t="s">
        <v>15</v>
      </c>
      <c r="K7" s="22">
        <f t="shared" si="1"/>
        <v>7.0000000000000007E-2</v>
      </c>
      <c r="L7" s="22">
        <f t="shared" si="2"/>
        <v>7.0000000000000007E-2</v>
      </c>
      <c r="M7" s="22">
        <f t="shared" si="3"/>
        <v>7.0000000000000007E-2</v>
      </c>
      <c r="N7" s="22">
        <f t="shared" si="4"/>
        <v>0.08</v>
      </c>
      <c r="O7" s="22">
        <f t="shared" si="5"/>
        <v>0.08</v>
      </c>
      <c r="P7" s="22">
        <f t="shared" si="26"/>
        <v>7.0000000000000007E-2</v>
      </c>
      <c r="Q7" s="22">
        <f t="shared" si="6"/>
        <v>7.0000000000000007E-2</v>
      </c>
      <c r="R7" s="22">
        <f t="shared" si="7"/>
        <v>7.0000000000000007E-2</v>
      </c>
      <c r="S7" s="22">
        <f t="shared" si="8"/>
        <v>7.0000000000000007E-2</v>
      </c>
      <c r="T7" s="22">
        <f t="shared" si="9"/>
        <v>7.0000000000000007E-2</v>
      </c>
      <c r="U7" s="22">
        <f t="shared" si="10"/>
        <v>7.0000000000000007E-2</v>
      </c>
      <c r="V7" s="22">
        <f t="shared" si="11"/>
        <v>7.0000000000000007E-2</v>
      </c>
      <c r="W7" s="22">
        <f t="shared" si="12"/>
        <v>7.0000000000000007E-2</v>
      </c>
      <c r="X7" s="22">
        <f t="shared" si="13"/>
        <v>7.0000000000000007E-2</v>
      </c>
      <c r="Y7" s="22">
        <f t="shared" si="14"/>
        <v>0.06</v>
      </c>
      <c r="Z7" s="22">
        <f t="shared" si="15"/>
        <v>7.0000000000000007E-2</v>
      </c>
      <c r="AA7" s="22">
        <f t="shared" si="16"/>
        <v>7.0000000000000007E-2</v>
      </c>
      <c r="AB7" s="22">
        <f t="shared" si="17"/>
        <v>7.0000000000000007E-2</v>
      </c>
      <c r="AC7" s="22">
        <f t="shared" si="18"/>
        <v>7.0000000000000007E-2</v>
      </c>
      <c r="AD7" s="22">
        <f t="shared" si="19"/>
        <v>0.09</v>
      </c>
      <c r="AE7" s="22">
        <f t="shared" si="20"/>
        <v>0.06</v>
      </c>
      <c r="AF7" s="22">
        <f t="shared" si="21"/>
        <v>7.0000000000000007E-2</v>
      </c>
      <c r="AG7" s="22">
        <f t="shared" si="22"/>
        <v>0.06</v>
      </c>
      <c r="AH7" s="22">
        <f t="shared" si="23"/>
        <v>7.0000000000000007E-2</v>
      </c>
      <c r="AI7" s="22">
        <f t="shared" si="24"/>
        <v>7.0000000000000007E-2</v>
      </c>
      <c r="AJ7" s="22">
        <f t="shared" si="25"/>
        <v>7.0000000000000007E-2</v>
      </c>
    </row>
    <row r="8" spans="1:36" ht="12.95" customHeight="1">
      <c r="A8" s="21">
        <v>455</v>
      </c>
      <c r="B8" s="64" t="s">
        <v>192</v>
      </c>
      <c r="C8" s="64"/>
      <c r="D8" s="21">
        <v>22</v>
      </c>
      <c r="E8" s="21">
        <v>15</v>
      </c>
      <c r="F8" s="4">
        <f t="shared" si="0"/>
        <v>0.28000000000000003</v>
      </c>
      <c r="G8" s="5"/>
      <c r="H8" s="21" t="s">
        <v>195</v>
      </c>
      <c r="I8" s="21" t="s">
        <v>196</v>
      </c>
      <c r="J8" s="1" t="s">
        <v>15</v>
      </c>
      <c r="K8" s="22">
        <f t="shared" si="1"/>
        <v>0.26</v>
      </c>
      <c r="L8" s="22">
        <f t="shared" si="2"/>
        <v>0.28000000000000003</v>
      </c>
      <c r="M8" s="22">
        <f t="shared" si="3"/>
        <v>0.28000000000000003</v>
      </c>
      <c r="N8" s="22">
        <f t="shared" si="4"/>
        <v>0.28000000000000003</v>
      </c>
      <c r="O8" s="22">
        <f t="shared" si="5"/>
        <v>0.28999999999999998</v>
      </c>
      <c r="P8" s="22">
        <f t="shared" si="26"/>
        <v>0.28000000000000003</v>
      </c>
      <c r="Q8" s="22">
        <f t="shared" si="6"/>
        <v>0.26</v>
      </c>
      <c r="R8" s="22">
        <f t="shared" si="7"/>
        <v>0.28000000000000003</v>
      </c>
      <c r="S8" s="22">
        <f t="shared" si="8"/>
        <v>0.28000000000000003</v>
      </c>
      <c r="T8" s="22">
        <f t="shared" si="9"/>
        <v>0.28000000000000003</v>
      </c>
      <c r="U8" s="22">
        <f t="shared" si="10"/>
        <v>0.28000000000000003</v>
      </c>
      <c r="V8" s="22">
        <f t="shared" si="11"/>
        <v>0.3</v>
      </c>
      <c r="W8" s="22">
        <f t="shared" si="12"/>
        <v>0.28000000000000003</v>
      </c>
      <c r="X8" s="22">
        <f t="shared" si="13"/>
        <v>0.28000000000000003</v>
      </c>
      <c r="Y8" s="22">
        <f t="shared" si="14"/>
        <v>0.26</v>
      </c>
      <c r="Z8" s="22">
        <f t="shared" si="15"/>
        <v>0.28000000000000003</v>
      </c>
      <c r="AA8" s="22">
        <f t="shared" si="16"/>
        <v>0.25</v>
      </c>
      <c r="AB8" s="22">
        <f t="shared" si="17"/>
        <v>0.28999999999999998</v>
      </c>
      <c r="AC8" s="22">
        <f t="shared" si="18"/>
        <v>0.28999999999999998</v>
      </c>
      <c r="AD8" s="22">
        <f t="shared" si="19"/>
        <v>0.31</v>
      </c>
      <c r="AE8" s="22">
        <f t="shared" si="20"/>
        <v>0.26</v>
      </c>
      <c r="AF8" s="22">
        <f t="shared" si="21"/>
        <v>0.28999999999999998</v>
      </c>
      <c r="AG8" s="22">
        <f t="shared" si="22"/>
        <v>0.25</v>
      </c>
      <c r="AH8" s="22">
        <f t="shared" si="23"/>
        <v>0.26</v>
      </c>
      <c r="AI8" s="22">
        <f t="shared" si="24"/>
        <v>0.28000000000000003</v>
      </c>
      <c r="AJ8" s="22">
        <f t="shared" si="25"/>
        <v>0.26</v>
      </c>
    </row>
    <row r="9" spans="1:36" ht="12.95" customHeight="1">
      <c r="A9" s="21">
        <v>456</v>
      </c>
      <c r="B9" s="64" t="s">
        <v>192</v>
      </c>
      <c r="C9" s="64"/>
      <c r="D9" s="21">
        <v>14</v>
      </c>
      <c r="E9" s="21">
        <v>12</v>
      </c>
      <c r="F9" s="4">
        <f t="shared" si="0"/>
        <v>0.1</v>
      </c>
      <c r="G9" s="5"/>
      <c r="H9" s="21"/>
      <c r="I9" s="21"/>
      <c r="J9" s="1" t="s">
        <v>15</v>
      </c>
      <c r="K9" s="22">
        <f t="shared" si="1"/>
        <v>0.09</v>
      </c>
      <c r="L9" s="22">
        <f t="shared" si="2"/>
        <v>0.1</v>
      </c>
      <c r="M9" s="22">
        <f t="shared" si="3"/>
        <v>0.1</v>
      </c>
      <c r="N9" s="22">
        <f t="shared" si="4"/>
        <v>0.1</v>
      </c>
      <c r="O9" s="22">
        <f t="shared" si="5"/>
        <v>0.1</v>
      </c>
      <c r="P9" s="22">
        <f t="shared" si="26"/>
        <v>0.1</v>
      </c>
      <c r="Q9" s="22">
        <f t="shared" si="6"/>
        <v>0.09</v>
      </c>
      <c r="R9" s="22">
        <f t="shared" si="7"/>
        <v>0.1</v>
      </c>
      <c r="S9" s="22">
        <f t="shared" si="8"/>
        <v>0.1</v>
      </c>
      <c r="T9" s="22">
        <f t="shared" si="9"/>
        <v>0.1</v>
      </c>
      <c r="U9" s="22">
        <f t="shared" si="10"/>
        <v>0.1</v>
      </c>
      <c r="V9" s="22">
        <f t="shared" si="11"/>
        <v>0.1</v>
      </c>
      <c r="W9" s="22">
        <f t="shared" si="12"/>
        <v>0.1</v>
      </c>
      <c r="X9" s="22">
        <f t="shared" si="13"/>
        <v>0.1</v>
      </c>
      <c r="Y9" s="22">
        <f t="shared" si="14"/>
        <v>0.08</v>
      </c>
      <c r="Z9" s="22">
        <f t="shared" si="15"/>
        <v>0.1</v>
      </c>
      <c r="AA9" s="22">
        <f t="shared" si="16"/>
        <v>0.09</v>
      </c>
      <c r="AB9" s="22">
        <f t="shared" si="17"/>
        <v>0.09</v>
      </c>
      <c r="AC9" s="22">
        <f t="shared" si="18"/>
        <v>0.1</v>
      </c>
      <c r="AD9" s="22">
        <f t="shared" si="19"/>
        <v>0.12</v>
      </c>
      <c r="AE9" s="22">
        <f t="shared" si="20"/>
        <v>0.09</v>
      </c>
      <c r="AF9" s="22">
        <f t="shared" si="21"/>
        <v>0.09</v>
      </c>
      <c r="AG9" s="22">
        <f t="shared" si="22"/>
        <v>0.09</v>
      </c>
      <c r="AH9" s="22">
        <f t="shared" si="23"/>
        <v>0.09</v>
      </c>
      <c r="AI9" s="22">
        <f t="shared" si="24"/>
        <v>0.1</v>
      </c>
      <c r="AJ9" s="22">
        <f t="shared" si="25"/>
        <v>0.09</v>
      </c>
    </row>
    <row r="10" spans="1:36" ht="12.95" customHeight="1">
      <c r="A10" s="21">
        <v>457</v>
      </c>
      <c r="B10" s="64" t="s">
        <v>192</v>
      </c>
      <c r="C10" s="64"/>
      <c r="D10" s="21">
        <v>12</v>
      </c>
      <c r="E10" s="21">
        <v>10</v>
      </c>
      <c r="F10" s="4">
        <f t="shared" si="0"/>
        <v>0.06</v>
      </c>
      <c r="G10" s="5"/>
      <c r="H10" s="21" t="s">
        <v>195</v>
      </c>
      <c r="I10" s="21" t="s">
        <v>196</v>
      </c>
      <c r="J10" s="1" t="s">
        <v>15</v>
      </c>
      <c r="K10" s="22">
        <f t="shared" si="1"/>
        <v>0.06</v>
      </c>
      <c r="L10" s="22">
        <f t="shared" si="2"/>
        <v>0.06</v>
      </c>
      <c r="M10" s="22">
        <f t="shared" si="3"/>
        <v>0.06</v>
      </c>
      <c r="N10" s="22">
        <f t="shared" si="4"/>
        <v>0.06</v>
      </c>
      <c r="O10" s="22">
        <f t="shared" si="5"/>
        <v>0.06</v>
      </c>
      <c r="P10" s="22">
        <f t="shared" si="26"/>
        <v>0.06</v>
      </c>
      <c r="Q10" s="22">
        <f t="shared" si="6"/>
        <v>0.06</v>
      </c>
      <c r="R10" s="22">
        <f t="shared" si="7"/>
        <v>0.06</v>
      </c>
      <c r="S10" s="22">
        <f t="shared" si="8"/>
        <v>0.06</v>
      </c>
      <c r="T10" s="22">
        <f t="shared" si="9"/>
        <v>0.06</v>
      </c>
      <c r="U10" s="22">
        <f t="shared" si="10"/>
        <v>0.06</v>
      </c>
      <c r="V10" s="22">
        <f t="shared" si="11"/>
        <v>0.06</v>
      </c>
      <c r="W10" s="22">
        <f t="shared" si="12"/>
        <v>0.06</v>
      </c>
      <c r="X10" s="22">
        <f t="shared" si="13"/>
        <v>0.06</v>
      </c>
      <c r="Y10" s="22">
        <f t="shared" si="14"/>
        <v>0.05</v>
      </c>
      <c r="Z10" s="22">
        <f t="shared" si="15"/>
        <v>0.06</v>
      </c>
      <c r="AA10" s="22">
        <f t="shared" si="16"/>
        <v>0.06</v>
      </c>
      <c r="AB10" s="22">
        <f t="shared" si="17"/>
        <v>0.06</v>
      </c>
      <c r="AC10" s="22">
        <f t="shared" si="18"/>
        <v>0.06</v>
      </c>
      <c r="AD10" s="22">
        <f t="shared" si="19"/>
        <v>7.0000000000000007E-2</v>
      </c>
      <c r="AE10" s="22">
        <f t="shared" si="20"/>
        <v>0.05</v>
      </c>
      <c r="AF10" s="22">
        <f t="shared" si="21"/>
        <v>0.06</v>
      </c>
      <c r="AG10" s="22">
        <f t="shared" si="22"/>
        <v>0.05</v>
      </c>
      <c r="AH10" s="22">
        <f t="shared" si="23"/>
        <v>0.05</v>
      </c>
      <c r="AI10" s="22">
        <f t="shared" si="24"/>
        <v>0.06</v>
      </c>
      <c r="AJ10" s="22">
        <f t="shared" si="25"/>
        <v>0.05</v>
      </c>
    </row>
    <row r="11" spans="1:36" ht="12.95" customHeight="1">
      <c r="A11" s="21">
        <v>458</v>
      </c>
      <c r="B11" s="64" t="s">
        <v>192</v>
      </c>
      <c r="C11" s="64"/>
      <c r="D11" s="21">
        <v>10</v>
      </c>
      <c r="E11" s="21">
        <v>9</v>
      </c>
      <c r="F11" s="4">
        <f t="shared" si="0"/>
        <v>0.04</v>
      </c>
      <c r="G11" s="5" t="s">
        <v>197</v>
      </c>
      <c r="H11" s="21" t="s">
        <v>198</v>
      </c>
      <c r="I11" s="21" t="s">
        <v>199</v>
      </c>
      <c r="J11" s="1" t="s">
        <v>15</v>
      </c>
      <c r="K11" s="22">
        <f t="shared" si="1"/>
        <v>0.04</v>
      </c>
      <c r="L11" s="22">
        <f t="shared" si="2"/>
        <v>0.04</v>
      </c>
      <c r="M11" s="22">
        <f t="shared" si="3"/>
        <v>0.04</v>
      </c>
      <c r="N11" s="22">
        <f t="shared" si="4"/>
        <v>0.04</v>
      </c>
      <c r="O11" s="22">
        <f t="shared" si="5"/>
        <v>0.04</v>
      </c>
      <c r="P11" s="22">
        <f t="shared" si="26"/>
        <v>0.04</v>
      </c>
      <c r="Q11" s="22">
        <f t="shared" si="6"/>
        <v>0.04</v>
      </c>
      <c r="R11" s="22">
        <f t="shared" si="7"/>
        <v>0.04</v>
      </c>
      <c r="S11" s="22">
        <f t="shared" si="8"/>
        <v>0.04</v>
      </c>
      <c r="T11" s="22">
        <f t="shared" si="9"/>
        <v>0.04</v>
      </c>
      <c r="U11" s="22">
        <f t="shared" si="10"/>
        <v>0.04</v>
      </c>
      <c r="V11" s="22">
        <f t="shared" si="11"/>
        <v>0.04</v>
      </c>
      <c r="W11" s="22">
        <f t="shared" si="12"/>
        <v>0.04</v>
      </c>
      <c r="X11" s="22">
        <f t="shared" si="13"/>
        <v>0.04</v>
      </c>
      <c r="Y11" s="22">
        <f t="shared" si="14"/>
        <v>0.03</v>
      </c>
      <c r="Z11" s="22">
        <f t="shared" si="15"/>
        <v>0.04</v>
      </c>
      <c r="AA11" s="22">
        <f t="shared" si="16"/>
        <v>0.04</v>
      </c>
      <c r="AB11" s="22">
        <f t="shared" si="17"/>
        <v>0.04</v>
      </c>
      <c r="AC11" s="22">
        <f t="shared" si="18"/>
        <v>0.04</v>
      </c>
      <c r="AD11" s="22">
        <f t="shared" si="19"/>
        <v>0.05</v>
      </c>
      <c r="AE11" s="22">
        <f t="shared" si="20"/>
        <v>0.03</v>
      </c>
      <c r="AF11" s="22">
        <f t="shared" si="21"/>
        <v>0.04</v>
      </c>
      <c r="AG11" s="22">
        <f t="shared" si="22"/>
        <v>0.04</v>
      </c>
      <c r="AH11" s="22">
        <f t="shared" si="23"/>
        <v>0.03</v>
      </c>
      <c r="AI11" s="22">
        <f t="shared" si="24"/>
        <v>0.04</v>
      </c>
      <c r="AJ11" s="22">
        <f t="shared" si="25"/>
        <v>0.04</v>
      </c>
    </row>
    <row r="12" spans="1:36" ht="12.95" customHeight="1">
      <c r="A12" s="21">
        <v>459</v>
      </c>
      <c r="B12" s="64" t="s">
        <v>192</v>
      </c>
      <c r="C12" s="64"/>
      <c r="D12" s="21">
        <v>10</v>
      </c>
      <c r="E12" s="21">
        <v>10</v>
      </c>
      <c r="F12" s="4">
        <f t="shared" si="0"/>
        <v>0.04</v>
      </c>
      <c r="G12" s="21"/>
      <c r="H12" s="21"/>
      <c r="I12" s="21"/>
      <c r="J12" s="1" t="s">
        <v>15</v>
      </c>
      <c r="K12" s="22">
        <f t="shared" si="1"/>
        <v>0.04</v>
      </c>
      <c r="L12" s="22">
        <f t="shared" si="2"/>
        <v>0.04</v>
      </c>
      <c r="M12" s="22">
        <f t="shared" si="3"/>
        <v>0.04</v>
      </c>
      <c r="N12" s="22">
        <f t="shared" si="4"/>
        <v>0.05</v>
      </c>
      <c r="O12" s="22">
        <f t="shared" si="5"/>
        <v>0.05</v>
      </c>
      <c r="P12" s="22">
        <f t="shared" si="26"/>
        <v>0.04</v>
      </c>
      <c r="Q12" s="22">
        <f t="shared" si="6"/>
        <v>0.04</v>
      </c>
      <c r="R12" s="22">
        <f t="shared" si="7"/>
        <v>0.04</v>
      </c>
      <c r="S12" s="22">
        <f t="shared" si="8"/>
        <v>0.04</v>
      </c>
      <c r="T12" s="22">
        <f t="shared" si="9"/>
        <v>0.04</v>
      </c>
      <c r="U12" s="22">
        <f t="shared" si="10"/>
        <v>0.04</v>
      </c>
      <c r="V12" s="22">
        <f t="shared" si="11"/>
        <v>0.04</v>
      </c>
      <c r="W12" s="22">
        <f t="shared" si="12"/>
        <v>0.04</v>
      </c>
      <c r="X12" s="22">
        <f t="shared" si="13"/>
        <v>0.04</v>
      </c>
      <c r="Y12" s="22">
        <f t="shared" si="14"/>
        <v>0.04</v>
      </c>
      <c r="Z12" s="22">
        <f t="shared" si="15"/>
        <v>0.04</v>
      </c>
      <c r="AA12" s="22">
        <f t="shared" si="16"/>
        <v>0.04</v>
      </c>
      <c r="AB12" s="22">
        <f t="shared" si="17"/>
        <v>0.04</v>
      </c>
      <c r="AC12" s="22">
        <f t="shared" si="18"/>
        <v>0.04</v>
      </c>
      <c r="AD12" s="22">
        <f t="shared" si="19"/>
        <v>0.06</v>
      </c>
      <c r="AE12" s="22">
        <f t="shared" si="20"/>
        <v>0.04</v>
      </c>
      <c r="AF12" s="22">
        <f t="shared" si="21"/>
        <v>0.04</v>
      </c>
      <c r="AG12" s="22">
        <f t="shared" si="22"/>
        <v>0.04</v>
      </c>
      <c r="AH12" s="22">
        <f t="shared" si="23"/>
        <v>0.04</v>
      </c>
      <c r="AI12" s="22">
        <f t="shared" si="24"/>
        <v>0.04</v>
      </c>
      <c r="AJ12" s="22">
        <f t="shared" si="25"/>
        <v>0.04</v>
      </c>
    </row>
    <row r="13" spans="1:36" ht="12.95" customHeight="1">
      <c r="A13" s="21">
        <v>460</v>
      </c>
      <c r="B13" s="64" t="s">
        <v>192</v>
      </c>
      <c r="C13" s="64"/>
      <c r="D13" s="21">
        <v>12</v>
      </c>
      <c r="E13" s="21">
        <v>11</v>
      </c>
      <c r="F13" s="4">
        <f t="shared" si="0"/>
        <v>7.0000000000000007E-2</v>
      </c>
      <c r="G13" s="5"/>
      <c r="H13" s="21"/>
      <c r="I13" s="21"/>
      <c r="J13" s="1" t="s">
        <v>15</v>
      </c>
      <c r="K13" s="22">
        <f t="shared" si="1"/>
        <v>7.0000000000000007E-2</v>
      </c>
      <c r="L13" s="22">
        <f t="shared" si="2"/>
        <v>7.0000000000000007E-2</v>
      </c>
      <c r="M13" s="22">
        <f t="shared" si="3"/>
        <v>7.0000000000000007E-2</v>
      </c>
      <c r="N13" s="22">
        <f t="shared" si="4"/>
        <v>7.0000000000000007E-2</v>
      </c>
      <c r="O13" s="22">
        <f t="shared" si="5"/>
        <v>7.0000000000000007E-2</v>
      </c>
      <c r="P13" s="22">
        <f t="shared" si="26"/>
        <v>7.0000000000000007E-2</v>
      </c>
      <c r="Q13" s="22">
        <f t="shared" si="6"/>
        <v>0.06</v>
      </c>
      <c r="R13" s="22">
        <f t="shared" si="7"/>
        <v>7.0000000000000007E-2</v>
      </c>
      <c r="S13" s="22">
        <f t="shared" si="8"/>
        <v>7.0000000000000007E-2</v>
      </c>
      <c r="T13" s="22">
        <f t="shared" si="9"/>
        <v>7.0000000000000007E-2</v>
      </c>
      <c r="U13" s="22">
        <f t="shared" si="10"/>
        <v>7.0000000000000007E-2</v>
      </c>
      <c r="V13" s="22">
        <f t="shared" si="11"/>
        <v>7.0000000000000007E-2</v>
      </c>
      <c r="W13" s="22">
        <f t="shared" si="12"/>
        <v>7.0000000000000007E-2</v>
      </c>
      <c r="X13" s="22">
        <f t="shared" si="13"/>
        <v>7.0000000000000007E-2</v>
      </c>
      <c r="Y13" s="22">
        <f t="shared" si="14"/>
        <v>0.06</v>
      </c>
      <c r="Z13" s="22">
        <f t="shared" si="15"/>
        <v>7.0000000000000007E-2</v>
      </c>
      <c r="AA13" s="22">
        <f t="shared" si="16"/>
        <v>0.06</v>
      </c>
      <c r="AB13" s="22">
        <f t="shared" si="17"/>
        <v>0.06</v>
      </c>
      <c r="AC13" s="22">
        <f t="shared" si="18"/>
        <v>7.0000000000000007E-2</v>
      </c>
      <c r="AD13" s="22">
        <f t="shared" si="19"/>
        <v>0.08</v>
      </c>
      <c r="AE13" s="22">
        <f t="shared" si="20"/>
        <v>0.06</v>
      </c>
      <c r="AF13" s="22">
        <f t="shared" si="21"/>
        <v>0.06</v>
      </c>
      <c r="AG13" s="22">
        <f t="shared" si="22"/>
        <v>0.06</v>
      </c>
      <c r="AH13" s="22">
        <f t="shared" si="23"/>
        <v>0.06</v>
      </c>
      <c r="AI13" s="22">
        <f t="shared" si="24"/>
        <v>7.0000000000000007E-2</v>
      </c>
      <c r="AJ13" s="22">
        <f t="shared" si="25"/>
        <v>0.06</v>
      </c>
    </row>
    <row r="14" spans="1:36" ht="12.95" customHeight="1">
      <c r="A14" s="21">
        <v>461</v>
      </c>
      <c r="B14" s="64" t="s">
        <v>192</v>
      </c>
      <c r="C14" s="64"/>
      <c r="D14" s="21">
        <v>18</v>
      </c>
      <c r="E14" s="21">
        <v>16</v>
      </c>
      <c r="F14" s="4">
        <f t="shared" si="0"/>
        <v>0.21</v>
      </c>
      <c r="G14" s="5"/>
      <c r="H14" s="21" t="s">
        <v>195</v>
      </c>
      <c r="I14" s="21" t="s">
        <v>196</v>
      </c>
      <c r="J14" s="1" t="s">
        <v>15</v>
      </c>
      <c r="K14" s="22">
        <f t="shared" si="1"/>
        <v>0.19</v>
      </c>
      <c r="L14" s="22">
        <f t="shared" si="2"/>
        <v>0.21</v>
      </c>
      <c r="M14" s="22">
        <f t="shared" si="3"/>
        <v>0.21</v>
      </c>
      <c r="N14" s="22">
        <f t="shared" si="4"/>
        <v>0.21</v>
      </c>
      <c r="O14" s="22">
        <f t="shared" si="5"/>
        <v>0.21</v>
      </c>
      <c r="P14" s="22">
        <f t="shared" si="26"/>
        <v>0.21</v>
      </c>
      <c r="Q14" s="22">
        <f t="shared" si="6"/>
        <v>0.19</v>
      </c>
      <c r="R14" s="22">
        <f t="shared" si="7"/>
        <v>0.21</v>
      </c>
      <c r="S14" s="22">
        <f t="shared" si="8"/>
        <v>0.21</v>
      </c>
      <c r="T14" s="22">
        <f t="shared" si="9"/>
        <v>0.22</v>
      </c>
      <c r="U14" s="22">
        <f t="shared" si="10"/>
        <v>0.21</v>
      </c>
      <c r="V14" s="22">
        <f t="shared" si="11"/>
        <v>0.21</v>
      </c>
      <c r="W14" s="22">
        <f t="shared" si="12"/>
        <v>0.2</v>
      </c>
      <c r="X14" s="22">
        <f t="shared" si="13"/>
        <v>0.21</v>
      </c>
      <c r="Y14" s="22">
        <f t="shared" si="14"/>
        <v>0.18</v>
      </c>
      <c r="Z14" s="22">
        <f t="shared" si="15"/>
        <v>0.2</v>
      </c>
      <c r="AA14" s="22">
        <f t="shared" si="16"/>
        <v>0.19</v>
      </c>
      <c r="AB14" s="22">
        <f t="shared" si="17"/>
        <v>0.21</v>
      </c>
      <c r="AC14" s="22">
        <f t="shared" si="18"/>
        <v>0.21</v>
      </c>
      <c r="AD14" s="22">
        <f t="shared" si="19"/>
        <v>0.24</v>
      </c>
      <c r="AE14" s="22">
        <f t="shared" si="20"/>
        <v>0.19</v>
      </c>
      <c r="AF14" s="22">
        <f t="shared" si="21"/>
        <v>0.21</v>
      </c>
      <c r="AG14" s="22">
        <f t="shared" si="22"/>
        <v>0.18</v>
      </c>
      <c r="AH14" s="22">
        <f t="shared" si="23"/>
        <v>0.19</v>
      </c>
      <c r="AI14" s="22">
        <f t="shared" si="24"/>
        <v>0.21</v>
      </c>
      <c r="AJ14" s="22">
        <f t="shared" si="25"/>
        <v>0.19</v>
      </c>
    </row>
    <row r="15" spans="1:36" ht="12.95" customHeight="1">
      <c r="A15" s="21">
        <v>462</v>
      </c>
      <c r="B15" s="64" t="s">
        <v>192</v>
      </c>
      <c r="C15" s="64"/>
      <c r="D15" s="21">
        <v>24</v>
      </c>
      <c r="E15" s="21">
        <v>16</v>
      </c>
      <c r="F15" s="4">
        <f t="shared" si="0"/>
        <v>0.35</v>
      </c>
      <c r="G15" s="21"/>
      <c r="H15" s="21"/>
      <c r="I15" s="21"/>
      <c r="J15" s="1" t="s">
        <v>15</v>
      </c>
      <c r="K15" s="22">
        <f t="shared" si="1"/>
        <v>0.32</v>
      </c>
      <c r="L15" s="22">
        <f t="shared" si="2"/>
        <v>0.35</v>
      </c>
      <c r="M15" s="22">
        <f t="shared" si="3"/>
        <v>0.35</v>
      </c>
      <c r="N15" s="22">
        <f t="shared" si="4"/>
        <v>0.35</v>
      </c>
      <c r="O15" s="22">
        <f t="shared" si="5"/>
        <v>0.36</v>
      </c>
      <c r="P15" s="22">
        <f t="shared" si="26"/>
        <v>0.35</v>
      </c>
      <c r="Q15" s="22">
        <f t="shared" si="6"/>
        <v>0.32</v>
      </c>
      <c r="R15" s="22">
        <f t="shared" si="7"/>
        <v>0.36</v>
      </c>
      <c r="S15" s="22">
        <f t="shared" si="8"/>
        <v>0.35</v>
      </c>
      <c r="T15" s="22">
        <f t="shared" si="9"/>
        <v>0.35</v>
      </c>
      <c r="U15" s="22">
        <f t="shared" si="10"/>
        <v>0.35</v>
      </c>
      <c r="V15" s="22">
        <f t="shared" si="11"/>
        <v>0.37</v>
      </c>
      <c r="W15" s="22">
        <f t="shared" si="12"/>
        <v>0.35</v>
      </c>
      <c r="X15" s="22">
        <f t="shared" si="13"/>
        <v>0.35</v>
      </c>
      <c r="Y15" s="22">
        <f t="shared" si="14"/>
        <v>0.32</v>
      </c>
      <c r="Z15" s="22">
        <f t="shared" si="15"/>
        <v>0.35</v>
      </c>
      <c r="AA15" s="22">
        <f t="shared" si="16"/>
        <v>0.31</v>
      </c>
      <c r="AB15" s="22">
        <f t="shared" si="17"/>
        <v>0.37</v>
      </c>
      <c r="AC15" s="22">
        <f t="shared" si="18"/>
        <v>0.36</v>
      </c>
      <c r="AD15" s="22">
        <f t="shared" si="19"/>
        <v>0.39</v>
      </c>
      <c r="AE15" s="22">
        <f t="shared" si="20"/>
        <v>0.33</v>
      </c>
      <c r="AF15" s="22">
        <f t="shared" si="21"/>
        <v>0.36</v>
      </c>
      <c r="AG15" s="22">
        <f t="shared" si="22"/>
        <v>0.31</v>
      </c>
      <c r="AH15" s="22">
        <f t="shared" si="23"/>
        <v>0.33</v>
      </c>
      <c r="AI15" s="22">
        <f t="shared" si="24"/>
        <v>0.35</v>
      </c>
      <c r="AJ15" s="22">
        <f t="shared" si="25"/>
        <v>0.33</v>
      </c>
    </row>
    <row r="16" spans="1:36" ht="12.95" customHeight="1">
      <c r="A16" s="21">
        <v>463</v>
      </c>
      <c r="B16" s="64" t="s">
        <v>192</v>
      </c>
      <c r="C16" s="64"/>
      <c r="D16" s="21">
        <v>20</v>
      </c>
      <c r="E16" s="21">
        <v>15</v>
      </c>
      <c r="F16" s="4">
        <f t="shared" si="0"/>
        <v>0.24</v>
      </c>
      <c r="G16" s="5"/>
      <c r="H16" s="21"/>
      <c r="I16" s="21"/>
      <c r="J16" s="1" t="s">
        <v>15</v>
      </c>
      <c r="K16" s="22">
        <f t="shared" si="1"/>
        <v>0.22</v>
      </c>
      <c r="L16" s="22">
        <f t="shared" si="2"/>
        <v>0.24</v>
      </c>
      <c r="M16" s="22">
        <f t="shared" si="3"/>
        <v>0.23</v>
      </c>
      <c r="N16" s="22">
        <f t="shared" si="4"/>
        <v>0.24</v>
      </c>
      <c r="O16" s="22">
        <f t="shared" si="5"/>
        <v>0.24</v>
      </c>
      <c r="P16" s="22">
        <f t="shared" si="26"/>
        <v>0.24</v>
      </c>
      <c r="Q16" s="22">
        <f t="shared" si="6"/>
        <v>0.22</v>
      </c>
      <c r="R16" s="22">
        <f t="shared" si="7"/>
        <v>0.24</v>
      </c>
      <c r="S16" s="22">
        <f t="shared" si="8"/>
        <v>0.24</v>
      </c>
      <c r="T16" s="22">
        <f t="shared" si="9"/>
        <v>0.24</v>
      </c>
      <c r="U16" s="22">
        <f t="shared" si="10"/>
        <v>0.24</v>
      </c>
      <c r="V16" s="22">
        <f t="shared" si="11"/>
        <v>0.25</v>
      </c>
      <c r="W16" s="22">
        <f t="shared" si="12"/>
        <v>0.23</v>
      </c>
      <c r="X16" s="22">
        <f t="shared" si="13"/>
        <v>0.23</v>
      </c>
      <c r="Y16" s="22">
        <f t="shared" si="14"/>
        <v>0.21</v>
      </c>
      <c r="Z16" s="22">
        <f t="shared" si="15"/>
        <v>0.23</v>
      </c>
      <c r="AA16" s="22">
        <f t="shared" si="16"/>
        <v>0.21</v>
      </c>
      <c r="AB16" s="22">
        <f t="shared" si="17"/>
        <v>0.24</v>
      </c>
      <c r="AC16" s="22">
        <f t="shared" si="18"/>
        <v>0.24</v>
      </c>
      <c r="AD16" s="22">
        <f t="shared" si="19"/>
        <v>0.27</v>
      </c>
      <c r="AE16" s="22">
        <f t="shared" si="20"/>
        <v>0.21</v>
      </c>
      <c r="AF16" s="22">
        <f t="shared" si="21"/>
        <v>0.24</v>
      </c>
      <c r="AG16" s="22">
        <f t="shared" si="22"/>
        <v>0.21</v>
      </c>
      <c r="AH16" s="22">
        <f t="shared" si="23"/>
        <v>0.22</v>
      </c>
      <c r="AI16" s="22">
        <f t="shared" si="24"/>
        <v>0.24</v>
      </c>
      <c r="AJ16" s="22">
        <f t="shared" si="25"/>
        <v>0.22</v>
      </c>
    </row>
    <row r="17" spans="1:36" ht="12.95" customHeight="1">
      <c r="A17" s="21">
        <v>464</v>
      </c>
      <c r="B17" s="64" t="s">
        <v>192</v>
      </c>
      <c r="C17" s="64"/>
      <c r="D17" s="21">
        <v>8</v>
      </c>
      <c r="E17" s="21">
        <v>10</v>
      </c>
      <c r="F17" s="4">
        <f t="shared" si="0"/>
        <v>0.03</v>
      </c>
      <c r="G17" s="5"/>
      <c r="H17" s="21" t="s">
        <v>195</v>
      </c>
      <c r="I17" s="21" t="s">
        <v>199</v>
      </c>
      <c r="J17" s="1" t="s">
        <v>15</v>
      </c>
      <c r="K17" s="22">
        <f t="shared" si="1"/>
        <v>0.03</v>
      </c>
      <c r="L17" s="22">
        <f t="shared" si="2"/>
        <v>0.03</v>
      </c>
      <c r="M17" s="22">
        <f t="shared" si="3"/>
        <v>0.03</v>
      </c>
      <c r="N17" s="22">
        <f t="shared" si="4"/>
        <v>0.03</v>
      </c>
      <c r="O17" s="22">
        <f t="shared" si="5"/>
        <v>0.03</v>
      </c>
      <c r="P17" s="22">
        <f t="shared" si="26"/>
        <v>0.03</v>
      </c>
      <c r="Q17" s="22">
        <f t="shared" si="6"/>
        <v>0.03</v>
      </c>
      <c r="R17" s="22">
        <f t="shared" si="7"/>
        <v>0.03</v>
      </c>
      <c r="S17" s="22">
        <f t="shared" si="8"/>
        <v>0.03</v>
      </c>
      <c r="T17" s="22">
        <f t="shared" si="9"/>
        <v>0.03</v>
      </c>
      <c r="U17" s="22">
        <f t="shared" si="10"/>
        <v>0.03</v>
      </c>
      <c r="V17" s="22">
        <f t="shared" si="11"/>
        <v>0.03</v>
      </c>
      <c r="W17" s="22">
        <f t="shared" si="12"/>
        <v>0.03</v>
      </c>
      <c r="X17" s="22">
        <f t="shared" si="13"/>
        <v>0.03</v>
      </c>
      <c r="Y17" s="22">
        <f t="shared" si="14"/>
        <v>0.02</v>
      </c>
      <c r="Z17" s="22">
        <f t="shared" si="15"/>
        <v>0.03</v>
      </c>
      <c r="AA17" s="22">
        <f t="shared" si="16"/>
        <v>0.03</v>
      </c>
      <c r="AB17" s="22">
        <f t="shared" si="17"/>
        <v>0.03</v>
      </c>
      <c r="AC17" s="22">
        <f t="shared" si="18"/>
        <v>0.03</v>
      </c>
      <c r="AD17" s="22">
        <f t="shared" si="19"/>
        <v>0.04</v>
      </c>
      <c r="AE17" s="22">
        <f t="shared" si="20"/>
        <v>0.02</v>
      </c>
      <c r="AF17" s="22">
        <f t="shared" si="21"/>
        <v>0.03</v>
      </c>
      <c r="AG17" s="22">
        <f t="shared" si="22"/>
        <v>0.03</v>
      </c>
      <c r="AH17" s="22">
        <f t="shared" si="23"/>
        <v>0.02</v>
      </c>
      <c r="AI17" s="22">
        <f t="shared" si="24"/>
        <v>0.03</v>
      </c>
      <c r="AJ17" s="22">
        <f t="shared" si="25"/>
        <v>0.03</v>
      </c>
    </row>
    <row r="18" spans="1:36" ht="12.95" customHeight="1">
      <c r="A18" s="21">
        <v>465</v>
      </c>
      <c r="B18" s="64" t="s">
        <v>192</v>
      </c>
      <c r="C18" s="64"/>
      <c r="D18" s="21">
        <v>20</v>
      </c>
      <c r="E18" s="21">
        <v>16</v>
      </c>
      <c r="F18" s="4">
        <f t="shared" si="0"/>
        <v>0.25</v>
      </c>
      <c r="G18" s="5"/>
      <c r="H18" s="21" t="s">
        <v>195</v>
      </c>
      <c r="I18" s="21" t="s">
        <v>196</v>
      </c>
      <c r="J18" s="1" t="s">
        <v>15</v>
      </c>
      <c r="K18" s="22">
        <f t="shared" si="1"/>
        <v>0.23</v>
      </c>
      <c r="L18" s="22">
        <f t="shared" si="2"/>
        <v>0.25</v>
      </c>
      <c r="M18" s="22">
        <f t="shared" si="3"/>
        <v>0.25</v>
      </c>
      <c r="N18" s="22">
        <f t="shared" si="4"/>
        <v>0.25</v>
      </c>
      <c r="O18" s="22">
        <f t="shared" si="5"/>
        <v>0.26</v>
      </c>
      <c r="P18" s="22">
        <f t="shared" si="26"/>
        <v>0.25</v>
      </c>
      <c r="Q18" s="22">
        <f t="shared" si="6"/>
        <v>0.23</v>
      </c>
      <c r="R18" s="22">
        <f t="shared" si="7"/>
        <v>0.25</v>
      </c>
      <c r="S18" s="22">
        <f t="shared" si="8"/>
        <v>0.25</v>
      </c>
      <c r="T18" s="22">
        <f t="shared" si="9"/>
        <v>0.26</v>
      </c>
      <c r="U18" s="22">
        <f t="shared" si="10"/>
        <v>0.25</v>
      </c>
      <c r="V18" s="22">
        <f t="shared" si="11"/>
        <v>0.26</v>
      </c>
      <c r="W18" s="22">
        <f t="shared" si="12"/>
        <v>0.25</v>
      </c>
      <c r="X18" s="22">
        <f t="shared" si="13"/>
        <v>0.25</v>
      </c>
      <c r="Y18" s="22">
        <f t="shared" si="14"/>
        <v>0.23</v>
      </c>
      <c r="Z18" s="22">
        <f t="shared" si="15"/>
        <v>0.25</v>
      </c>
      <c r="AA18" s="22">
        <f t="shared" si="16"/>
        <v>0.22</v>
      </c>
      <c r="AB18" s="22">
        <f t="shared" si="17"/>
        <v>0.26</v>
      </c>
      <c r="AC18" s="22">
        <f t="shared" si="18"/>
        <v>0.26</v>
      </c>
      <c r="AD18" s="22">
        <f t="shared" si="19"/>
        <v>0.28999999999999998</v>
      </c>
      <c r="AE18" s="22">
        <f t="shared" si="20"/>
        <v>0.23</v>
      </c>
      <c r="AF18" s="22">
        <f t="shared" si="21"/>
        <v>0.26</v>
      </c>
      <c r="AG18" s="22">
        <f t="shared" si="22"/>
        <v>0.22</v>
      </c>
      <c r="AH18" s="22">
        <f t="shared" si="23"/>
        <v>0.23</v>
      </c>
      <c r="AI18" s="22">
        <f t="shared" si="24"/>
        <v>0.25</v>
      </c>
      <c r="AJ18" s="22">
        <f t="shared" si="25"/>
        <v>0.23</v>
      </c>
    </row>
    <row r="19" spans="1:36" ht="12.95" customHeight="1">
      <c r="A19" s="21">
        <v>466</v>
      </c>
      <c r="B19" s="64" t="s">
        <v>192</v>
      </c>
      <c r="C19" s="64"/>
      <c r="D19" s="21">
        <v>28</v>
      </c>
      <c r="E19" s="21">
        <v>18</v>
      </c>
      <c r="F19" s="4">
        <f t="shared" si="0"/>
        <v>0.52</v>
      </c>
      <c r="G19" s="5"/>
      <c r="H19" s="21"/>
      <c r="I19" s="21"/>
      <c r="J19" s="1" t="s">
        <v>15</v>
      </c>
      <c r="K19" s="22">
        <f t="shared" si="1"/>
        <v>0.47</v>
      </c>
      <c r="L19" s="22">
        <f t="shared" si="2"/>
        <v>0.53</v>
      </c>
      <c r="M19" s="22">
        <f t="shared" si="3"/>
        <v>0.52</v>
      </c>
      <c r="N19" s="22">
        <f t="shared" si="4"/>
        <v>0.52</v>
      </c>
      <c r="O19" s="22">
        <f t="shared" si="5"/>
        <v>0.53</v>
      </c>
      <c r="P19" s="22">
        <f t="shared" si="26"/>
        <v>0.52</v>
      </c>
      <c r="Q19" s="22">
        <f t="shared" si="6"/>
        <v>0.48</v>
      </c>
      <c r="R19" s="22">
        <f t="shared" si="7"/>
        <v>0.54</v>
      </c>
      <c r="S19" s="22">
        <f t="shared" si="8"/>
        <v>0.53</v>
      </c>
      <c r="T19" s="22">
        <f t="shared" si="9"/>
        <v>0.53</v>
      </c>
      <c r="U19" s="22">
        <f t="shared" si="10"/>
        <v>0.53</v>
      </c>
      <c r="V19" s="22">
        <f t="shared" si="11"/>
        <v>0.56000000000000005</v>
      </c>
      <c r="W19" s="22">
        <f t="shared" si="12"/>
        <v>0.52</v>
      </c>
      <c r="X19" s="22">
        <f t="shared" si="13"/>
        <v>0.52</v>
      </c>
      <c r="Y19" s="22">
        <f t="shared" si="14"/>
        <v>0.5</v>
      </c>
      <c r="Z19" s="22">
        <f t="shared" si="15"/>
        <v>0.52</v>
      </c>
      <c r="AA19" s="22">
        <f t="shared" si="16"/>
        <v>0.46</v>
      </c>
      <c r="AB19" s="22">
        <f t="shared" si="17"/>
        <v>0.56000000000000005</v>
      </c>
      <c r="AC19" s="22">
        <f t="shared" si="18"/>
        <v>0.55000000000000004</v>
      </c>
      <c r="AD19" s="22">
        <f t="shared" si="19"/>
        <v>0.56999999999999995</v>
      </c>
      <c r="AE19" s="22">
        <f t="shared" si="20"/>
        <v>0.5</v>
      </c>
      <c r="AF19" s="22">
        <f t="shared" si="21"/>
        <v>0.55000000000000004</v>
      </c>
      <c r="AG19" s="22">
        <f t="shared" si="22"/>
        <v>0.47</v>
      </c>
      <c r="AH19" s="22">
        <f t="shared" si="23"/>
        <v>0.5</v>
      </c>
      <c r="AI19" s="22">
        <f t="shared" si="24"/>
        <v>0.52</v>
      </c>
      <c r="AJ19" s="22">
        <f t="shared" si="25"/>
        <v>0.5</v>
      </c>
    </row>
    <row r="20" spans="1:36" ht="12.95" customHeight="1">
      <c r="A20" s="21">
        <v>467</v>
      </c>
      <c r="B20" s="64" t="s">
        <v>193</v>
      </c>
      <c r="C20" s="64"/>
      <c r="D20" s="21">
        <v>8</v>
      </c>
      <c r="E20" s="21">
        <v>12</v>
      </c>
      <c r="F20" s="4">
        <f t="shared" si="0"/>
        <v>0.03</v>
      </c>
      <c r="G20" s="5"/>
      <c r="H20" s="21"/>
      <c r="I20" s="21"/>
      <c r="J20" s="1" t="s">
        <v>15</v>
      </c>
      <c r="K20" s="22">
        <f t="shared" si="1"/>
        <v>0.04</v>
      </c>
      <c r="L20" s="22">
        <f t="shared" si="2"/>
        <v>0.03</v>
      </c>
      <c r="M20" s="22">
        <f t="shared" si="3"/>
        <v>0.04</v>
      </c>
      <c r="N20" s="22">
        <f t="shared" si="4"/>
        <v>0.04</v>
      </c>
      <c r="O20" s="22">
        <f t="shared" si="5"/>
        <v>0.04</v>
      </c>
      <c r="P20" s="22">
        <f t="shared" si="26"/>
        <v>0.04</v>
      </c>
      <c r="Q20" s="22">
        <f t="shared" si="6"/>
        <v>0.03</v>
      </c>
      <c r="R20" s="22">
        <f t="shared" si="7"/>
        <v>0.03</v>
      </c>
      <c r="S20" s="22">
        <f t="shared" si="8"/>
        <v>0.04</v>
      </c>
      <c r="T20" s="22">
        <f t="shared" si="9"/>
        <v>0.04</v>
      </c>
      <c r="U20" s="22">
        <f t="shared" si="10"/>
        <v>0.03</v>
      </c>
      <c r="V20" s="22">
        <f t="shared" si="11"/>
        <v>0.03</v>
      </c>
      <c r="W20" s="22">
        <f t="shared" si="12"/>
        <v>0.03</v>
      </c>
      <c r="X20" s="22">
        <f t="shared" si="13"/>
        <v>0.04</v>
      </c>
      <c r="Y20" s="22">
        <f t="shared" si="14"/>
        <v>0.03</v>
      </c>
      <c r="Z20" s="22">
        <f t="shared" si="15"/>
        <v>0.03</v>
      </c>
      <c r="AA20" s="22">
        <f t="shared" si="16"/>
        <v>0.03</v>
      </c>
      <c r="AB20" s="22">
        <f t="shared" si="17"/>
        <v>0.03</v>
      </c>
      <c r="AC20" s="22">
        <f t="shared" si="18"/>
        <v>0.03</v>
      </c>
      <c r="AD20" s="22">
        <f t="shared" si="19"/>
        <v>0.05</v>
      </c>
      <c r="AE20" s="22">
        <f t="shared" si="20"/>
        <v>0.03</v>
      </c>
      <c r="AF20" s="22">
        <f t="shared" si="21"/>
        <v>0.03</v>
      </c>
      <c r="AG20" s="22">
        <f t="shared" si="22"/>
        <v>0.03</v>
      </c>
      <c r="AH20" s="22">
        <f t="shared" si="23"/>
        <v>0.03</v>
      </c>
      <c r="AI20" s="22">
        <f t="shared" si="24"/>
        <v>0.04</v>
      </c>
      <c r="AJ20" s="22">
        <f t="shared" si="25"/>
        <v>0.03</v>
      </c>
    </row>
    <row r="21" spans="1:36" ht="12.95" customHeight="1">
      <c r="A21" s="21">
        <v>468</v>
      </c>
      <c r="B21" s="64" t="s">
        <v>194</v>
      </c>
      <c r="C21" s="64"/>
      <c r="D21" s="21">
        <v>20</v>
      </c>
      <c r="E21" s="21">
        <v>14</v>
      </c>
      <c r="F21" s="4">
        <f t="shared" si="0"/>
        <v>0.2</v>
      </c>
      <c r="G21" s="5"/>
      <c r="H21" s="21"/>
      <c r="I21" s="21"/>
      <c r="J21" s="1" t="s">
        <v>15</v>
      </c>
      <c r="K21" s="22">
        <f t="shared" si="1"/>
        <v>0.2</v>
      </c>
      <c r="L21" s="22">
        <f t="shared" si="2"/>
        <v>0.22</v>
      </c>
      <c r="M21" s="22">
        <f t="shared" si="3"/>
        <v>0.22</v>
      </c>
      <c r="N21" s="22">
        <f t="shared" si="4"/>
        <v>0.22</v>
      </c>
      <c r="O21" s="22">
        <f t="shared" si="5"/>
        <v>0.22</v>
      </c>
      <c r="P21" s="22">
        <f t="shared" si="26"/>
        <v>0.22</v>
      </c>
      <c r="Q21" s="22">
        <f t="shared" si="6"/>
        <v>0.2</v>
      </c>
      <c r="R21" s="22">
        <f t="shared" si="7"/>
        <v>0.22</v>
      </c>
      <c r="S21" s="22">
        <f t="shared" si="8"/>
        <v>0.22</v>
      </c>
      <c r="T21" s="22">
        <f t="shared" si="9"/>
        <v>0.22</v>
      </c>
      <c r="U21" s="22">
        <f t="shared" si="10"/>
        <v>0.22</v>
      </c>
      <c r="V21" s="22">
        <f t="shared" si="11"/>
        <v>0.23</v>
      </c>
      <c r="W21" s="22">
        <f t="shared" si="12"/>
        <v>0.22</v>
      </c>
      <c r="X21" s="22">
        <f t="shared" si="13"/>
        <v>0.22</v>
      </c>
      <c r="Y21" s="22">
        <f t="shared" si="14"/>
        <v>0.2</v>
      </c>
      <c r="Z21" s="22">
        <f t="shared" si="15"/>
        <v>0.22</v>
      </c>
      <c r="AA21" s="22">
        <f t="shared" si="16"/>
        <v>0.2</v>
      </c>
      <c r="AB21" s="22">
        <f t="shared" si="17"/>
        <v>0.22</v>
      </c>
      <c r="AC21" s="22">
        <f t="shared" si="18"/>
        <v>0.22</v>
      </c>
      <c r="AD21" s="22">
        <f t="shared" si="19"/>
        <v>0.25</v>
      </c>
      <c r="AE21" s="22">
        <f t="shared" si="20"/>
        <v>0.2</v>
      </c>
      <c r="AF21" s="22">
        <f t="shared" si="21"/>
        <v>0.22</v>
      </c>
      <c r="AG21" s="22">
        <f t="shared" si="22"/>
        <v>0.2</v>
      </c>
      <c r="AH21" s="22">
        <f t="shared" si="23"/>
        <v>0.2</v>
      </c>
      <c r="AI21" s="22">
        <f t="shared" si="24"/>
        <v>0.22</v>
      </c>
      <c r="AJ21" s="22">
        <f t="shared" si="25"/>
        <v>0.2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229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17</v>
      </c>
      <c r="D47" s="13">
        <f>COUNTIF(G4:G43,"*下層*")</f>
        <v>1</v>
      </c>
      <c r="E47" s="13">
        <f>COUNTA(A4:A43)</f>
        <v>18</v>
      </c>
      <c r="F47" s="9"/>
      <c r="G47" s="14">
        <f>C47*100</f>
        <v>1700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14</v>
      </c>
      <c r="D48" s="13">
        <f>IF(D47&gt;0,ROUND(SUMIF(G4:G43,"*下層*",E4:E43)/D47,0),"")</f>
        <v>9</v>
      </c>
      <c r="E48" s="13">
        <f>ROUND(SUM(E4:E43)/E47,0)</f>
        <v>14</v>
      </c>
      <c r="F48" s="12"/>
      <c r="G48" s="14">
        <f>C48</f>
        <v>14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17</v>
      </c>
      <c r="D49" s="13">
        <f>IF(D47&gt;0,ROUND(SUMIF(G4:G43,"*下層*",D4:D43)/D47,0),"")</f>
        <v>10</v>
      </c>
      <c r="E49" s="13">
        <f>ROUND(SUM(D4:D43)/E47,0)</f>
        <v>16</v>
      </c>
      <c r="F49" s="12"/>
      <c r="G49" s="14">
        <f>C49</f>
        <v>17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3.1</v>
      </c>
      <c r="D50" s="15">
        <f>SUMIF(G4:G43,"*下層*",F4:F43)</f>
        <v>0.04</v>
      </c>
      <c r="E50" s="4">
        <f>SUM(F4:F43)</f>
        <v>3.14</v>
      </c>
      <c r="F50" s="12"/>
      <c r="G50" s="16">
        <f>C50*100</f>
        <v>310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形状比＝82、Sr＝17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1</v>
      </c>
      <c r="E54" s="13">
        <f>COUNTA(H4:H43)</f>
        <v>7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13</v>
      </c>
      <c r="D55" s="13">
        <f>IF(D54&gt;0,ROUND(SUMIF(H4:H43,"▲",E4:E43)/D54,0),"")</f>
        <v>9</v>
      </c>
      <c r="E55" s="13">
        <f>ROUND(SUMIF(H4:H43,"*",E4:E43)/E54,0)</f>
        <v>13</v>
      </c>
      <c r="F55" s="12"/>
      <c r="G55" s="14">
        <f>C55</f>
        <v>13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15</v>
      </c>
      <c r="D56" s="13">
        <f>IF(D54&gt;0,ROUND(SUMIF(H4:H43,"▲",D4:D43)/D54,0),"")</f>
        <v>10</v>
      </c>
      <c r="E56" s="13">
        <f>ROUND(SUMIF(H4:H43,"*",D4:D43)/E54,0)</f>
        <v>15</v>
      </c>
      <c r="F56" s="12"/>
      <c r="G56" s="14">
        <f>C56</f>
        <v>15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0.9</v>
      </c>
      <c r="D57" s="15">
        <f>SUMIF(H4:H43,"▲",F4:F43)</f>
        <v>0.04</v>
      </c>
      <c r="E57" s="15">
        <f>SUM(C57:D57)</f>
        <v>0.94000000000000006</v>
      </c>
      <c r="F57" s="12"/>
      <c r="G57" s="18">
        <f>C57*100</f>
        <v>90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35.299999999999997</v>
      </c>
      <c r="D61" s="19">
        <f>IF(D47&gt;0,ROUND(D54/D47*100,1),"")</f>
        <v>100</v>
      </c>
      <c r="E61" s="19">
        <f>ROUND(E54/E47*100,1)</f>
        <v>38.9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29</v>
      </c>
      <c r="D62" s="19">
        <f>IF(D47&gt;0,ROUND(D57/D50*100,1),"")</f>
        <v>100</v>
      </c>
      <c r="E62" s="19">
        <f>ROUND(E57/E50*100,1)</f>
        <v>29.9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11</v>
      </c>
      <c r="D66" s="13">
        <f>D47-D54</f>
        <v>0</v>
      </c>
      <c r="E66" s="13">
        <f>SUM(C66:D66)</f>
        <v>11</v>
      </c>
      <c r="F66" s="9"/>
      <c r="G66" s="14">
        <f>C66*100</f>
        <v>1100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14</v>
      </c>
      <c r="D67" s="13" t="str">
        <f>IF(D66&gt;0,ROUND(SUMIFS(E4:E43,G4:G43,"*下層*",H4:H43,"")/D66,0),"")</f>
        <v/>
      </c>
      <c r="E67" s="13">
        <f>IF(E66&gt;0,ROUND(SUMIF(H4:H43,"",E4:E43)/E66,0),"")</f>
        <v>14</v>
      </c>
      <c r="F67" s="12"/>
      <c r="G67" s="14">
        <f>C67</f>
        <v>14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17</v>
      </c>
      <c r="D68" s="13" t="str">
        <f>IF(D66&gt;0,ROUND(SUMIFS(D4:D43,G4:G43,"*下層*",H4:H43,"")/D66,0),"")</f>
        <v/>
      </c>
      <c r="E68" s="13">
        <f>IF(E66&gt;0,ROUND(SUMIF(H4:H43,"",D4:D43)/E66,0),"")</f>
        <v>17</v>
      </c>
      <c r="F68" s="12"/>
      <c r="G68" s="14">
        <f>C68</f>
        <v>17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2.2000000000000002</v>
      </c>
      <c r="D69" s="15" t="str">
        <f>IF(D66&gt;0,D50-D57,"")</f>
        <v/>
      </c>
      <c r="E69" s="4">
        <f>SUM(C69:D69)</f>
        <v>2.2000000000000002</v>
      </c>
      <c r="F69" s="12"/>
      <c r="G69" s="16">
        <f>C69*100</f>
        <v>220.00000000000003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形状比＝82、Sr＝22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11" priority="16" stopIfTrue="1">
      <formula>AND(($H4="スギ"),(#REF!&lt;12))</formula>
    </cfRule>
  </conditionalFormatting>
  <conditionalFormatting sqref="L4:L43">
    <cfRule type="expression" dxfId="910" priority="15" stopIfTrue="1">
      <formula>AND(($H4="スギ"),(#REF!&lt;22),(#REF!&gt;=12))</formula>
    </cfRule>
  </conditionalFormatting>
  <conditionalFormatting sqref="M4:M43">
    <cfRule type="expression" dxfId="909" priority="14" stopIfTrue="1">
      <formula>AND(($H4="スギ"),(#REF!&lt;32),(#REF!&gt;=22))</formula>
    </cfRule>
  </conditionalFormatting>
  <conditionalFormatting sqref="N4:N43">
    <cfRule type="expression" dxfId="908" priority="13" stopIfTrue="1">
      <formula>AND(($H4="スギ"),(#REF!&lt;42),(#REF!&gt;=32))</formula>
    </cfRule>
  </conditionalFormatting>
  <conditionalFormatting sqref="S4:S43">
    <cfRule type="expression" dxfId="907" priority="9" stopIfTrue="1">
      <formula>AND(($H4="ヒノキ"),(#REF!&lt;32),(#REF!&gt;=22))</formula>
    </cfRule>
  </conditionalFormatting>
  <conditionalFormatting sqref="Z4:AF43 U4:U43 AJ4:AJ43 O4:P43">
    <cfRule type="expression" dxfId="906" priority="12" stopIfTrue="1">
      <formula>AND(($H4="スギ"),(#REF!&gt;=42))</formula>
    </cfRule>
  </conditionalFormatting>
  <conditionalFormatting sqref="Z4:AF43 AJ4:AJ43 T4:U43">
    <cfRule type="expression" dxfId="905" priority="8" stopIfTrue="1">
      <formula>AND(($H4="ヒノキ"),(#REF!&gt;=32))</formula>
    </cfRule>
  </conditionalFormatting>
  <conditionalFormatting sqref="AA4:AA43 Q4:Q43">
    <cfRule type="expression" dxfId="904" priority="11" stopIfTrue="1">
      <formula>AND(($H4="ヒノキ"),(#REF!&lt;12))</formula>
    </cfRule>
  </conditionalFormatting>
  <conditionalFormatting sqref="AA4:AA43 V4:V43">
    <cfRule type="expression" dxfId="903" priority="7" stopIfTrue="1">
      <formula>AND(($H4="アカマツ"),(#REF!&lt;12))</formula>
    </cfRule>
  </conditionalFormatting>
  <conditionalFormatting sqref="AB4:AB43 W4:W43">
    <cfRule type="expression" dxfId="902" priority="6" stopIfTrue="1">
      <formula>AND(($H4="アカマツ"),(#REF!&lt;22),(#REF!&gt;=12))</formula>
    </cfRule>
  </conditionalFormatting>
  <conditionalFormatting sqref="AB4:AE43 R4:R43">
    <cfRule type="expression" dxfId="901" priority="10" stopIfTrue="1">
      <formula>AND(($H4="ヒノキ"),(#REF!&lt;22),(#REF!&gt;=12))</formula>
    </cfRule>
  </conditionalFormatting>
  <conditionalFormatting sqref="AC4:AC43 X4:X43">
    <cfRule type="expression" dxfId="900" priority="5" stopIfTrue="1">
      <formula>AND(($H4="アカマツ"),(#REF!&lt;42),(#REF!&gt;=22))</formula>
    </cfRule>
  </conditionalFormatting>
  <conditionalFormatting sqref="AG4:AG43">
    <cfRule type="expression" dxfId="899" priority="3" stopIfTrue="1">
      <formula>AND(($H4&lt;&gt;"スギ"),($H4&lt;&gt;"ヒノキ"),($H4&lt;&gt;"アカマツ"),(#REF!&lt;12))</formula>
    </cfRule>
  </conditionalFormatting>
  <conditionalFormatting sqref="AH4:AH43">
    <cfRule type="expression" dxfId="89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9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9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E2431-0320-4811-8C90-F47919A241AE}">
  <sheetPr>
    <tabColor rgb="FFFFFF00"/>
  </sheetPr>
  <dimension ref="A1:AJ120"/>
  <sheetViews>
    <sheetView showGridLines="0" view="pageBreakPreview" topLeftCell="A46" zoomScale="98" zoomScaleNormal="85" zoomScaleSheetLayoutView="98" workbookViewId="0">
      <selection activeCell="F9" sqref="F9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49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111</v>
      </c>
      <c r="B4" s="78" t="s">
        <v>95</v>
      </c>
      <c r="C4" s="79"/>
      <c r="D4" s="21">
        <v>40</v>
      </c>
      <c r="E4" s="21">
        <v>20</v>
      </c>
      <c r="F4" s="4">
        <f t="shared" ref="F4:F43" si="0">IF(D4&gt;0,IF(B4="スギ",P4,IF(B4="ヒノキ",U4,IF(B4="アカマツ",Z4,IF(B4="カラマツ",AF4,AJ4)))),"")</f>
        <v>1.1000000000000001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0.98</v>
      </c>
      <c r="L4" s="22">
        <f t="shared" ref="L4:L43" si="2">ROUND(10^(-5+0.73504+1.83346*LOG(D4)+1.06569*LOG(E4)),2)</f>
        <v>1.1499999999999999</v>
      </c>
      <c r="M4" s="22">
        <f t="shared" ref="M4:M43" si="3">ROUND(10^(-5+0.71514+1.74357*LOG(D4)+1.17719*LOG(E4)),2)</f>
        <v>1.1000000000000001</v>
      </c>
      <c r="N4" s="22">
        <f t="shared" ref="N4:N43" si="4">ROUND(10^(-5+0.82956+1.76381*LOG(D4)+1.06412*LOG(E4)),2)</f>
        <v>1.1000000000000001</v>
      </c>
      <c r="O4" s="22">
        <f t="shared" ref="O4:O43" si="5">ROUND(10^(-5+0.88226+1.79204*LOG(D4)+0.99303*LOG(E4)),2)</f>
        <v>1.1100000000000001</v>
      </c>
      <c r="P4" s="22">
        <f>HLOOKUP($D4,K$3:O$43,MATCH($A4,$A$3:$A$43,0),1)</f>
        <v>1.1000000000000001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1.01</v>
      </c>
      <c r="R4" s="22">
        <f t="shared" ref="R4:R43" si="7">ROUND(10^(1.905709*LOG(D4)+1.011385*LOG(E4)-4.293729),2)</f>
        <v>1.19</v>
      </c>
      <c r="S4" s="22">
        <f t="shared" ref="S4:S43" si="8">ROUND(10^(1.771888*LOG(D4)+1.138415*LOG(E4)-4.271259),2)</f>
        <v>1.1200000000000001</v>
      </c>
      <c r="T4" s="22">
        <f t="shared" ref="T4:T43" si="9">ROUND(10^(1.671519*LOG(D4)+1.363617*LOG(E4)-4.404407),2)</f>
        <v>1.1200000000000001</v>
      </c>
      <c r="U4" s="22">
        <f t="shared" ref="U4:U43" si="10">HLOOKUP($D4,Q$3:T$43,MATCH($A4,$A$3:$A$43,0),1)</f>
        <v>1.1200000000000001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1.25</v>
      </c>
      <c r="W4" s="22">
        <f t="shared" ref="W4:W43" si="12">ROUND(10^(-4.155639+1.847898*LOG(D4)+0.951955*LOG(E4)),2)</f>
        <v>1.1000000000000001</v>
      </c>
      <c r="X4" s="22">
        <f t="shared" ref="X4:X43" si="13">ROUND(10^(-4.194535+1.804172*LOG(D4)+1.034248*LOG(E4)),2)</f>
        <v>1.1000000000000001</v>
      </c>
      <c r="Y4" s="22">
        <f t="shared" ref="Y4:Y43" si="14">ROUND(10^(-4.42347+2.006485*LOG(D4)+0.967757*LOG(E4)),2)</f>
        <v>1.1200000000000001</v>
      </c>
      <c r="Z4" s="22">
        <f t="shared" ref="Z4:Z43" si="15">HLOOKUP($D4,V$3:Y$43,MATCH($A4,$A$3:$A$43,0),1)</f>
        <v>1.1000000000000001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0.97</v>
      </c>
      <c r="AB4" s="22">
        <f t="shared" ref="AB4:AB43" si="17">ROUND(10^(1.979213*LOG(D4)+0.998347*LOG(E4)-4.369281),2)</f>
        <v>1.26</v>
      </c>
      <c r="AC4" s="22">
        <f t="shared" ref="AC4:AC43" si="18">ROUND(10^(1.904401*LOG(D4)+1.062478*LOG(E4)-4.348104),2)</f>
        <v>1.22</v>
      </c>
      <c r="AD4" s="22">
        <f t="shared" ref="AD4:AD43" si="19">ROUND(10^(1.640825*LOG(D4)+1.080387*LOG(E4)-3.976731),2)</f>
        <v>1.1399999999999999</v>
      </c>
      <c r="AE4" s="22">
        <f t="shared" ref="AE4:AE43" si="20">ROUND(10^(1.90887*LOG(D4)+1.088002*LOG(E4)-4.431495),2)</f>
        <v>1.1000000000000001</v>
      </c>
      <c r="AF4" s="22">
        <f t="shared" ref="AF4:AF43" si="21">HLOOKUP($D4,AA$3:AE$43,MATCH($A4,$A$3:$A$43,0),1)</f>
        <v>1.1399999999999999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1.02</v>
      </c>
      <c r="AH4" s="22">
        <f t="shared" ref="AH4:AH43" si="23">ROUND(10^(1.93813902*LOG(D4)+0.96697002*LOG(E4)-4.32216295),2)</f>
        <v>1.1000000000000001</v>
      </c>
      <c r="AI4" s="22">
        <f t="shared" ref="AI4:AI43" si="24">ROUND(10^(1.82464098*LOG(D4)+0.97625989*LOG(E4)-4.15096808),2)</f>
        <v>1.1000000000000001</v>
      </c>
      <c r="AJ4" s="22">
        <f t="shared" ref="AJ4:AJ43" si="25">HLOOKUP($D4,AG$3:AI$43,MATCH($A4,$A$3:$A$43,0),1)</f>
        <v>1.1000000000000001</v>
      </c>
    </row>
    <row r="5" spans="1:36" ht="12.95" customHeight="1">
      <c r="A5" s="21">
        <v>112</v>
      </c>
      <c r="B5" s="78" t="s">
        <v>96</v>
      </c>
      <c r="C5" s="79"/>
      <c r="D5" s="21">
        <v>10</v>
      </c>
      <c r="E5" s="21">
        <v>8</v>
      </c>
      <c r="F5" s="63">
        <v>0.04</v>
      </c>
      <c r="G5" s="5"/>
      <c r="H5" s="21" t="s">
        <v>97</v>
      </c>
      <c r="I5" s="21" t="s">
        <v>100</v>
      </c>
      <c r="J5" s="1" t="s">
        <v>15</v>
      </c>
      <c r="K5" s="22">
        <f t="shared" si="1"/>
        <v>0.03</v>
      </c>
      <c r="L5" s="22">
        <f t="shared" si="2"/>
        <v>0.03</v>
      </c>
      <c r="M5" s="22">
        <f t="shared" si="3"/>
        <v>0.03</v>
      </c>
      <c r="N5" s="22">
        <f t="shared" si="4"/>
        <v>0.04</v>
      </c>
      <c r="O5" s="22">
        <f t="shared" si="5"/>
        <v>0.04</v>
      </c>
      <c r="P5" s="22">
        <f t="shared" ref="P5:P43" si="26">HLOOKUP($D5,K$3:O$43,MATCH(A5,$A$3:$A$43,0),1)</f>
        <v>0.03</v>
      </c>
      <c r="Q5" s="22">
        <f t="shared" si="6"/>
        <v>0.03</v>
      </c>
      <c r="R5" s="22">
        <f t="shared" si="7"/>
        <v>0.03</v>
      </c>
      <c r="S5" s="22">
        <f t="shared" si="8"/>
        <v>0.03</v>
      </c>
      <c r="T5" s="22">
        <f t="shared" si="9"/>
        <v>0.03</v>
      </c>
      <c r="U5" s="22">
        <f t="shared" si="10"/>
        <v>0.03</v>
      </c>
      <c r="V5" s="22">
        <f t="shared" si="11"/>
        <v>0.04</v>
      </c>
      <c r="W5" s="22">
        <f t="shared" si="12"/>
        <v>0.04</v>
      </c>
      <c r="X5" s="22">
        <f t="shared" si="13"/>
        <v>0.03</v>
      </c>
      <c r="Y5" s="22">
        <f t="shared" si="14"/>
        <v>0.03</v>
      </c>
      <c r="Z5" s="22">
        <f t="shared" si="15"/>
        <v>0.04</v>
      </c>
      <c r="AA5" s="22">
        <f t="shared" si="16"/>
        <v>0.03</v>
      </c>
      <c r="AB5" s="22">
        <f t="shared" si="17"/>
        <v>0.03</v>
      </c>
      <c r="AC5" s="22">
        <f t="shared" si="18"/>
        <v>0.03</v>
      </c>
      <c r="AD5" s="22">
        <f t="shared" si="19"/>
        <v>0.04</v>
      </c>
      <c r="AE5" s="22">
        <f t="shared" si="20"/>
        <v>0.03</v>
      </c>
      <c r="AF5" s="22">
        <f t="shared" si="21"/>
        <v>0.03</v>
      </c>
      <c r="AG5" s="22">
        <f t="shared" si="22"/>
        <v>0.03</v>
      </c>
      <c r="AH5" s="22">
        <f t="shared" si="23"/>
        <v>0.03</v>
      </c>
      <c r="AI5" s="22">
        <f t="shared" si="24"/>
        <v>0.04</v>
      </c>
      <c r="AJ5" s="22">
        <f t="shared" si="25"/>
        <v>0.03</v>
      </c>
    </row>
    <row r="6" spans="1:36" ht="12.95" customHeight="1">
      <c r="A6" s="21">
        <v>113</v>
      </c>
      <c r="B6" s="78" t="s">
        <v>95</v>
      </c>
      <c r="C6" s="79"/>
      <c r="D6" s="21">
        <v>30</v>
      </c>
      <c r="E6" s="21">
        <v>18</v>
      </c>
      <c r="F6" s="4">
        <f t="shared" si="0"/>
        <v>0.56999999999999995</v>
      </c>
      <c r="G6" s="5" t="s">
        <v>98</v>
      </c>
      <c r="H6" s="21" t="s">
        <v>97</v>
      </c>
      <c r="I6" s="21" t="s">
        <v>101</v>
      </c>
      <c r="J6" s="1" t="s">
        <v>15</v>
      </c>
      <c r="K6" s="22">
        <f t="shared" si="1"/>
        <v>0.53</v>
      </c>
      <c r="L6" s="22">
        <f t="shared" si="2"/>
        <v>0.6</v>
      </c>
      <c r="M6" s="22">
        <f t="shared" si="3"/>
        <v>0.59</v>
      </c>
      <c r="N6" s="22">
        <f t="shared" si="4"/>
        <v>0.59</v>
      </c>
      <c r="O6" s="22">
        <f t="shared" si="5"/>
        <v>0.6</v>
      </c>
      <c r="P6" s="22">
        <f t="shared" si="26"/>
        <v>0.59</v>
      </c>
      <c r="Q6" s="22">
        <f t="shared" si="6"/>
        <v>0.54</v>
      </c>
      <c r="R6" s="22">
        <f t="shared" si="7"/>
        <v>0.62</v>
      </c>
      <c r="S6" s="22">
        <f t="shared" si="8"/>
        <v>0.6</v>
      </c>
      <c r="T6" s="22">
        <f t="shared" si="9"/>
        <v>0.6</v>
      </c>
      <c r="U6" s="22">
        <f t="shared" si="10"/>
        <v>0.6</v>
      </c>
      <c r="V6" s="22">
        <f t="shared" si="11"/>
        <v>0.64</v>
      </c>
      <c r="W6" s="22">
        <f t="shared" si="12"/>
        <v>0.59</v>
      </c>
      <c r="X6" s="22">
        <f t="shared" si="13"/>
        <v>0.59</v>
      </c>
      <c r="Y6" s="22">
        <f t="shared" si="14"/>
        <v>0.56999999999999995</v>
      </c>
      <c r="Z6" s="22">
        <f t="shared" si="15"/>
        <v>0.59</v>
      </c>
      <c r="AA6" s="22">
        <f t="shared" si="16"/>
        <v>0.52</v>
      </c>
      <c r="AB6" s="22">
        <f t="shared" si="17"/>
        <v>0.64</v>
      </c>
      <c r="AC6" s="22">
        <f t="shared" si="18"/>
        <v>0.63</v>
      </c>
      <c r="AD6" s="22">
        <f t="shared" si="19"/>
        <v>0.64</v>
      </c>
      <c r="AE6" s="22">
        <f t="shared" si="20"/>
        <v>0.56999999999999995</v>
      </c>
      <c r="AF6" s="22">
        <f t="shared" si="21"/>
        <v>0.63</v>
      </c>
      <c r="AG6" s="22">
        <f t="shared" si="22"/>
        <v>0.53</v>
      </c>
      <c r="AH6" s="22">
        <f t="shared" si="23"/>
        <v>0.56999999999999995</v>
      </c>
      <c r="AI6" s="22">
        <f t="shared" si="24"/>
        <v>0.59</v>
      </c>
      <c r="AJ6" s="22">
        <f t="shared" si="25"/>
        <v>0.56999999999999995</v>
      </c>
    </row>
    <row r="7" spans="1:36" ht="12.95" customHeight="1">
      <c r="A7" s="21">
        <v>114</v>
      </c>
      <c r="B7" s="78" t="s">
        <v>96</v>
      </c>
      <c r="C7" s="79"/>
      <c r="D7" s="21">
        <v>18</v>
      </c>
      <c r="E7" s="21">
        <v>12</v>
      </c>
      <c r="F7" s="63">
        <v>0.16</v>
      </c>
      <c r="G7" s="5"/>
      <c r="H7" s="21"/>
      <c r="I7" s="21"/>
      <c r="J7" s="1" t="s">
        <v>15</v>
      </c>
      <c r="K7" s="22">
        <f t="shared" si="1"/>
        <v>0.15</v>
      </c>
      <c r="L7" s="22">
        <f t="shared" si="2"/>
        <v>0.15</v>
      </c>
      <c r="M7" s="22">
        <f t="shared" si="3"/>
        <v>0.15</v>
      </c>
      <c r="N7" s="22">
        <f t="shared" si="4"/>
        <v>0.16</v>
      </c>
      <c r="O7" s="22">
        <f t="shared" si="5"/>
        <v>0.16</v>
      </c>
      <c r="P7" s="22">
        <f t="shared" si="26"/>
        <v>0.15</v>
      </c>
      <c r="Q7" s="22">
        <f t="shared" si="6"/>
        <v>0.14000000000000001</v>
      </c>
      <c r="R7" s="22">
        <f t="shared" si="7"/>
        <v>0.15</v>
      </c>
      <c r="S7" s="22">
        <f t="shared" si="8"/>
        <v>0.15</v>
      </c>
      <c r="T7" s="22">
        <f t="shared" si="9"/>
        <v>0.15</v>
      </c>
      <c r="U7" s="22">
        <f t="shared" si="10"/>
        <v>0.15</v>
      </c>
      <c r="V7" s="22">
        <f t="shared" si="11"/>
        <v>0.16</v>
      </c>
      <c r="W7" s="22">
        <f t="shared" si="12"/>
        <v>0.16</v>
      </c>
      <c r="X7" s="22">
        <f t="shared" si="13"/>
        <v>0.15</v>
      </c>
      <c r="Y7" s="22">
        <f t="shared" si="14"/>
        <v>0.14000000000000001</v>
      </c>
      <c r="Z7" s="22">
        <f t="shared" si="15"/>
        <v>0.16</v>
      </c>
      <c r="AA7" s="22">
        <f t="shared" si="16"/>
        <v>0.14000000000000001</v>
      </c>
      <c r="AB7" s="22">
        <f t="shared" si="17"/>
        <v>0.16</v>
      </c>
      <c r="AC7" s="22">
        <f t="shared" si="18"/>
        <v>0.15</v>
      </c>
      <c r="AD7" s="22">
        <f t="shared" si="19"/>
        <v>0.18</v>
      </c>
      <c r="AE7" s="22">
        <f t="shared" si="20"/>
        <v>0.14000000000000001</v>
      </c>
      <c r="AF7" s="22">
        <f t="shared" si="21"/>
        <v>0.16</v>
      </c>
      <c r="AG7" s="22">
        <f t="shared" si="22"/>
        <v>0.14000000000000001</v>
      </c>
      <c r="AH7" s="22">
        <f t="shared" si="23"/>
        <v>0.14000000000000001</v>
      </c>
      <c r="AI7" s="22">
        <f t="shared" si="24"/>
        <v>0.16</v>
      </c>
      <c r="AJ7" s="22">
        <f t="shared" si="25"/>
        <v>0.14000000000000001</v>
      </c>
    </row>
    <row r="8" spans="1:36" ht="12.95" customHeight="1">
      <c r="A8" s="21">
        <v>115</v>
      </c>
      <c r="B8" s="78" t="s">
        <v>96</v>
      </c>
      <c r="C8" s="79"/>
      <c r="D8" s="21">
        <v>8</v>
      </c>
      <c r="E8" s="21">
        <v>9</v>
      </c>
      <c r="F8" s="63">
        <v>0.03</v>
      </c>
      <c r="G8" s="5"/>
      <c r="H8" s="21" t="s">
        <v>97</v>
      </c>
      <c r="I8" s="21" t="s">
        <v>100</v>
      </c>
      <c r="J8" s="1" t="s">
        <v>15</v>
      </c>
      <c r="K8" s="22">
        <f t="shared" si="1"/>
        <v>0.03</v>
      </c>
      <c r="L8" s="22">
        <f t="shared" si="2"/>
        <v>0.03</v>
      </c>
      <c r="M8" s="22">
        <f t="shared" si="3"/>
        <v>0.03</v>
      </c>
      <c r="N8" s="22">
        <f t="shared" si="4"/>
        <v>0.03</v>
      </c>
      <c r="O8" s="22">
        <f t="shared" si="5"/>
        <v>0.03</v>
      </c>
      <c r="P8" s="22">
        <f t="shared" si="26"/>
        <v>0.03</v>
      </c>
      <c r="Q8" s="22">
        <f t="shared" si="6"/>
        <v>0.03</v>
      </c>
      <c r="R8" s="22">
        <f t="shared" si="7"/>
        <v>0.02</v>
      </c>
      <c r="S8" s="22">
        <f t="shared" si="8"/>
        <v>0.03</v>
      </c>
      <c r="T8" s="22">
        <f t="shared" si="9"/>
        <v>0.03</v>
      </c>
      <c r="U8" s="22">
        <f t="shared" si="10"/>
        <v>0.03</v>
      </c>
      <c r="V8" s="22">
        <f t="shared" si="11"/>
        <v>0.03</v>
      </c>
      <c r="W8" s="22">
        <f t="shared" si="12"/>
        <v>0.03</v>
      </c>
      <c r="X8" s="22">
        <f t="shared" si="13"/>
        <v>0.03</v>
      </c>
      <c r="Y8" s="22">
        <f t="shared" si="14"/>
        <v>0.02</v>
      </c>
      <c r="Z8" s="22">
        <f t="shared" si="15"/>
        <v>0.03</v>
      </c>
      <c r="AA8" s="22">
        <f t="shared" si="16"/>
        <v>0.02</v>
      </c>
      <c r="AB8" s="22">
        <f t="shared" si="17"/>
        <v>0.02</v>
      </c>
      <c r="AC8" s="22">
        <f t="shared" si="18"/>
        <v>0.02</v>
      </c>
      <c r="AD8" s="22">
        <f t="shared" si="19"/>
        <v>0.03</v>
      </c>
      <c r="AE8" s="22">
        <f t="shared" si="20"/>
        <v>0.02</v>
      </c>
      <c r="AF8" s="22">
        <f t="shared" si="21"/>
        <v>0.02</v>
      </c>
      <c r="AG8" s="22">
        <f t="shared" si="22"/>
        <v>0.02</v>
      </c>
      <c r="AH8" s="22">
        <f t="shared" si="23"/>
        <v>0.02</v>
      </c>
      <c r="AI8" s="22">
        <f t="shared" si="24"/>
        <v>0.03</v>
      </c>
      <c r="AJ8" s="22">
        <f t="shared" si="25"/>
        <v>0.02</v>
      </c>
    </row>
    <row r="9" spans="1:36" ht="12.95" customHeight="1">
      <c r="A9" s="21">
        <v>116</v>
      </c>
      <c r="B9" s="78" t="s">
        <v>95</v>
      </c>
      <c r="C9" s="79"/>
      <c r="D9" s="21">
        <v>14</v>
      </c>
      <c r="E9" s="21">
        <v>13</v>
      </c>
      <c r="F9" s="4">
        <f t="shared" si="0"/>
        <v>0.09</v>
      </c>
      <c r="G9" s="5" t="s">
        <v>99</v>
      </c>
      <c r="H9" s="21" t="s">
        <v>97</v>
      </c>
      <c r="I9" s="21" t="s">
        <v>101</v>
      </c>
      <c r="J9" s="1" t="s">
        <v>15</v>
      </c>
      <c r="K9" s="22">
        <f t="shared" si="1"/>
        <v>0.1</v>
      </c>
      <c r="L9" s="22">
        <f t="shared" si="2"/>
        <v>0.11</v>
      </c>
      <c r="M9" s="22">
        <f t="shared" si="3"/>
        <v>0.11</v>
      </c>
      <c r="N9" s="22">
        <f t="shared" si="4"/>
        <v>0.11</v>
      </c>
      <c r="O9" s="22">
        <f t="shared" si="5"/>
        <v>0.11</v>
      </c>
      <c r="P9" s="22">
        <f t="shared" si="26"/>
        <v>0.11</v>
      </c>
      <c r="Q9" s="22">
        <f t="shared" si="6"/>
        <v>0.1</v>
      </c>
      <c r="R9" s="22">
        <f t="shared" si="7"/>
        <v>0.1</v>
      </c>
      <c r="S9" s="22">
        <f t="shared" si="8"/>
        <v>0.11</v>
      </c>
      <c r="T9" s="22">
        <f t="shared" si="9"/>
        <v>0.11</v>
      </c>
      <c r="U9" s="22">
        <f t="shared" si="10"/>
        <v>0.1</v>
      </c>
      <c r="V9" s="22">
        <f t="shared" si="11"/>
        <v>0.11</v>
      </c>
      <c r="W9" s="22">
        <f t="shared" si="12"/>
        <v>0.11</v>
      </c>
      <c r="X9" s="22">
        <f t="shared" si="13"/>
        <v>0.11</v>
      </c>
      <c r="Y9" s="22">
        <f t="shared" si="14"/>
        <v>0.09</v>
      </c>
      <c r="Z9" s="22">
        <f t="shared" si="15"/>
        <v>0.11</v>
      </c>
      <c r="AA9" s="22">
        <f t="shared" si="16"/>
        <v>0.1</v>
      </c>
      <c r="AB9" s="22">
        <f t="shared" si="17"/>
        <v>0.1</v>
      </c>
      <c r="AC9" s="22">
        <f t="shared" si="18"/>
        <v>0.1</v>
      </c>
      <c r="AD9" s="22">
        <f t="shared" si="19"/>
        <v>0.13</v>
      </c>
      <c r="AE9" s="22">
        <f t="shared" si="20"/>
        <v>0.09</v>
      </c>
      <c r="AF9" s="22">
        <f t="shared" si="21"/>
        <v>0.1</v>
      </c>
      <c r="AG9" s="22">
        <f t="shared" si="22"/>
        <v>0.09</v>
      </c>
      <c r="AH9" s="22">
        <f t="shared" si="23"/>
        <v>0.09</v>
      </c>
      <c r="AI9" s="22">
        <f t="shared" si="24"/>
        <v>0.11</v>
      </c>
      <c r="AJ9" s="22">
        <f t="shared" si="25"/>
        <v>0.09</v>
      </c>
    </row>
    <row r="10" spans="1:36" ht="12.95" customHeight="1">
      <c r="A10" s="21">
        <v>117</v>
      </c>
      <c r="B10" s="78" t="s">
        <v>96</v>
      </c>
      <c r="C10" s="79"/>
      <c r="D10" s="21">
        <v>14</v>
      </c>
      <c r="E10" s="21">
        <v>10</v>
      </c>
      <c r="F10" s="63">
        <v>0.09</v>
      </c>
      <c r="G10" s="5"/>
      <c r="H10" s="21"/>
      <c r="I10" s="21"/>
      <c r="J10" s="1" t="s">
        <v>15</v>
      </c>
      <c r="K10" s="22">
        <f t="shared" si="1"/>
        <v>0.08</v>
      </c>
      <c r="L10" s="22">
        <f t="shared" si="2"/>
        <v>0.08</v>
      </c>
      <c r="M10" s="22">
        <f t="shared" si="3"/>
        <v>0.08</v>
      </c>
      <c r="N10" s="22">
        <f t="shared" si="4"/>
        <v>0.08</v>
      </c>
      <c r="O10" s="22">
        <f t="shared" si="5"/>
        <v>0.08</v>
      </c>
      <c r="P10" s="22">
        <f t="shared" si="26"/>
        <v>0.08</v>
      </c>
      <c r="Q10" s="22">
        <f t="shared" si="6"/>
        <v>0.08</v>
      </c>
      <c r="R10" s="22">
        <f t="shared" si="7"/>
        <v>0.08</v>
      </c>
      <c r="S10" s="22">
        <f t="shared" si="8"/>
        <v>0.08</v>
      </c>
      <c r="T10" s="22">
        <f t="shared" si="9"/>
        <v>7.0000000000000007E-2</v>
      </c>
      <c r="U10" s="22">
        <f t="shared" si="10"/>
        <v>0.08</v>
      </c>
      <c r="V10" s="22">
        <f t="shared" si="11"/>
        <v>0.08</v>
      </c>
      <c r="W10" s="22">
        <f t="shared" si="12"/>
        <v>0.08</v>
      </c>
      <c r="X10" s="22">
        <f t="shared" si="13"/>
        <v>0.08</v>
      </c>
      <c r="Y10" s="22">
        <f t="shared" si="14"/>
        <v>7.0000000000000007E-2</v>
      </c>
      <c r="Z10" s="22">
        <f t="shared" si="15"/>
        <v>0.08</v>
      </c>
      <c r="AA10" s="22">
        <f t="shared" si="16"/>
        <v>7.0000000000000007E-2</v>
      </c>
      <c r="AB10" s="22">
        <f t="shared" si="17"/>
        <v>0.08</v>
      </c>
      <c r="AC10" s="22">
        <f t="shared" si="18"/>
        <v>0.08</v>
      </c>
      <c r="AD10" s="22">
        <f t="shared" si="19"/>
        <v>0.1</v>
      </c>
      <c r="AE10" s="22">
        <f t="shared" si="20"/>
        <v>7.0000000000000007E-2</v>
      </c>
      <c r="AF10" s="22">
        <f t="shared" si="21"/>
        <v>0.08</v>
      </c>
      <c r="AG10" s="22">
        <f t="shared" si="22"/>
        <v>7.0000000000000007E-2</v>
      </c>
      <c r="AH10" s="22">
        <f t="shared" si="23"/>
        <v>7.0000000000000007E-2</v>
      </c>
      <c r="AI10" s="22">
        <f t="shared" si="24"/>
        <v>0.08</v>
      </c>
      <c r="AJ10" s="22">
        <f t="shared" si="25"/>
        <v>7.0000000000000007E-2</v>
      </c>
    </row>
    <row r="11" spans="1:36" ht="12.95" customHeight="1">
      <c r="A11" s="21">
        <v>118</v>
      </c>
      <c r="B11" s="78" t="s">
        <v>96</v>
      </c>
      <c r="C11" s="79"/>
      <c r="D11" s="21">
        <v>48</v>
      </c>
      <c r="E11" s="21">
        <v>18</v>
      </c>
      <c r="F11" s="63">
        <v>1.54</v>
      </c>
      <c r="G11" s="5"/>
      <c r="H11" s="21" t="s">
        <v>97</v>
      </c>
      <c r="I11" s="21" t="s">
        <v>100</v>
      </c>
      <c r="J11" s="1" t="s">
        <v>15</v>
      </c>
      <c r="K11" s="22">
        <f t="shared" si="1"/>
        <v>1.21</v>
      </c>
      <c r="L11" s="22">
        <f t="shared" si="2"/>
        <v>1.43</v>
      </c>
      <c r="M11" s="22">
        <f t="shared" si="3"/>
        <v>1.33</v>
      </c>
      <c r="N11" s="22">
        <f t="shared" si="4"/>
        <v>1.35</v>
      </c>
      <c r="O11" s="22">
        <f t="shared" si="5"/>
        <v>1.39</v>
      </c>
      <c r="P11" s="22">
        <f t="shared" si="26"/>
        <v>1.39</v>
      </c>
      <c r="Q11" s="22">
        <f t="shared" si="6"/>
        <v>1.27</v>
      </c>
      <c r="R11" s="22">
        <f t="shared" si="7"/>
        <v>1.51</v>
      </c>
      <c r="S11" s="22">
        <f t="shared" si="8"/>
        <v>1.37</v>
      </c>
      <c r="T11" s="22">
        <f t="shared" si="9"/>
        <v>1.31</v>
      </c>
      <c r="U11" s="22">
        <f t="shared" si="10"/>
        <v>1.31</v>
      </c>
      <c r="V11" s="22">
        <f t="shared" si="11"/>
        <v>1.61</v>
      </c>
      <c r="W11" s="22">
        <f t="shared" si="12"/>
        <v>1.4</v>
      </c>
      <c r="X11" s="22">
        <f t="shared" si="13"/>
        <v>1.37</v>
      </c>
      <c r="Y11" s="22">
        <f t="shared" si="14"/>
        <v>1.46</v>
      </c>
      <c r="Z11" s="22">
        <f t="shared" si="15"/>
        <v>1.46</v>
      </c>
      <c r="AA11" s="22">
        <f t="shared" si="16"/>
        <v>1.22</v>
      </c>
      <c r="AB11" s="22">
        <f t="shared" si="17"/>
        <v>1.63</v>
      </c>
      <c r="AC11" s="22">
        <f t="shared" si="18"/>
        <v>1.54</v>
      </c>
      <c r="AD11" s="22">
        <f t="shared" si="19"/>
        <v>1.37</v>
      </c>
      <c r="AE11" s="22">
        <f t="shared" si="20"/>
        <v>1.39</v>
      </c>
      <c r="AF11" s="22">
        <f t="shared" si="21"/>
        <v>1.39</v>
      </c>
      <c r="AG11" s="22">
        <f t="shared" si="22"/>
        <v>1.33</v>
      </c>
      <c r="AH11" s="22">
        <f t="shared" si="23"/>
        <v>1.41</v>
      </c>
      <c r="AI11" s="22">
        <f t="shared" si="24"/>
        <v>1.39</v>
      </c>
      <c r="AJ11" s="22">
        <f t="shared" si="25"/>
        <v>1.39</v>
      </c>
    </row>
    <row r="12" spans="1:36" ht="12.95" customHeight="1">
      <c r="A12" s="21">
        <v>119</v>
      </c>
      <c r="B12" s="78" t="s">
        <v>95</v>
      </c>
      <c r="C12" s="79"/>
      <c r="D12" s="21">
        <v>22</v>
      </c>
      <c r="E12" s="21">
        <v>18</v>
      </c>
      <c r="F12" s="4">
        <f t="shared" si="0"/>
        <v>0.31</v>
      </c>
      <c r="G12" s="5" t="s">
        <v>98</v>
      </c>
      <c r="H12" s="21" t="s">
        <v>97</v>
      </c>
      <c r="I12" s="21" t="s">
        <v>101</v>
      </c>
      <c r="J12" s="1" t="s">
        <v>15</v>
      </c>
      <c r="K12" s="22">
        <f t="shared" si="1"/>
        <v>0.31</v>
      </c>
      <c r="L12" s="22">
        <f t="shared" si="2"/>
        <v>0.34</v>
      </c>
      <c r="M12" s="22">
        <f t="shared" si="3"/>
        <v>0.34</v>
      </c>
      <c r="N12" s="22">
        <f t="shared" si="4"/>
        <v>0.34</v>
      </c>
      <c r="O12" s="22">
        <f t="shared" si="5"/>
        <v>0.34</v>
      </c>
      <c r="P12" s="22">
        <f t="shared" si="26"/>
        <v>0.34</v>
      </c>
      <c r="Q12" s="22">
        <f t="shared" si="6"/>
        <v>0.31</v>
      </c>
      <c r="R12" s="22">
        <f t="shared" si="7"/>
        <v>0.34</v>
      </c>
      <c r="S12" s="22">
        <f t="shared" si="8"/>
        <v>0.34</v>
      </c>
      <c r="T12" s="22">
        <f t="shared" si="9"/>
        <v>0.36</v>
      </c>
      <c r="U12" s="22">
        <f t="shared" si="10"/>
        <v>0.34</v>
      </c>
      <c r="V12" s="22">
        <f t="shared" si="11"/>
        <v>0.35</v>
      </c>
      <c r="W12" s="22">
        <f t="shared" si="12"/>
        <v>0.33</v>
      </c>
      <c r="X12" s="22">
        <f t="shared" si="13"/>
        <v>0.34</v>
      </c>
      <c r="Y12" s="22">
        <f t="shared" si="14"/>
        <v>0.31</v>
      </c>
      <c r="Z12" s="22">
        <f t="shared" si="15"/>
        <v>0.34</v>
      </c>
      <c r="AA12" s="22">
        <f t="shared" si="16"/>
        <v>0.3</v>
      </c>
      <c r="AB12" s="22">
        <f t="shared" si="17"/>
        <v>0.35</v>
      </c>
      <c r="AC12" s="22">
        <f t="shared" si="18"/>
        <v>0.35</v>
      </c>
      <c r="AD12" s="22">
        <f t="shared" si="19"/>
        <v>0.38</v>
      </c>
      <c r="AE12" s="22">
        <f t="shared" si="20"/>
        <v>0.31</v>
      </c>
      <c r="AF12" s="22">
        <f t="shared" si="21"/>
        <v>0.35</v>
      </c>
      <c r="AG12" s="22">
        <f t="shared" si="22"/>
        <v>0.28999999999999998</v>
      </c>
      <c r="AH12" s="22">
        <f t="shared" si="23"/>
        <v>0.31</v>
      </c>
      <c r="AI12" s="22">
        <f t="shared" si="24"/>
        <v>0.33</v>
      </c>
      <c r="AJ12" s="22">
        <f t="shared" si="25"/>
        <v>0.31</v>
      </c>
    </row>
    <row r="13" spans="1:36" ht="12.95" customHeight="1">
      <c r="A13" s="21">
        <v>120</v>
      </c>
      <c r="B13" s="78" t="s">
        <v>96</v>
      </c>
      <c r="C13" s="79"/>
      <c r="D13" s="21">
        <v>10</v>
      </c>
      <c r="E13" s="21">
        <v>9</v>
      </c>
      <c r="F13" s="63">
        <v>0.04</v>
      </c>
      <c r="G13" s="5"/>
      <c r="H13" s="21" t="s">
        <v>97</v>
      </c>
      <c r="I13" s="21" t="s">
        <v>100</v>
      </c>
      <c r="J13" s="1" t="s">
        <v>15</v>
      </c>
      <c r="K13" s="22">
        <f t="shared" si="1"/>
        <v>0.04</v>
      </c>
      <c r="L13" s="22">
        <f t="shared" si="2"/>
        <v>0.04</v>
      </c>
      <c r="M13" s="22">
        <f t="shared" si="3"/>
        <v>0.04</v>
      </c>
      <c r="N13" s="22">
        <f t="shared" si="4"/>
        <v>0.04</v>
      </c>
      <c r="O13" s="22">
        <f t="shared" si="5"/>
        <v>0.04</v>
      </c>
      <c r="P13" s="22">
        <f t="shared" si="26"/>
        <v>0.04</v>
      </c>
      <c r="Q13" s="22">
        <f t="shared" si="6"/>
        <v>0.04</v>
      </c>
      <c r="R13" s="22">
        <f t="shared" si="7"/>
        <v>0.04</v>
      </c>
      <c r="S13" s="22">
        <f t="shared" si="8"/>
        <v>0.04</v>
      </c>
      <c r="T13" s="22">
        <f t="shared" si="9"/>
        <v>0.04</v>
      </c>
      <c r="U13" s="22">
        <f t="shared" si="10"/>
        <v>0.04</v>
      </c>
      <c r="V13" s="22">
        <f t="shared" si="11"/>
        <v>0.04</v>
      </c>
      <c r="W13" s="22">
        <f t="shared" si="12"/>
        <v>0.04</v>
      </c>
      <c r="X13" s="22">
        <f t="shared" si="13"/>
        <v>0.04</v>
      </c>
      <c r="Y13" s="22">
        <f t="shared" si="14"/>
        <v>0.03</v>
      </c>
      <c r="Z13" s="22">
        <f t="shared" si="15"/>
        <v>0.04</v>
      </c>
      <c r="AA13" s="22">
        <f t="shared" si="16"/>
        <v>0.04</v>
      </c>
      <c r="AB13" s="22">
        <f t="shared" si="17"/>
        <v>0.04</v>
      </c>
      <c r="AC13" s="22">
        <f t="shared" si="18"/>
        <v>0.04</v>
      </c>
      <c r="AD13" s="22">
        <f t="shared" si="19"/>
        <v>0.05</v>
      </c>
      <c r="AE13" s="22">
        <f t="shared" si="20"/>
        <v>0.03</v>
      </c>
      <c r="AF13" s="22">
        <f t="shared" si="21"/>
        <v>0.04</v>
      </c>
      <c r="AG13" s="22">
        <f t="shared" si="22"/>
        <v>0.04</v>
      </c>
      <c r="AH13" s="22">
        <f t="shared" si="23"/>
        <v>0.03</v>
      </c>
      <c r="AI13" s="22">
        <f t="shared" si="24"/>
        <v>0.04</v>
      </c>
      <c r="AJ13" s="22">
        <f t="shared" si="25"/>
        <v>0.04</v>
      </c>
    </row>
    <row r="14" spans="1:36" ht="12.95" customHeight="1">
      <c r="A14" s="21">
        <v>121</v>
      </c>
      <c r="B14" s="78" t="s">
        <v>95</v>
      </c>
      <c r="C14" s="79"/>
      <c r="D14" s="21">
        <v>22</v>
      </c>
      <c r="E14" s="21">
        <v>20</v>
      </c>
      <c r="F14" s="4">
        <f t="shared" si="0"/>
        <v>0.34</v>
      </c>
      <c r="G14" s="5"/>
      <c r="H14" s="21" t="s">
        <v>97</v>
      </c>
      <c r="I14" s="21" t="s">
        <v>100</v>
      </c>
      <c r="J14" s="1" t="s">
        <v>15</v>
      </c>
      <c r="K14" s="22">
        <f t="shared" si="1"/>
        <v>0.35</v>
      </c>
      <c r="L14" s="22">
        <f t="shared" si="2"/>
        <v>0.38</v>
      </c>
      <c r="M14" s="22">
        <f t="shared" si="3"/>
        <v>0.39</v>
      </c>
      <c r="N14" s="22">
        <f t="shared" si="4"/>
        <v>0.38</v>
      </c>
      <c r="O14" s="22">
        <f t="shared" si="5"/>
        <v>0.38</v>
      </c>
      <c r="P14" s="22">
        <f t="shared" si="26"/>
        <v>0.39</v>
      </c>
      <c r="Q14" s="22">
        <f t="shared" si="6"/>
        <v>0.34</v>
      </c>
      <c r="R14" s="22">
        <f t="shared" si="7"/>
        <v>0.38</v>
      </c>
      <c r="S14" s="22">
        <f t="shared" si="8"/>
        <v>0.39</v>
      </c>
      <c r="T14" s="22">
        <f t="shared" si="9"/>
        <v>0.41</v>
      </c>
      <c r="U14" s="22">
        <f t="shared" si="10"/>
        <v>0.39</v>
      </c>
      <c r="V14" s="22">
        <f t="shared" si="11"/>
        <v>0.39</v>
      </c>
      <c r="W14" s="22">
        <f t="shared" si="12"/>
        <v>0.37</v>
      </c>
      <c r="X14" s="22">
        <f t="shared" si="13"/>
        <v>0.37</v>
      </c>
      <c r="Y14" s="22">
        <f t="shared" si="14"/>
        <v>0.34</v>
      </c>
      <c r="Z14" s="22">
        <f t="shared" si="15"/>
        <v>0.37</v>
      </c>
      <c r="AA14" s="22">
        <f t="shared" si="16"/>
        <v>0.33</v>
      </c>
      <c r="AB14" s="22">
        <f t="shared" si="17"/>
        <v>0.39</v>
      </c>
      <c r="AC14" s="22">
        <f t="shared" si="18"/>
        <v>0.39</v>
      </c>
      <c r="AD14" s="22">
        <f t="shared" si="19"/>
        <v>0.43</v>
      </c>
      <c r="AE14" s="22">
        <f t="shared" si="20"/>
        <v>0.35</v>
      </c>
      <c r="AF14" s="22">
        <f t="shared" si="21"/>
        <v>0.39</v>
      </c>
      <c r="AG14" s="22">
        <f t="shared" si="22"/>
        <v>0.32</v>
      </c>
      <c r="AH14" s="22">
        <f t="shared" si="23"/>
        <v>0.34</v>
      </c>
      <c r="AI14" s="22">
        <f t="shared" si="24"/>
        <v>0.37</v>
      </c>
      <c r="AJ14" s="22">
        <f t="shared" si="25"/>
        <v>0.34</v>
      </c>
    </row>
    <row r="15" spans="1:36" ht="12.95" customHeight="1">
      <c r="A15" s="21">
        <v>122</v>
      </c>
      <c r="B15" s="78" t="s">
        <v>95</v>
      </c>
      <c r="C15" s="79"/>
      <c r="D15" s="21">
        <v>34</v>
      </c>
      <c r="E15" s="21">
        <v>20</v>
      </c>
      <c r="F15" s="4">
        <f t="shared" si="0"/>
        <v>0.8</v>
      </c>
      <c r="G15" s="5"/>
      <c r="H15" s="21" t="s">
        <v>97</v>
      </c>
      <c r="I15" s="21" t="s">
        <v>100</v>
      </c>
      <c r="J15" s="1" t="s">
        <v>15</v>
      </c>
      <c r="K15" s="22">
        <f t="shared" si="1"/>
        <v>0.74</v>
      </c>
      <c r="L15" s="22">
        <f t="shared" si="2"/>
        <v>0.85</v>
      </c>
      <c r="M15" s="22">
        <f t="shared" si="3"/>
        <v>0.83</v>
      </c>
      <c r="N15" s="22">
        <f t="shared" si="4"/>
        <v>0.82</v>
      </c>
      <c r="O15" s="22">
        <f t="shared" si="5"/>
        <v>0.83</v>
      </c>
      <c r="P15" s="22">
        <f t="shared" si="26"/>
        <v>0.82</v>
      </c>
      <c r="Q15" s="22">
        <f t="shared" si="6"/>
        <v>0.76</v>
      </c>
      <c r="R15" s="22">
        <f t="shared" si="7"/>
        <v>0.87</v>
      </c>
      <c r="S15" s="22">
        <f t="shared" si="8"/>
        <v>0.84</v>
      </c>
      <c r="T15" s="22">
        <f t="shared" si="9"/>
        <v>0.85</v>
      </c>
      <c r="U15" s="22">
        <f t="shared" si="10"/>
        <v>0.85</v>
      </c>
      <c r="V15" s="22">
        <f t="shared" si="11"/>
        <v>0.91</v>
      </c>
      <c r="W15" s="22">
        <f t="shared" si="12"/>
        <v>0.82</v>
      </c>
      <c r="X15" s="22">
        <f t="shared" si="13"/>
        <v>0.82</v>
      </c>
      <c r="Y15" s="22">
        <f t="shared" si="14"/>
        <v>0.81</v>
      </c>
      <c r="Z15" s="22">
        <f t="shared" si="15"/>
        <v>0.82</v>
      </c>
      <c r="AA15" s="22">
        <f t="shared" si="16"/>
        <v>0.72</v>
      </c>
      <c r="AB15" s="22">
        <f t="shared" si="17"/>
        <v>0.91</v>
      </c>
      <c r="AC15" s="22">
        <f t="shared" si="18"/>
        <v>0.89</v>
      </c>
      <c r="AD15" s="22">
        <f t="shared" si="19"/>
        <v>0.87</v>
      </c>
      <c r="AE15" s="22">
        <f t="shared" si="20"/>
        <v>0.81</v>
      </c>
      <c r="AF15" s="22">
        <f t="shared" si="21"/>
        <v>0.87</v>
      </c>
      <c r="AG15" s="22">
        <f t="shared" si="22"/>
        <v>0.75</v>
      </c>
      <c r="AH15" s="22">
        <f t="shared" si="23"/>
        <v>0.8</v>
      </c>
      <c r="AI15" s="22">
        <f t="shared" si="24"/>
        <v>0.82</v>
      </c>
      <c r="AJ15" s="22">
        <f t="shared" si="25"/>
        <v>0.8</v>
      </c>
    </row>
    <row r="16" spans="1:36" ht="12.95" customHeight="1">
      <c r="A16" s="21">
        <v>123</v>
      </c>
      <c r="B16" s="78" t="s">
        <v>95</v>
      </c>
      <c r="C16" s="79"/>
      <c r="D16" s="21">
        <v>28</v>
      </c>
      <c r="E16" s="21">
        <v>22</v>
      </c>
      <c r="F16" s="4">
        <f t="shared" si="0"/>
        <v>0.6</v>
      </c>
      <c r="G16" s="5"/>
      <c r="H16" s="21"/>
      <c r="I16" s="21"/>
      <c r="J16" s="1" t="s">
        <v>15</v>
      </c>
      <c r="K16" s="22">
        <f t="shared" si="1"/>
        <v>0.57999999999999996</v>
      </c>
      <c r="L16" s="22">
        <f t="shared" si="2"/>
        <v>0.66</v>
      </c>
      <c r="M16" s="22">
        <f t="shared" si="3"/>
        <v>0.66</v>
      </c>
      <c r="N16" s="22">
        <f t="shared" si="4"/>
        <v>0.65</v>
      </c>
      <c r="O16" s="22">
        <f t="shared" si="5"/>
        <v>0.64</v>
      </c>
      <c r="P16" s="22">
        <f t="shared" si="26"/>
        <v>0.66</v>
      </c>
      <c r="Q16" s="22">
        <f t="shared" si="6"/>
        <v>0.57999999999999996</v>
      </c>
      <c r="R16" s="22">
        <f t="shared" si="7"/>
        <v>0.66</v>
      </c>
      <c r="S16" s="22">
        <f t="shared" si="8"/>
        <v>0.66</v>
      </c>
      <c r="T16" s="22">
        <f t="shared" si="9"/>
        <v>0.7</v>
      </c>
      <c r="U16" s="22">
        <f t="shared" si="10"/>
        <v>0.66</v>
      </c>
      <c r="V16" s="22">
        <f t="shared" si="11"/>
        <v>0.68</v>
      </c>
      <c r="W16" s="22">
        <f t="shared" si="12"/>
        <v>0.63</v>
      </c>
      <c r="X16" s="22">
        <f t="shared" si="13"/>
        <v>0.64</v>
      </c>
      <c r="Y16" s="22">
        <f t="shared" si="14"/>
        <v>0.6</v>
      </c>
      <c r="Z16" s="22">
        <f t="shared" si="15"/>
        <v>0.64</v>
      </c>
      <c r="AA16" s="22">
        <f t="shared" si="16"/>
        <v>0.56000000000000005</v>
      </c>
      <c r="AB16" s="22">
        <f t="shared" si="17"/>
        <v>0.68</v>
      </c>
      <c r="AC16" s="22">
        <f t="shared" si="18"/>
        <v>0.68</v>
      </c>
      <c r="AD16" s="22">
        <f t="shared" si="19"/>
        <v>0.7</v>
      </c>
      <c r="AE16" s="22">
        <f t="shared" si="20"/>
        <v>0.62</v>
      </c>
      <c r="AF16" s="22">
        <f t="shared" si="21"/>
        <v>0.68</v>
      </c>
      <c r="AG16" s="22">
        <f t="shared" si="22"/>
        <v>0.55000000000000004</v>
      </c>
      <c r="AH16" s="22">
        <f t="shared" si="23"/>
        <v>0.6</v>
      </c>
      <c r="AI16" s="22">
        <f t="shared" si="24"/>
        <v>0.63</v>
      </c>
      <c r="AJ16" s="22">
        <f t="shared" si="25"/>
        <v>0.6</v>
      </c>
    </row>
    <row r="17" spans="1:36" ht="12.95" customHeight="1">
      <c r="A17" s="21">
        <v>124</v>
      </c>
      <c r="B17" s="78" t="s">
        <v>95</v>
      </c>
      <c r="C17" s="79"/>
      <c r="D17" s="21">
        <v>38</v>
      </c>
      <c r="E17" s="21">
        <v>22</v>
      </c>
      <c r="F17" s="4">
        <f t="shared" si="0"/>
        <v>1.0900000000000001</v>
      </c>
      <c r="G17" s="5"/>
      <c r="H17" s="21"/>
      <c r="I17" s="21"/>
      <c r="J17" s="1" t="s">
        <v>15</v>
      </c>
      <c r="K17" s="22">
        <f t="shared" si="1"/>
        <v>0.99</v>
      </c>
      <c r="L17" s="22">
        <f t="shared" si="2"/>
        <v>1.1499999999999999</v>
      </c>
      <c r="M17" s="22">
        <f t="shared" si="3"/>
        <v>1.1200000000000001</v>
      </c>
      <c r="N17" s="22">
        <f t="shared" si="4"/>
        <v>1.1100000000000001</v>
      </c>
      <c r="O17" s="22">
        <f t="shared" si="5"/>
        <v>1.1100000000000001</v>
      </c>
      <c r="P17" s="22">
        <f t="shared" si="26"/>
        <v>1.1100000000000001</v>
      </c>
      <c r="Q17" s="22">
        <f t="shared" si="6"/>
        <v>1.01</v>
      </c>
      <c r="R17" s="22">
        <f t="shared" si="7"/>
        <v>1.19</v>
      </c>
      <c r="S17" s="22">
        <f t="shared" si="8"/>
        <v>1.1399999999999999</v>
      </c>
      <c r="T17" s="22">
        <f t="shared" si="9"/>
        <v>1.17</v>
      </c>
      <c r="U17" s="22">
        <f t="shared" si="10"/>
        <v>1.17</v>
      </c>
      <c r="V17" s="22">
        <f t="shared" si="11"/>
        <v>1.23</v>
      </c>
      <c r="W17" s="22">
        <f t="shared" si="12"/>
        <v>1.1000000000000001</v>
      </c>
      <c r="X17" s="22">
        <f t="shared" si="13"/>
        <v>1.1100000000000001</v>
      </c>
      <c r="Y17" s="22">
        <f t="shared" si="14"/>
        <v>1.1100000000000001</v>
      </c>
      <c r="Z17" s="22">
        <f t="shared" si="15"/>
        <v>1.1100000000000001</v>
      </c>
      <c r="AA17" s="22">
        <f t="shared" si="16"/>
        <v>0.97</v>
      </c>
      <c r="AB17" s="22">
        <f t="shared" si="17"/>
        <v>1.25</v>
      </c>
      <c r="AC17" s="22">
        <f t="shared" si="18"/>
        <v>1.22</v>
      </c>
      <c r="AD17" s="22">
        <f t="shared" si="19"/>
        <v>1.1599999999999999</v>
      </c>
      <c r="AE17" s="22">
        <f t="shared" si="20"/>
        <v>1.1100000000000001</v>
      </c>
      <c r="AF17" s="22">
        <f t="shared" si="21"/>
        <v>1.1599999999999999</v>
      </c>
      <c r="AG17" s="22">
        <f t="shared" si="22"/>
        <v>1</v>
      </c>
      <c r="AH17" s="22">
        <f t="shared" si="23"/>
        <v>1.0900000000000001</v>
      </c>
      <c r="AI17" s="22">
        <f t="shared" si="24"/>
        <v>1.1000000000000001</v>
      </c>
      <c r="AJ17" s="22">
        <f t="shared" si="25"/>
        <v>1.0900000000000001</v>
      </c>
    </row>
    <row r="18" spans="1:36" ht="12.95" customHeight="1">
      <c r="A18" s="21">
        <v>125</v>
      </c>
      <c r="B18" s="78" t="s">
        <v>95</v>
      </c>
      <c r="C18" s="79"/>
      <c r="D18" s="21">
        <v>46</v>
      </c>
      <c r="E18" s="21">
        <v>18</v>
      </c>
      <c r="F18" s="4">
        <f t="shared" si="0"/>
        <v>1.28</v>
      </c>
      <c r="G18" s="5"/>
      <c r="H18" s="21" t="s">
        <v>97</v>
      </c>
      <c r="I18" s="21" t="s">
        <v>100</v>
      </c>
      <c r="J18" s="1" t="s">
        <v>15</v>
      </c>
      <c r="K18" s="22">
        <f t="shared" si="1"/>
        <v>1.1299999999999999</v>
      </c>
      <c r="L18" s="22">
        <f t="shared" si="2"/>
        <v>1.32</v>
      </c>
      <c r="M18" s="22">
        <f t="shared" si="3"/>
        <v>1.24</v>
      </c>
      <c r="N18" s="22">
        <f t="shared" si="4"/>
        <v>1.25</v>
      </c>
      <c r="O18" s="22">
        <f t="shared" si="5"/>
        <v>1.28</v>
      </c>
      <c r="P18" s="22">
        <f t="shared" si="26"/>
        <v>1.28</v>
      </c>
      <c r="Q18" s="22">
        <f t="shared" si="6"/>
        <v>1.18</v>
      </c>
      <c r="R18" s="22">
        <f t="shared" si="7"/>
        <v>1.39</v>
      </c>
      <c r="S18" s="22">
        <f t="shared" si="8"/>
        <v>1.27</v>
      </c>
      <c r="T18" s="22">
        <f t="shared" si="9"/>
        <v>1.22</v>
      </c>
      <c r="U18" s="22">
        <f t="shared" si="10"/>
        <v>1.22</v>
      </c>
      <c r="V18" s="22">
        <f t="shared" si="11"/>
        <v>1.48</v>
      </c>
      <c r="W18" s="22">
        <f t="shared" si="12"/>
        <v>1.29</v>
      </c>
      <c r="X18" s="22">
        <f t="shared" si="13"/>
        <v>1.27</v>
      </c>
      <c r="Y18" s="22">
        <f t="shared" si="14"/>
        <v>1.34</v>
      </c>
      <c r="Z18" s="22">
        <f t="shared" si="15"/>
        <v>1.34</v>
      </c>
      <c r="AA18" s="22">
        <f t="shared" si="16"/>
        <v>1.1299999999999999</v>
      </c>
      <c r="AB18" s="22">
        <f t="shared" si="17"/>
        <v>1.5</v>
      </c>
      <c r="AC18" s="22">
        <f t="shared" si="18"/>
        <v>1.42</v>
      </c>
      <c r="AD18" s="22">
        <f t="shared" si="19"/>
        <v>1.28</v>
      </c>
      <c r="AE18" s="22">
        <f t="shared" si="20"/>
        <v>1.28</v>
      </c>
      <c r="AF18" s="22">
        <f t="shared" si="21"/>
        <v>1.28</v>
      </c>
      <c r="AG18" s="22">
        <f t="shared" si="22"/>
        <v>1.23</v>
      </c>
      <c r="AH18" s="22">
        <f t="shared" si="23"/>
        <v>1.3</v>
      </c>
      <c r="AI18" s="22">
        <f t="shared" si="24"/>
        <v>1.28</v>
      </c>
      <c r="AJ18" s="22">
        <f t="shared" si="25"/>
        <v>1.28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102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15</v>
      </c>
      <c r="D47" s="13">
        <f>COUNTIF(G4:G43,"*下層*")</f>
        <v>0</v>
      </c>
      <c r="E47" s="13">
        <f>COUNTA(A4:A43)</f>
        <v>15</v>
      </c>
      <c r="F47" s="9"/>
      <c r="G47" s="14">
        <f>C47*100</f>
        <v>1500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16</v>
      </c>
      <c r="D48" s="13" t="str">
        <f>IF(D47&gt;0,ROUND(SUMIF(G4:G43,"*下層*",E4:E43)/D47,0),"")</f>
        <v/>
      </c>
      <c r="E48" s="13">
        <f>ROUND(SUM(E4:E43)/E47,0)</f>
        <v>16</v>
      </c>
      <c r="F48" s="12"/>
      <c r="G48" s="14">
        <f>C48</f>
        <v>16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25</v>
      </c>
      <c r="D49" s="13" t="str">
        <f>IF(D47&gt;0,ROUND(SUMIF(G4:G43,"*下層*",D4:D43)/D47,0),"")</f>
        <v/>
      </c>
      <c r="E49" s="13">
        <f>ROUND(SUM(D4:D43)/E47,0)</f>
        <v>25</v>
      </c>
      <c r="F49" s="12"/>
      <c r="G49" s="14">
        <f>C49</f>
        <v>25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8.08</v>
      </c>
      <c r="D50" s="15">
        <f>SUMIF(G4:G43,"*下層*",F4:F43)</f>
        <v>0</v>
      </c>
      <c r="E50" s="4">
        <f>SUM(F4:F43)</f>
        <v>8.08</v>
      </c>
      <c r="F50" s="12"/>
      <c r="G50" s="16">
        <f>C50*100</f>
        <v>808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形状比＝64、Sr＝16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10</v>
      </c>
      <c r="D54" s="13">
        <f>COUNTIF(H4:H43,"▲")</f>
        <v>0</v>
      </c>
      <c r="E54" s="13">
        <f>COUNTA(H4:H43)</f>
        <v>10</v>
      </c>
      <c r="F54" s="9"/>
      <c r="G54" s="14">
        <f>C54*100</f>
        <v>1000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15</v>
      </c>
      <c r="D55" s="13" t="str">
        <f>IF(D54&gt;0,ROUND(SUMIF(H4:H43,"▲",E4:E43)/D54,0),"")</f>
        <v/>
      </c>
      <c r="E55" s="13">
        <f>ROUND(SUMIF(H4:H43,"*",E4:E43)/E54,0)</f>
        <v>15</v>
      </c>
      <c r="F55" s="12"/>
      <c r="G55" s="14">
        <f>C55</f>
        <v>15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24</v>
      </c>
      <c r="D56" s="13" t="str">
        <f>IF(D54&gt;0,ROUND(SUMIF(H4:H43,"▲",D4:D43)/D54,0),"")</f>
        <v/>
      </c>
      <c r="E56" s="13">
        <f>ROUND(SUMIF(H4:H43,"*",D4:D43)/E54,0)</f>
        <v>24</v>
      </c>
      <c r="F56" s="12"/>
      <c r="G56" s="14">
        <f>C56</f>
        <v>24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5.04</v>
      </c>
      <c r="D57" s="15">
        <f>SUMIF(H4:H43,"▲",F4:F43)</f>
        <v>0</v>
      </c>
      <c r="E57" s="15">
        <f>SUM(C57:D57)</f>
        <v>5.04</v>
      </c>
      <c r="F57" s="12"/>
      <c r="G57" s="18">
        <f>C57*100</f>
        <v>504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62.4</v>
      </c>
      <c r="D62" s="19" t="str">
        <f>IF(D47&gt;0,ROUND(D57/D50*100,1),"")</f>
        <v/>
      </c>
      <c r="E62" s="19">
        <f>ROUND(E57/E50*100,1)</f>
        <v>62.4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5</v>
      </c>
      <c r="D66" s="13">
        <f>D47-D54</f>
        <v>0</v>
      </c>
      <c r="E66" s="13">
        <f>SUM(C66:D66)</f>
        <v>5</v>
      </c>
      <c r="F66" s="9"/>
      <c r="G66" s="14">
        <f>C66*100</f>
        <v>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17</v>
      </c>
      <c r="D67" s="13" t="str">
        <f>IF(D66&gt;0,ROUND(SUMIFS(E4:E43,G4:G43,"*下層*",H4:H43,"")/D66,0),"")</f>
        <v/>
      </c>
      <c r="E67" s="13">
        <f>IF(E66&gt;0,ROUND(SUMIF(H4:H43,"",E4:E43)/E66,0),"")</f>
        <v>17</v>
      </c>
      <c r="F67" s="12"/>
      <c r="G67" s="14">
        <f>C67</f>
        <v>17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28</v>
      </c>
      <c r="D68" s="13" t="str">
        <f>IF(D66&gt;0,ROUND(SUMIFS(D4:D43,G4:G43,"*下層*",H4:H43,"")/D66,0),"")</f>
        <v/>
      </c>
      <c r="E68" s="13">
        <f>IF(E66&gt;0,ROUND(SUMIF(H4:H43,"",D4:D43)/E66,0),"")</f>
        <v>28</v>
      </c>
      <c r="F68" s="12"/>
      <c r="G68" s="14">
        <f>C68</f>
        <v>28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3.04</v>
      </c>
      <c r="D69" s="15" t="str">
        <f>IF(D66&gt;0,D50-D57,"")</f>
        <v/>
      </c>
      <c r="E69" s="4">
        <f>SUM(C69:D69)</f>
        <v>3.04</v>
      </c>
      <c r="F69" s="12"/>
      <c r="G69" s="16">
        <f>C69*100</f>
        <v>304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形状比＝61、Sr＝26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83" priority="16" stopIfTrue="1">
      <formula>AND(($H4="スギ"),(#REF!&lt;12))</formula>
    </cfRule>
  </conditionalFormatting>
  <conditionalFormatting sqref="L4:L43">
    <cfRule type="expression" dxfId="782" priority="15" stopIfTrue="1">
      <formula>AND(($H4="スギ"),(#REF!&lt;22),(#REF!&gt;=12))</formula>
    </cfRule>
  </conditionalFormatting>
  <conditionalFormatting sqref="M4:M43">
    <cfRule type="expression" dxfId="781" priority="14" stopIfTrue="1">
      <formula>AND(($H4="スギ"),(#REF!&lt;32),(#REF!&gt;=22))</formula>
    </cfRule>
  </conditionalFormatting>
  <conditionalFormatting sqref="N4:N43">
    <cfRule type="expression" dxfId="780" priority="13" stopIfTrue="1">
      <formula>AND(($H4="スギ"),(#REF!&lt;42),(#REF!&gt;=32))</formula>
    </cfRule>
  </conditionalFormatting>
  <conditionalFormatting sqref="S4:S43">
    <cfRule type="expression" dxfId="779" priority="9" stopIfTrue="1">
      <formula>AND(($H4="ヒノキ"),(#REF!&lt;32),(#REF!&gt;=22))</formula>
    </cfRule>
  </conditionalFormatting>
  <conditionalFormatting sqref="Z4:AF43 U4:U43 AJ4:AJ43 O4:P43">
    <cfRule type="expression" dxfId="778" priority="12" stopIfTrue="1">
      <formula>AND(($H4="スギ"),(#REF!&gt;=42))</formula>
    </cfRule>
  </conditionalFormatting>
  <conditionalFormatting sqref="Z4:AF43 AJ4:AJ43 T4:U43">
    <cfRule type="expression" dxfId="777" priority="8" stopIfTrue="1">
      <formula>AND(($H4="ヒノキ"),(#REF!&gt;=32))</formula>
    </cfRule>
  </conditionalFormatting>
  <conditionalFormatting sqref="AA4:AA43 Q4:Q43">
    <cfRule type="expression" dxfId="776" priority="11" stopIfTrue="1">
      <formula>AND(($H4="ヒノキ"),(#REF!&lt;12))</formula>
    </cfRule>
  </conditionalFormatting>
  <conditionalFormatting sqref="AA4:AA43 V4:V43">
    <cfRule type="expression" dxfId="775" priority="7" stopIfTrue="1">
      <formula>AND(($H4="アカマツ"),(#REF!&lt;12))</formula>
    </cfRule>
  </conditionalFormatting>
  <conditionalFormatting sqref="AB4:AB43 W4:W43">
    <cfRule type="expression" dxfId="774" priority="6" stopIfTrue="1">
      <formula>AND(($H4="アカマツ"),(#REF!&lt;22),(#REF!&gt;=12))</formula>
    </cfRule>
  </conditionalFormatting>
  <conditionalFormatting sqref="AB4:AE43 R4:R43">
    <cfRule type="expression" dxfId="773" priority="10" stopIfTrue="1">
      <formula>AND(($H4="ヒノキ"),(#REF!&lt;22),(#REF!&gt;=12))</formula>
    </cfRule>
  </conditionalFormatting>
  <conditionalFormatting sqref="AC4:AC43 X4:X43">
    <cfRule type="expression" dxfId="772" priority="5" stopIfTrue="1">
      <formula>AND(($H4="アカマツ"),(#REF!&lt;42),(#REF!&gt;=22))</formula>
    </cfRule>
  </conditionalFormatting>
  <conditionalFormatting sqref="AG4:AG43">
    <cfRule type="expression" dxfId="771" priority="3" stopIfTrue="1">
      <formula>AND(($H4&lt;&gt;"スギ"),($H4&lt;&gt;"ヒノキ"),($H4&lt;&gt;"アカマツ"),(#REF!&lt;12))</formula>
    </cfRule>
  </conditionalFormatting>
  <conditionalFormatting sqref="AH4:AH43">
    <cfRule type="expression" dxfId="77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6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76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6542A-2D0B-4164-9B4E-7D3CC3339508}">
  <sheetPr>
    <tabColor rgb="FF00B050"/>
  </sheetPr>
  <dimension ref="A1:AJ120"/>
  <sheetViews>
    <sheetView showGridLines="0" view="pageBreakPreview" topLeftCell="A40" zoomScale="98" zoomScaleNormal="85" zoomScaleSheetLayoutView="98" workbookViewId="0">
      <selection activeCell="I62" sqref="I62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52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81</v>
      </c>
      <c r="B4" s="64" t="s">
        <v>103</v>
      </c>
      <c r="C4" s="64"/>
      <c r="D4" s="21">
        <v>24</v>
      </c>
      <c r="E4" s="21">
        <v>14</v>
      </c>
      <c r="F4" s="4">
        <f t="shared" ref="F4:F43" si="0">IF(D4&gt;0,IF(B4="スギ",P4,IF(B4="ヒノキ",U4,IF(B4="アカマツ",Z4,IF(B4="カラマツ",AF4,AJ4)))),"")</f>
        <v>0.3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0.28000000000000003</v>
      </c>
      <c r="L4" s="22">
        <f t="shared" ref="L4:L43" si="2">ROUND(10^(-5+0.73504+1.83346*LOG(D4)+1.06569*LOG(E4)),2)</f>
        <v>0.31</v>
      </c>
      <c r="M4" s="22">
        <f t="shared" ref="M4:M43" si="3">ROUND(10^(-5+0.71514+1.74357*LOG(D4)+1.17719*LOG(E4)),2)</f>
        <v>0.3</v>
      </c>
      <c r="N4" s="22">
        <f t="shared" ref="N4:N43" si="4">ROUND(10^(-5+0.82956+1.76381*LOG(D4)+1.06412*LOG(E4)),2)</f>
        <v>0.3</v>
      </c>
      <c r="O4" s="22">
        <f t="shared" ref="O4:O43" si="5">ROUND(10^(-5+0.88226+1.79204*LOG(D4)+0.99303*LOG(E4)),2)</f>
        <v>0.31</v>
      </c>
      <c r="P4" s="22">
        <f>HLOOKUP($D4,K$3:O$43,MATCH($A4,$A$3:$A$43,0),1)</f>
        <v>0.3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0.28000000000000003</v>
      </c>
      <c r="R4" s="22">
        <f t="shared" ref="R4:R43" si="7">ROUND(10^(1.905709*LOG(D4)+1.011385*LOG(E4)-4.293729),2)</f>
        <v>0.31</v>
      </c>
      <c r="S4" s="22">
        <f t="shared" ref="S4:S43" si="8">ROUND(10^(1.771888*LOG(D4)+1.138415*LOG(E4)-4.271259),2)</f>
        <v>0.3</v>
      </c>
      <c r="T4" s="22">
        <f t="shared" ref="T4:T43" si="9">ROUND(10^(1.671519*LOG(D4)+1.363617*LOG(E4)-4.404407),2)</f>
        <v>0.28999999999999998</v>
      </c>
      <c r="U4" s="22">
        <f t="shared" ref="U4:U43" si="10">HLOOKUP($D4,Q$3:T$43,MATCH($A4,$A$3:$A$43,0),1)</f>
        <v>0.3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0.33</v>
      </c>
      <c r="W4" s="22">
        <f t="shared" ref="W4:W43" si="12">ROUND(10^(-4.155639+1.847898*LOG(D4)+0.951955*LOG(E4)),2)</f>
        <v>0.31</v>
      </c>
      <c r="X4" s="22">
        <f t="shared" ref="X4:X43" si="13">ROUND(10^(-4.194535+1.804172*LOG(D4)+1.034248*LOG(E4)),2)</f>
        <v>0.3</v>
      </c>
      <c r="Y4" s="22">
        <f t="shared" ref="Y4:Y43" si="14">ROUND(10^(-4.42347+2.006485*LOG(D4)+0.967757*LOG(E4)),2)</f>
        <v>0.28999999999999998</v>
      </c>
      <c r="Z4" s="22">
        <f t="shared" ref="Z4:Z43" si="15">HLOOKUP($D4,V$3:Y$43,MATCH($A4,$A$3:$A$43,0),1)</f>
        <v>0.3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0.27</v>
      </c>
      <c r="AB4" s="22">
        <f t="shared" ref="AB4:AB43" si="17">ROUND(10^(1.979213*LOG(D4)+0.998347*LOG(E4)-4.369281),2)</f>
        <v>0.32</v>
      </c>
      <c r="AC4" s="22">
        <f t="shared" ref="AC4:AC43" si="18">ROUND(10^(1.904401*LOG(D4)+1.062478*LOG(E4)-4.348104),2)</f>
        <v>0.31</v>
      </c>
      <c r="AD4" s="22">
        <f t="shared" ref="AD4:AD43" si="19">ROUND(10^(1.640825*LOG(D4)+1.080387*LOG(E4)-3.976731),2)</f>
        <v>0.34</v>
      </c>
      <c r="AE4" s="22">
        <f t="shared" ref="AE4:AE43" si="20">ROUND(10^(1.90887*LOG(D4)+1.088002*LOG(E4)-4.431495),2)</f>
        <v>0.28000000000000003</v>
      </c>
      <c r="AF4" s="22">
        <f t="shared" ref="AF4:AF43" si="21">HLOOKUP($D4,AA$3:AE$43,MATCH($A4,$A$3:$A$43,0),1)</f>
        <v>0.31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0.28000000000000003</v>
      </c>
      <c r="AH4" s="22">
        <f t="shared" ref="AH4:AH43" si="23">ROUND(10^(1.93813902*LOG(D4)+0.96697002*LOG(E4)-4.32216295),2)</f>
        <v>0.28999999999999998</v>
      </c>
      <c r="AI4" s="22">
        <f t="shared" ref="AI4:AI43" si="24">ROUND(10^(1.82464098*LOG(D4)+0.97625989*LOG(E4)-4.15096808),2)</f>
        <v>0.31</v>
      </c>
      <c r="AJ4" s="22">
        <f t="shared" ref="AJ4:AJ43" si="25">HLOOKUP($D4,AG$3:AI$43,MATCH($A4,$A$3:$A$43,0),1)</f>
        <v>0.28999999999999998</v>
      </c>
    </row>
    <row r="5" spans="1:36" ht="12.95" customHeight="1">
      <c r="A5" s="21">
        <v>82</v>
      </c>
      <c r="B5" s="64" t="s">
        <v>103</v>
      </c>
      <c r="C5" s="64"/>
      <c r="D5" s="21">
        <v>30</v>
      </c>
      <c r="E5" s="21">
        <v>17</v>
      </c>
      <c r="F5" s="4">
        <f>IF(D5&gt;0,IF(B5="スギ",P5,IF(B5="ヒノキ",U5,IF(B5="アカマツ",Z5,IF(B5="カラマツ",AF5,AJ5)))),"")</f>
        <v>0.55000000000000004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0.5</v>
      </c>
      <c r="L5" s="22">
        <f>ROUND(10^(-5+0.73504+1.83346*LOG(D5)+1.06569*LOG(E5)),2)</f>
        <v>0.56999999999999995</v>
      </c>
      <c r="M5" s="22">
        <f>ROUND(10^(-5+0.71514+1.74357*LOG(D5)+1.17719*LOG(E5)),2)</f>
        <v>0.55000000000000004</v>
      </c>
      <c r="N5" s="22">
        <f>ROUND(10^(-5+0.82956+1.76381*LOG(D5)+1.06412*LOG(E5)),2)</f>
        <v>0.55000000000000004</v>
      </c>
      <c r="O5" s="22">
        <f>ROUND(10^(-5+0.88226+1.79204*LOG(D5)+0.99303*LOG(E5)),2)</f>
        <v>0.56000000000000005</v>
      </c>
      <c r="P5" s="22">
        <f>HLOOKUP($D5,K$3:O$43,MATCH(A5,$A$3:$A$43,0),1)</f>
        <v>0.55000000000000004</v>
      </c>
      <c r="Q5" s="22">
        <f>IF(ROUND(10^(1.810672*LOG(D5)+0.982833*LOG(E5)-4.173533),2)&gt;=0.01,ROUND(10^(1.810672*LOG(D5)+0.982833*LOG(E5)-4.173533),2),ROUND(10^(1.810672*LOG(D5)+0.982833*LOG(E5)-4.173533),3))</f>
        <v>0.51</v>
      </c>
      <c r="R5" s="22">
        <f>ROUND(10^(1.905709*LOG(D5)+1.011385*LOG(E5)-4.293729),2)</f>
        <v>0.57999999999999996</v>
      </c>
      <c r="S5" s="22">
        <f>ROUND(10^(1.771888*LOG(D5)+1.138415*LOG(E5)-4.271259),2)</f>
        <v>0.56000000000000005</v>
      </c>
      <c r="T5" s="22">
        <f>ROUND(10^(1.671519*LOG(D5)+1.363617*LOG(E5)-4.404407),2)</f>
        <v>0.55000000000000004</v>
      </c>
      <c r="U5" s="22">
        <f>HLOOKUP($D5,Q$3:T$43,MATCH($A5,$A$3:$A$43,0),1)</f>
        <v>0.56000000000000005</v>
      </c>
      <c r="V5" s="22">
        <f>IF(ROUND(10^(-4.249503+1.946501*LOG(D5)+0.942682*LOG(E5)),2)&gt;=0.01,ROUND(10^(-4.249503+1.946501*LOG(D5)+0.942682*LOG(E5)),2),ROUND(10^(-4.249503+1.946501*LOG(D5)+0.942682*LOG(E5)),3))</f>
        <v>0.61</v>
      </c>
      <c r="W5" s="22">
        <f>ROUND(10^(-4.155639+1.847898*LOG(D5)+0.951955*LOG(E5)),2)</f>
        <v>0.56000000000000005</v>
      </c>
      <c r="X5" s="22">
        <f>ROUND(10^(-4.194535+1.804172*LOG(D5)+1.034248*LOG(E5)),2)</f>
        <v>0.55000000000000004</v>
      </c>
      <c r="Y5" s="22">
        <f>ROUND(10^(-4.42347+2.006485*LOG(D5)+0.967757*LOG(E5)),2)</f>
        <v>0.54</v>
      </c>
      <c r="Z5" s="22">
        <f>HLOOKUP($D5,V$3:Y$43,MATCH($A5,$A$3:$A$43,0),1)</f>
        <v>0.55000000000000004</v>
      </c>
      <c r="AA5" s="22">
        <f>IF(ROUND(10^(1.80389*LOG(D5)+0.962587*LOG(E5)-4.155099),2)&gt;=0.01,ROUND(10^(1.80389*LOG(D5)+0.962587*LOG(E5)-4.155099),2),ROUND(10^(1.80389*LOG(D5)+0.962587*LOG(E5)-4.155099),3))</f>
        <v>0.49</v>
      </c>
      <c r="AB5" s="22">
        <f>ROUND(10^(1.979213*LOG(D5)+0.998347*LOG(E5)-4.369281),2)</f>
        <v>0.61</v>
      </c>
      <c r="AC5" s="22">
        <f>ROUND(10^(1.904401*LOG(D5)+1.062478*LOG(E5)-4.348104),2)</f>
        <v>0.59</v>
      </c>
      <c r="AD5" s="22">
        <f>ROUND(10^(1.640825*LOG(D5)+1.080387*LOG(E5)-3.976731),2)</f>
        <v>0.6</v>
      </c>
      <c r="AE5" s="22">
        <f>ROUND(10^(1.90887*LOG(D5)+1.088002*LOG(E5)-4.431495),2)</f>
        <v>0.53</v>
      </c>
      <c r="AF5" s="22">
        <f>HLOOKUP($D5,AA$3:AE$43,MATCH($A5,$A$3:$A$43,0),1)</f>
        <v>0.59</v>
      </c>
      <c r="AG5" s="22">
        <f>IF(ROUND(10^(1.94019664*LOG(D5)+0.84689666*LOG(E5)-4.20067295),2)&gt;=0.01,ROUND(10^(1.94019664*LOG(D5)+0.84689666*LOG(E5)-4.20067295),2),ROUND(10^(1.94019664*LOG(D5)+0.84689666*LOG(E5)-4.20067295),3))</f>
        <v>0.51</v>
      </c>
      <c r="AH5" s="22">
        <f>ROUND(10^(1.93813902*LOG(D5)+0.96697002*LOG(E5)-4.32216295),2)</f>
        <v>0.54</v>
      </c>
      <c r="AI5" s="22">
        <f>ROUND(10^(1.82464098*LOG(D5)+0.97625989*LOG(E5)-4.15096808),2)</f>
        <v>0.56000000000000005</v>
      </c>
      <c r="AJ5" s="22">
        <f>HLOOKUP($D5,AG$3:AI$43,MATCH($A5,$A$3:$A$43,0),1)</f>
        <v>0.54</v>
      </c>
    </row>
    <row r="6" spans="1:36" ht="12.95" customHeight="1">
      <c r="A6" s="21">
        <v>84</v>
      </c>
      <c r="B6" s="64" t="s">
        <v>103</v>
      </c>
      <c r="C6" s="64"/>
      <c r="D6" s="21">
        <v>24</v>
      </c>
      <c r="E6" s="21">
        <v>17</v>
      </c>
      <c r="F6" s="4">
        <f t="shared" si="0"/>
        <v>0.37</v>
      </c>
      <c r="G6" s="21"/>
      <c r="H6" s="21"/>
      <c r="I6" s="21"/>
      <c r="J6" s="1" t="s">
        <v>15</v>
      </c>
      <c r="K6" s="22">
        <f t="shared" si="1"/>
        <v>0.34</v>
      </c>
      <c r="L6" s="22">
        <f t="shared" si="2"/>
        <v>0.38</v>
      </c>
      <c r="M6" s="22">
        <f t="shared" si="3"/>
        <v>0.37</v>
      </c>
      <c r="N6" s="22">
        <f t="shared" si="4"/>
        <v>0.37</v>
      </c>
      <c r="O6" s="22">
        <f t="shared" si="5"/>
        <v>0.38</v>
      </c>
      <c r="P6" s="22">
        <f t="shared" ref="P6:P43" si="26">HLOOKUP($D6,K$3:O$43,MATCH(A6,$A$3:$A$43,0),1)</f>
        <v>0.37</v>
      </c>
      <c r="Q6" s="22">
        <f t="shared" si="6"/>
        <v>0.34</v>
      </c>
      <c r="R6" s="22">
        <f t="shared" si="7"/>
        <v>0.38</v>
      </c>
      <c r="S6" s="22">
        <f t="shared" si="8"/>
        <v>0.38</v>
      </c>
      <c r="T6" s="22">
        <f t="shared" si="9"/>
        <v>0.38</v>
      </c>
      <c r="U6" s="22">
        <f t="shared" si="10"/>
        <v>0.38</v>
      </c>
      <c r="V6" s="22">
        <f t="shared" si="11"/>
        <v>0.4</v>
      </c>
      <c r="W6" s="22">
        <f t="shared" si="12"/>
        <v>0.37</v>
      </c>
      <c r="X6" s="22">
        <f t="shared" si="13"/>
        <v>0.37</v>
      </c>
      <c r="Y6" s="22">
        <f t="shared" si="14"/>
        <v>0.34</v>
      </c>
      <c r="Z6" s="22">
        <f t="shared" si="15"/>
        <v>0.37</v>
      </c>
      <c r="AA6" s="22">
        <f t="shared" si="16"/>
        <v>0.33</v>
      </c>
      <c r="AB6" s="22">
        <f t="shared" si="17"/>
        <v>0.39</v>
      </c>
      <c r="AC6" s="22">
        <f t="shared" si="18"/>
        <v>0.39</v>
      </c>
      <c r="AD6" s="22">
        <f t="shared" si="19"/>
        <v>0.41</v>
      </c>
      <c r="AE6" s="22">
        <f t="shared" si="20"/>
        <v>0.35</v>
      </c>
      <c r="AF6" s="22">
        <f t="shared" si="21"/>
        <v>0.39</v>
      </c>
      <c r="AG6" s="22">
        <f t="shared" si="22"/>
        <v>0.33</v>
      </c>
      <c r="AH6" s="22">
        <f t="shared" si="23"/>
        <v>0.35</v>
      </c>
      <c r="AI6" s="22">
        <f t="shared" si="24"/>
        <v>0.37</v>
      </c>
      <c r="AJ6" s="22">
        <f t="shared" si="25"/>
        <v>0.35</v>
      </c>
    </row>
    <row r="7" spans="1:36" ht="12.95" customHeight="1">
      <c r="A7" s="21">
        <v>85</v>
      </c>
      <c r="B7" s="64" t="s">
        <v>103</v>
      </c>
      <c r="C7" s="64"/>
      <c r="D7" s="21">
        <v>18</v>
      </c>
      <c r="E7" s="21">
        <v>14</v>
      </c>
      <c r="F7" s="4">
        <f t="shared" si="0"/>
        <v>0.18</v>
      </c>
      <c r="G7" s="5"/>
      <c r="H7" s="21"/>
      <c r="I7" s="21"/>
      <c r="J7" s="1" t="s">
        <v>15</v>
      </c>
      <c r="K7" s="22">
        <f t="shared" si="1"/>
        <v>0.17</v>
      </c>
      <c r="L7" s="22">
        <f t="shared" si="2"/>
        <v>0.18</v>
      </c>
      <c r="M7" s="22">
        <f t="shared" si="3"/>
        <v>0.18</v>
      </c>
      <c r="N7" s="22">
        <f t="shared" si="4"/>
        <v>0.18</v>
      </c>
      <c r="O7" s="22">
        <f t="shared" si="5"/>
        <v>0.19</v>
      </c>
      <c r="P7" s="22">
        <f t="shared" si="26"/>
        <v>0.18</v>
      </c>
      <c r="Q7" s="22">
        <f t="shared" si="6"/>
        <v>0.17</v>
      </c>
      <c r="R7" s="22">
        <f t="shared" si="7"/>
        <v>0.18</v>
      </c>
      <c r="S7" s="22">
        <f t="shared" si="8"/>
        <v>0.18</v>
      </c>
      <c r="T7" s="22">
        <f t="shared" si="9"/>
        <v>0.18</v>
      </c>
      <c r="U7" s="22">
        <f t="shared" si="10"/>
        <v>0.18</v>
      </c>
      <c r="V7" s="22">
        <f t="shared" si="11"/>
        <v>0.19</v>
      </c>
      <c r="W7" s="22">
        <f t="shared" si="12"/>
        <v>0.18</v>
      </c>
      <c r="X7" s="22">
        <f t="shared" si="13"/>
        <v>0.18</v>
      </c>
      <c r="Y7" s="22">
        <f t="shared" si="14"/>
        <v>0.16</v>
      </c>
      <c r="Z7" s="22">
        <f t="shared" si="15"/>
        <v>0.18</v>
      </c>
      <c r="AA7" s="22">
        <f t="shared" si="16"/>
        <v>0.16</v>
      </c>
      <c r="AB7" s="22">
        <f t="shared" si="17"/>
        <v>0.18</v>
      </c>
      <c r="AC7" s="22">
        <f t="shared" si="18"/>
        <v>0.18</v>
      </c>
      <c r="AD7" s="22">
        <f t="shared" si="19"/>
        <v>0.21</v>
      </c>
      <c r="AE7" s="22">
        <f t="shared" si="20"/>
        <v>0.16</v>
      </c>
      <c r="AF7" s="22">
        <f t="shared" si="21"/>
        <v>0.18</v>
      </c>
      <c r="AG7" s="22">
        <f t="shared" si="22"/>
        <v>0.16</v>
      </c>
      <c r="AH7" s="22">
        <f t="shared" si="23"/>
        <v>0.17</v>
      </c>
      <c r="AI7" s="22">
        <f t="shared" si="24"/>
        <v>0.18</v>
      </c>
      <c r="AJ7" s="22">
        <f t="shared" si="25"/>
        <v>0.17</v>
      </c>
    </row>
    <row r="8" spans="1:36" ht="12.95" customHeight="1">
      <c r="A8" s="21">
        <v>86</v>
      </c>
      <c r="B8" s="64" t="s">
        <v>103</v>
      </c>
      <c r="C8" s="64"/>
      <c r="D8" s="21">
        <v>18</v>
      </c>
      <c r="E8" s="21">
        <v>14</v>
      </c>
      <c r="F8" s="4">
        <f t="shared" si="0"/>
        <v>0.18</v>
      </c>
      <c r="G8" s="5" t="s">
        <v>104</v>
      </c>
      <c r="H8" s="21" t="s">
        <v>97</v>
      </c>
      <c r="I8" s="21" t="s">
        <v>106</v>
      </c>
      <c r="J8" s="1" t="s">
        <v>15</v>
      </c>
      <c r="K8" s="22">
        <f t="shared" si="1"/>
        <v>0.17</v>
      </c>
      <c r="L8" s="22">
        <f t="shared" si="2"/>
        <v>0.18</v>
      </c>
      <c r="M8" s="22">
        <f t="shared" si="3"/>
        <v>0.18</v>
      </c>
      <c r="N8" s="22">
        <f t="shared" si="4"/>
        <v>0.18</v>
      </c>
      <c r="O8" s="22">
        <f t="shared" si="5"/>
        <v>0.19</v>
      </c>
      <c r="P8" s="22">
        <f t="shared" si="26"/>
        <v>0.18</v>
      </c>
      <c r="Q8" s="22">
        <f t="shared" si="6"/>
        <v>0.17</v>
      </c>
      <c r="R8" s="22">
        <f t="shared" si="7"/>
        <v>0.18</v>
      </c>
      <c r="S8" s="22">
        <f t="shared" si="8"/>
        <v>0.18</v>
      </c>
      <c r="T8" s="22">
        <f t="shared" si="9"/>
        <v>0.18</v>
      </c>
      <c r="U8" s="22">
        <f t="shared" si="10"/>
        <v>0.18</v>
      </c>
      <c r="V8" s="22">
        <f t="shared" si="11"/>
        <v>0.19</v>
      </c>
      <c r="W8" s="22">
        <f t="shared" si="12"/>
        <v>0.18</v>
      </c>
      <c r="X8" s="22">
        <f t="shared" si="13"/>
        <v>0.18</v>
      </c>
      <c r="Y8" s="22">
        <f t="shared" si="14"/>
        <v>0.16</v>
      </c>
      <c r="Z8" s="22">
        <f t="shared" si="15"/>
        <v>0.18</v>
      </c>
      <c r="AA8" s="22">
        <f t="shared" si="16"/>
        <v>0.16</v>
      </c>
      <c r="AB8" s="22">
        <f t="shared" si="17"/>
        <v>0.18</v>
      </c>
      <c r="AC8" s="22">
        <f t="shared" si="18"/>
        <v>0.18</v>
      </c>
      <c r="AD8" s="22">
        <f t="shared" si="19"/>
        <v>0.21</v>
      </c>
      <c r="AE8" s="22">
        <f t="shared" si="20"/>
        <v>0.16</v>
      </c>
      <c r="AF8" s="22">
        <f t="shared" si="21"/>
        <v>0.18</v>
      </c>
      <c r="AG8" s="22">
        <f t="shared" si="22"/>
        <v>0.16</v>
      </c>
      <c r="AH8" s="22">
        <f t="shared" si="23"/>
        <v>0.17</v>
      </c>
      <c r="AI8" s="22">
        <f t="shared" si="24"/>
        <v>0.18</v>
      </c>
      <c r="AJ8" s="22">
        <f t="shared" si="25"/>
        <v>0.17</v>
      </c>
    </row>
    <row r="9" spans="1:36" ht="12.95" customHeight="1">
      <c r="A9" s="21">
        <v>87</v>
      </c>
      <c r="B9" s="64" t="s">
        <v>103</v>
      </c>
      <c r="C9" s="64"/>
      <c r="D9" s="21">
        <v>16</v>
      </c>
      <c r="E9" s="21">
        <v>12</v>
      </c>
      <c r="F9" s="4">
        <f t="shared" si="0"/>
        <v>0.12</v>
      </c>
      <c r="G9" s="5"/>
      <c r="H9" s="21"/>
      <c r="I9" s="21"/>
      <c r="J9" s="1" t="s">
        <v>15</v>
      </c>
      <c r="K9" s="22">
        <f t="shared" si="1"/>
        <v>0.12</v>
      </c>
      <c r="L9" s="22">
        <f t="shared" si="2"/>
        <v>0.12</v>
      </c>
      <c r="M9" s="22">
        <f t="shared" si="3"/>
        <v>0.12</v>
      </c>
      <c r="N9" s="22">
        <f t="shared" si="4"/>
        <v>0.13</v>
      </c>
      <c r="O9" s="22">
        <f t="shared" si="5"/>
        <v>0.13</v>
      </c>
      <c r="P9" s="22">
        <f t="shared" si="26"/>
        <v>0.12</v>
      </c>
      <c r="Q9" s="22">
        <f t="shared" si="6"/>
        <v>0.12</v>
      </c>
      <c r="R9" s="22">
        <f t="shared" si="7"/>
        <v>0.12</v>
      </c>
      <c r="S9" s="22">
        <f t="shared" si="8"/>
        <v>0.12</v>
      </c>
      <c r="T9" s="22">
        <f t="shared" si="9"/>
        <v>0.12</v>
      </c>
      <c r="U9" s="22">
        <f t="shared" si="10"/>
        <v>0.12</v>
      </c>
      <c r="V9" s="22">
        <f t="shared" si="11"/>
        <v>0.13</v>
      </c>
      <c r="W9" s="22">
        <f t="shared" si="12"/>
        <v>0.12</v>
      </c>
      <c r="X9" s="22">
        <f t="shared" si="13"/>
        <v>0.12</v>
      </c>
      <c r="Y9" s="22">
        <f t="shared" si="14"/>
        <v>0.11</v>
      </c>
      <c r="Z9" s="22">
        <f t="shared" si="15"/>
        <v>0.12</v>
      </c>
      <c r="AA9" s="22">
        <f t="shared" si="16"/>
        <v>0.11</v>
      </c>
      <c r="AB9" s="22">
        <f t="shared" si="17"/>
        <v>0.12</v>
      </c>
      <c r="AC9" s="22">
        <f t="shared" si="18"/>
        <v>0.12</v>
      </c>
      <c r="AD9" s="22">
        <f t="shared" si="19"/>
        <v>0.15</v>
      </c>
      <c r="AE9" s="22">
        <f t="shared" si="20"/>
        <v>0.11</v>
      </c>
      <c r="AF9" s="22">
        <f t="shared" si="21"/>
        <v>0.12</v>
      </c>
      <c r="AG9" s="22">
        <f t="shared" si="22"/>
        <v>0.11</v>
      </c>
      <c r="AH9" s="22">
        <f t="shared" si="23"/>
        <v>0.11</v>
      </c>
      <c r="AI9" s="22">
        <f t="shared" si="24"/>
        <v>0.13</v>
      </c>
      <c r="AJ9" s="22">
        <f t="shared" si="25"/>
        <v>0.11</v>
      </c>
    </row>
    <row r="10" spans="1:36" ht="12.95" customHeight="1">
      <c r="A10" s="21">
        <v>88</v>
      </c>
      <c r="B10" s="64" t="s">
        <v>103</v>
      </c>
      <c r="C10" s="64"/>
      <c r="D10" s="21">
        <v>18</v>
      </c>
      <c r="E10" s="21">
        <v>13</v>
      </c>
      <c r="F10" s="4">
        <f t="shared" si="0"/>
        <v>0.17</v>
      </c>
      <c r="G10" s="5"/>
      <c r="H10" s="21" t="s">
        <v>97</v>
      </c>
      <c r="I10" s="21" t="s">
        <v>100</v>
      </c>
      <c r="J10" s="1" t="s">
        <v>15</v>
      </c>
      <c r="K10" s="22">
        <f t="shared" si="1"/>
        <v>0.16</v>
      </c>
      <c r="L10" s="22">
        <f t="shared" si="2"/>
        <v>0.17</v>
      </c>
      <c r="M10" s="22">
        <f t="shared" si="3"/>
        <v>0.16</v>
      </c>
      <c r="N10" s="22">
        <f t="shared" si="4"/>
        <v>0.17</v>
      </c>
      <c r="O10" s="22">
        <f t="shared" si="5"/>
        <v>0.17</v>
      </c>
      <c r="P10" s="22">
        <f t="shared" si="26"/>
        <v>0.17</v>
      </c>
      <c r="Q10" s="22">
        <f t="shared" si="6"/>
        <v>0.16</v>
      </c>
      <c r="R10" s="22">
        <f t="shared" si="7"/>
        <v>0.17</v>
      </c>
      <c r="S10" s="22">
        <f t="shared" si="8"/>
        <v>0.17</v>
      </c>
      <c r="T10" s="22">
        <f t="shared" si="9"/>
        <v>0.16</v>
      </c>
      <c r="U10" s="22">
        <f t="shared" si="10"/>
        <v>0.17</v>
      </c>
      <c r="V10" s="22">
        <f t="shared" si="11"/>
        <v>0.18</v>
      </c>
      <c r="W10" s="22">
        <f t="shared" si="12"/>
        <v>0.17</v>
      </c>
      <c r="X10" s="22">
        <f t="shared" si="13"/>
        <v>0.17</v>
      </c>
      <c r="Y10" s="22">
        <f t="shared" si="14"/>
        <v>0.15</v>
      </c>
      <c r="Z10" s="22">
        <f t="shared" si="15"/>
        <v>0.17</v>
      </c>
      <c r="AA10" s="22">
        <f t="shared" si="16"/>
        <v>0.15</v>
      </c>
      <c r="AB10" s="22">
        <f t="shared" si="17"/>
        <v>0.17</v>
      </c>
      <c r="AC10" s="22">
        <f t="shared" si="18"/>
        <v>0.17</v>
      </c>
      <c r="AD10" s="22">
        <f t="shared" si="19"/>
        <v>0.19</v>
      </c>
      <c r="AE10" s="22">
        <f t="shared" si="20"/>
        <v>0.15</v>
      </c>
      <c r="AF10" s="22">
        <f t="shared" si="21"/>
        <v>0.17</v>
      </c>
      <c r="AG10" s="22">
        <f t="shared" si="22"/>
        <v>0.15</v>
      </c>
      <c r="AH10" s="22">
        <f t="shared" si="23"/>
        <v>0.15</v>
      </c>
      <c r="AI10" s="22">
        <f t="shared" si="24"/>
        <v>0.17</v>
      </c>
      <c r="AJ10" s="22">
        <f t="shared" si="25"/>
        <v>0.15</v>
      </c>
    </row>
    <row r="11" spans="1:36" ht="12.95" customHeight="1">
      <c r="A11" s="21">
        <v>89</v>
      </c>
      <c r="B11" s="64" t="s">
        <v>103</v>
      </c>
      <c r="C11" s="64"/>
      <c r="D11" s="21">
        <v>16</v>
      </c>
      <c r="E11" s="21">
        <v>14</v>
      </c>
      <c r="F11" s="4">
        <f t="shared" si="0"/>
        <v>0.15</v>
      </c>
      <c r="G11" s="5"/>
      <c r="H11" s="21"/>
      <c r="I11" s="21"/>
      <c r="J11" s="1" t="s">
        <v>15</v>
      </c>
      <c r="K11" s="22">
        <f t="shared" si="1"/>
        <v>0.14000000000000001</v>
      </c>
      <c r="L11" s="22">
        <f t="shared" si="2"/>
        <v>0.15</v>
      </c>
      <c r="M11" s="22">
        <f t="shared" si="3"/>
        <v>0.15</v>
      </c>
      <c r="N11" s="22">
        <f t="shared" si="4"/>
        <v>0.15</v>
      </c>
      <c r="O11" s="22">
        <f t="shared" si="5"/>
        <v>0.15</v>
      </c>
      <c r="P11" s="22">
        <f t="shared" si="26"/>
        <v>0.15</v>
      </c>
      <c r="Q11" s="22">
        <f t="shared" si="6"/>
        <v>0.14000000000000001</v>
      </c>
      <c r="R11" s="22">
        <f t="shared" si="7"/>
        <v>0.14000000000000001</v>
      </c>
      <c r="S11" s="22">
        <f t="shared" si="8"/>
        <v>0.15</v>
      </c>
      <c r="T11" s="22">
        <f t="shared" si="9"/>
        <v>0.15</v>
      </c>
      <c r="U11" s="22">
        <f t="shared" si="10"/>
        <v>0.14000000000000001</v>
      </c>
      <c r="V11" s="22">
        <f t="shared" si="11"/>
        <v>0.15</v>
      </c>
      <c r="W11" s="22">
        <f t="shared" si="12"/>
        <v>0.14000000000000001</v>
      </c>
      <c r="X11" s="22">
        <f t="shared" si="13"/>
        <v>0.15</v>
      </c>
      <c r="Y11" s="22">
        <f t="shared" si="14"/>
        <v>0.13</v>
      </c>
      <c r="Z11" s="22">
        <f t="shared" si="15"/>
        <v>0.14000000000000001</v>
      </c>
      <c r="AA11" s="22">
        <f t="shared" si="16"/>
        <v>0.13</v>
      </c>
      <c r="AB11" s="22">
        <f t="shared" si="17"/>
        <v>0.14000000000000001</v>
      </c>
      <c r="AC11" s="22">
        <f t="shared" si="18"/>
        <v>0.15</v>
      </c>
      <c r="AD11" s="22">
        <f t="shared" si="19"/>
        <v>0.17</v>
      </c>
      <c r="AE11" s="22">
        <f t="shared" si="20"/>
        <v>0.13</v>
      </c>
      <c r="AF11" s="22">
        <f t="shared" si="21"/>
        <v>0.14000000000000001</v>
      </c>
      <c r="AG11" s="22">
        <f t="shared" si="22"/>
        <v>0.13</v>
      </c>
      <c r="AH11" s="22">
        <f t="shared" si="23"/>
        <v>0.13</v>
      </c>
      <c r="AI11" s="22">
        <f t="shared" si="24"/>
        <v>0.15</v>
      </c>
      <c r="AJ11" s="22">
        <f t="shared" si="25"/>
        <v>0.13</v>
      </c>
    </row>
    <row r="12" spans="1:36" ht="12.95" customHeight="1">
      <c r="A12" s="21">
        <v>90</v>
      </c>
      <c r="B12" s="64" t="s">
        <v>103</v>
      </c>
      <c r="C12" s="64"/>
      <c r="D12" s="21">
        <v>12</v>
      </c>
      <c r="E12" s="21">
        <v>10</v>
      </c>
      <c r="F12" s="4">
        <f t="shared" si="0"/>
        <v>0.06</v>
      </c>
      <c r="G12" s="21" t="s">
        <v>105</v>
      </c>
      <c r="H12" s="21" t="s">
        <v>97</v>
      </c>
      <c r="I12" s="21" t="s">
        <v>107</v>
      </c>
      <c r="J12" s="1" t="s">
        <v>15</v>
      </c>
      <c r="K12" s="22">
        <f t="shared" si="1"/>
        <v>0.06</v>
      </c>
      <c r="L12" s="22">
        <f t="shared" si="2"/>
        <v>0.06</v>
      </c>
      <c r="M12" s="22">
        <f t="shared" si="3"/>
        <v>0.06</v>
      </c>
      <c r="N12" s="22">
        <f t="shared" si="4"/>
        <v>0.06</v>
      </c>
      <c r="O12" s="22">
        <f t="shared" si="5"/>
        <v>0.06</v>
      </c>
      <c r="P12" s="22">
        <f t="shared" si="26"/>
        <v>0.06</v>
      </c>
      <c r="Q12" s="22">
        <f t="shared" si="6"/>
        <v>0.06</v>
      </c>
      <c r="R12" s="22">
        <f t="shared" si="7"/>
        <v>0.06</v>
      </c>
      <c r="S12" s="22">
        <f t="shared" si="8"/>
        <v>0.06</v>
      </c>
      <c r="T12" s="22">
        <f t="shared" si="9"/>
        <v>0.06</v>
      </c>
      <c r="U12" s="22">
        <f t="shared" si="10"/>
        <v>0.06</v>
      </c>
      <c r="V12" s="22">
        <f t="shared" si="11"/>
        <v>0.06</v>
      </c>
      <c r="W12" s="22">
        <f t="shared" si="12"/>
        <v>0.06</v>
      </c>
      <c r="X12" s="22">
        <f t="shared" si="13"/>
        <v>0.06</v>
      </c>
      <c r="Y12" s="22">
        <f t="shared" si="14"/>
        <v>0.05</v>
      </c>
      <c r="Z12" s="22">
        <f t="shared" si="15"/>
        <v>0.06</v>
      </c>
      <c r="AA12" s="22">
        <f t="shared" si="16"/>
        <v>0.06</v>
      </c>
      <c r="AB12" s="22">
        <f t="shared" si="17"/>
        <v>0.06</v>
      </c>
      <c r="AC12" s="22">
        <f t="shared" si="18"/>
        <v>0.06</v>
      </c>
      <c r="AD12" s="22">
        <f t="shared" si="19"/>
        <v>7.0000000000000007E-2</v>
      </c>
      <c r="AE12" s="22">
        <f t="shared" si="20"/>
        <v>0.05</v>
      </c>
      <c r="AF12" s="22">
        <f t="shared" si="21"/>
        <v>0.06</v>
      </c>
      <c r="AG12" s="22">
        <f t="shared" si="22"/>
        <v>0.05</v>
      </c>
      <c r="AH12" s="22">
        <f t="shared" si="23"/>
        <v>0.05</v>
      </c>
      <c r="AI12" s="22">
        <f t="shared" si="24"/>
        <v>0.06</v>
      </c>
      <c r="AJ12" s="22">
        <f t="shared" si="25"/>
        <v>0.05</v>
      </c>
    </row>
    <row r="13" spans="1:36" ht="12.95" customHeight="1">
      <c r="A13" s="21">
        <v>91</v>
      </c>
      <c r="B13" s="64" t="s">
        <v>103</v>
      </c>
      <c r="C13" s="64"/>
      <c r="D13" s="21">
        <v>14</v>
      </c>
      <c r="E13" s="21">
        <v>13</v>
      </c>
      <c r="F13" s="4">
        <f t="shared" si="0"/>
        <v>0.11</v>
      </c>
      <c r="G13" s="5"/>
      <c r="H13" s="21"/>
      <c r="I13" s="21"/>
      <c r="J13" s="1" t="s">
        <v>15</v>
      </c>
      <c r="K13" s="22">
        <f t="shared" si="1"/>
        <v>0.1</v>
      </c>
      <c r="L13" s="22">
        <f t="shared" si="2"/>
        <v>0.11</v>
      </c>
      <c r="M13" s="22">
        <f t="shared" si="3"/>
        <v>0.11</v>
      </c>
      <c r="N13" s="22">
        <f t="shared" si="4"/>
        <v>0.11</v>
      </c>
      <c r="O13" s="22">
        <f t="shared" si="5"/>
        <v>0.11</v>
      </c>
      <c r="P13" s="22">
        <f t="shared" si="26"/>
        <v>0.11</v>
      </c>
      <c r="Q13" s="22">
        <f t="shared" si="6"/>
        <v>0.1</v>
      </c>
      <c r="R13" s="22">
        <f t="shared" si="7"/>
        <v>0.1</v>
      </c>
      <c r="S13" s="22">
        <f t="shared" si="8"/>
        <v>0.11</v>
      </c>
      <c r="T13" s="22">
        <f t="shared" si="9"/>
        <v>0.11</v>
      </c>
      <c r="U13" s="22">
        <f t="shared" si="10"/>
        <v>0.1</v>
      </c>
      <c r="V13" s="22">
        <f t="shared" si="11"/>
        <v>0.11</v>
      </c>
      <c r="W13" s="22">
        <f t="shared" si="12"/>
        <v>0.11</v>
      </c>
      <c r="X13" s="22">
        <f t="shared" si="13"/>
        <v>0.11</v>
      </c>
      <c r="Y13" s="22">
        <f t="shared" si="14"/>
        <v>0.09</v>
      </c>
      <c r="Z13" s="22">
        <f t="shared" si="15"/>
        <v>0.11</v>
      </c>
      <c r="AA13" s="22">
        <f t="shared" si="16"/>
        <v>0.1</v>
      </c>
      <c r="AB13" s="22">
        <f t="shared" si="17"/>
        <v>0.1</v>
      </c>
      <c r="AC13" s="22">
        <f t="shared" si="18"/>
        <v>0.1</v>
      </c>
      <c r="AD13" s="22">
        <f t="shared" si="19"/>
        <v>0.13</v>
      </c>
      <c r="AE13" s="22">
        <f t="shared" si="20"/>
        <v>0.09</v>
      </c>
      <c r="AF13" s="22">
        <f t="shared" si="21"/>
        <v>0.1</v>
      </c>
      <c r="AG13" s="22">
        <f t="shared" si="22"/>
        <v>0.09</v>
      </c>
      <c r="AH13" s="22">
        <f t="shared" si="23"/>
        <v>0.09</v>
      </c>
      <c r="AI13" s="22">
        <f t="shared" si="24"/>
        <v>0.11</v>
      </c>
      <c r="AJ13" s="22">
        <f t="shared" si="25"/>
        <v>0.09</v>
      </c>
    </row>
    <row r="14" spans="1:36" ht="12.95" customHeight="1">
      <c r="A14" s="21">
        <v>92</v>
      </c>
      <c r="B14" s="64" t="s">
        <v>103</v>
      </c>
      <c r="C14" s="64"/>
      <c r="D14" s="21">
        <v>16</v>
      </c>
      <c r="E14" s="21">
        <v>14</v>
      </c>
      <c r="F14" s="4">
        <f t="shared" si="0"/>
        <v>0.15</v>
      </c>
      <c r="G14" s="5"/>
      <c r="H14" s="21" t="s">
        <v>97</v>
      </c>
      <c r="I14" s="21" t="s">
        <v>100</v>
      </c>
      <c r="J14" s="1" t="s">
        <v>15</v>
      </c>
      <c r="K14" s="22">
        <f t="shared" si="1"/>
        <v>0.14000000000000001</v>
      </c>
      <c r="L14" s="22">
        <f t="shared" si="2"/>
        <v>0.15</v>
      </c>
      <c r="M14" s="22">
        <f t="shared" si="3"/>
        <v>0.15</v>
      </c>
      <c r="N14" s="22">
        <f t="shared" si="4"/>
        <v>0.15</v>
      </c>
      <c r="O14" s="22">
        <f t="shared" si="5"/>
        <v>0.15</v>
      </c>
      <c r="P14" s="22">
        <f t="shared" si="26"/>
        <v>0.15</v>
      </c>
      <c r="Q14" s="22">
        <f t="shared" si="6"/>
        <v>0.14000000000000001</v>
      </c>
      <c r="R14" s="22">
        <f t="shared" si="7"/>
        <v>0.14000000000000001</v>
      </c>
      <c r="S14" s="22">
        <f t="shared" si="8"/>
        <v>0.15</v>
      </c>
      <c r="T14" s="22">
        <f t="shared" si="9"/>
        <v>0.15</v>
      </c>
      <c r="U14" s="22">
        <f t="shared" si="10"/>
        <v>0.14000000000000001</v>
      </c>
      <c r="V14" s="22">
        <f t="shared" si="11"/>
        <v>0.15</v>
      </c>
      <c r="W14" s="22">
        <f t="shared" si="12"/>
        <v>0.14000000000000001</v>
      </c>
      <c r="X14" s="22">
        <f t="shared" si="13"/>
        <v>0.15</v>
      </c>
      <c r="Y14" s="22">
        <f t="shared" si="14"/>
        <v>0.13</v>
      </c>
      <c r="Z14" s="22">
        <f t="shared" si="15"/>
        <v>0.14000000000000001</v>
      </c>
      <c r="AA14" s="22">
        <f t="shared" si="16"/>
        <v>0.13</v>
      </c>
      <c r="AB14" s="22">
        <f t="shared" si="17"/>
        <v>0.14000000000000001</v>
      </c>
      <c r="AC14" s="22">
        <f t="shared" si="18"/>
        <v>0.15</v>
      </c>
      <c r="AD14" s="22">
        <f t="shared" si="19"/>
        <v>0.17</v>
      </c>
      <c r="AE14" s="22">
        <f t="shared" si="20"/>
        <v>0.13</v>
      </c>
      <c r="AF14" s="22">
        <f t="shared" si="21"/>
        <v>0.14000000000000001</v>
      </c>
      <c r="AG14" s="22">
        <f t="shared" si="22"/>
        <v>0.13</v>
      </c>
      <c r="AH14" s="22">
        <f t="shared" si="23"/>
        <v>0.13</v>
      </c>
      <c r="AI14" s="22">
        <f t="shared" si="24"/>
        <v>0.15</v>
      </c>
      <c r="AJ14" s="22">
        <f t="shared" si="25"/>
        <v>0.13</v>
      </c>
    </row>
    <row r="15" spans="1:36" ht="12.95" customHeight="1">
      <c r="A15" s="21">
        <v>93</v>
      </c>
      <c r="B15" s="64" t="s">
        <v>103</v>
      </c>
      <c r="C15" s="64"/>
      <c r="D15" s="21">
        <v>14</v>
      </c>
      <c r="E15" s="21">
        <v>11</v>
      </c>
      <c r="F15" s="4">
        <f t="shared" si="0"/>
        <v>0.09</v>
      </c>
      <c r="G15" s="21"/>
      <c r="H15" s="21"/>
      <c r="I15" s="21"/>
      <c r="J15" s="1" t="s">
        <v>15</v>
      </c>
      <c r="K15" s="22">
        <f t="shared" si="1"/>
        <v>0.09</v>
      </c>
      <c r="L15" s="22">
        <f t="shared" si="2"/>
        <v>0.09</v>
      </c>
      <c r="M15" s="22">
        <f t="shared" si="3"/>
        <v>0.09</v>
      </c>
      <c r="N15" s="22">
        <f t="shared" si="4"/>
        <v>0.09</v>
      </c>
      <c r="O15" s="22">
        <f t="shared" si="5"/>
        <v>0.09</v>
      </c>
      <c r="P15" s="22">
        <f t="shared" si="26"/>
        <v>0.09</v>
      </c>
      <c r="Q15" s="22">
        <f t="shared" si="6"/>
        <v>0.08</v>
      </c>
      <c r="R15" s="22">
        <f t="shared" si="7"/>
        <v>0.09</v>
      </c>
      <c r="S15" s="22">
        <f t="shared" si="8"/>
        <v>0.09</v>
      </c>
      <c r="T15" s="22">
        <f t="shared" si="9"/>
        <v>0.09</v>
      </c>
      <c r="U15" s="22">
        <f t="shared" si="10"/>
        <v>0.09</v>
      </c>
      <c r="V15" s="22">
        <f t="shared" si="11"/>
        <v>0.09</v>
      </c>
      <c r="W15" s="22">
        <f t="shared" si="12"/>
        <v>0.09</v>
      </c>
      <c r="X15" s="22">
        <f t="shared" si="13"/>
        <v>0.09</v>
      </c>
      <c r="Y15" s="22">
        <f t="shared" si="14"/>
        <v>0.08</v>
      </c>
      <c r="Z15" s="22">
        <f t="shared" si="15"/>
        <v>0.09</v>
      </c>
      <c r="AA15" s="22">
        <f t="shared" si="16"/>
        <v>0.08</v>
      </c>
      <c r="AB15" s="22">
        <f t="shared" si="17"/>
        <v>0.09</v>
      </c>
      <c r="AC15" s="22">
        <f t="shared" si="18"/>
        <v>0.09</v>
      </c>
      <c r="AD15" s="22">
        <f t="shared" si="19"/>
        <v>0.11</v>
      </c>
      <c r="AE15" s="22">
        <f t="shared" si="20"/>
        <v>0.08</v>
      </c>
      <c r="AF15" s="22">
        <f t="shared" si="21"/>
        <v>0.09</v>
      </c>
      <c r="AG15" s="22">
        <f t="shared" si="22"/>
        <v>0.08</v>
      </c>
      <c r="AH15" s="22">
        <f t="shared" si="23"/>
        <v>0.08</v>
      </c>
      <c r="AI15" s="22">
        <f t="shared" si="24"/>
        <v>0.09</v>
      </c>
      <c r="AJ15" s="22">
        <f t="shared" si="25"/>
        <v>0.08</v>
      </c>
    </row>
    <row r="16" spans="1:36" ht="12.95" customHeight="1">
      <c r="A16" s="21">
        <v>94</v>
      </c>
      <c r="B16" s="64" t="s">
        <v>103</v>
      </c>
      <c r="C16" s="64"/>
      <c r="D16" s="21">
        <v>34</v>
      </c>
      <c r="E16" s="21">
        <v>17</v>
      </c>
      <c r="F16" s="4">
        <f t="shared" si="0"/>
        <v>0.69</v>
      </c>
      <c r="G16" s="5"/>
      <c r="H16" s="21"/>
      <c r="I16" s="21"/>
      <c r="J16" s="1" t="s">
        <v>15</v>
      </c>
      <c r="K16" s="22">
        <f t="shared" si="1"/>
        <v>0.63</v>
      </c>
      <c r="L16" s="22">
        <f t="shared" si="2"/>
        <v>0.71</v>
      </c>
      <c r="M16" s="22">
        <f t="shared" si="3"/>
        <v>0.68</v>
      </c>
      <c r="N16" s="22">
        <f t="shared" si="4"/>
        <v>0.69</v>
      </c>
      <c r="O16" s="22">
        <f t="shared" si="5"/>
        <v>0.71</v>
      </c>
      <c r="P16" s="22">
        <f t="shared" si="26"/>
        <v>0.69</v>
      </c>
      <c r="Q16" s="22">
        <f t="shared" si="6"/>
        <v>0.64</v>
      </c>
      <c r="R16" s="22">
        <f t="shared" si="7"/>
        <v>0.74</v>
      </c>
      <c r="S16" s="22">
        <f t="shared" si="8"/>
        <v>0.7</v>
      </c>
      <c r="T16" s="22">
        <f t="shared" si="9"/>
        <v>0.68</v>
      </c>
      <c r="U16" s="22">
        <f t="shared" si="10"/>
        <v>0.68</v>
      </c>
      <c r="V16" s="22">
        <f t="shared" si="11"/>
        <v>0.78</v>
      </c>
      <c r="W16" s="22">
        <f t="shared" si="12"/>
        <v>0.7</v>
      </c>
      <c r="X16" s="22">
        <f t="shared" si="13"/>
        <v>0.69</v>
      </c>
      <c r="Y16" s="22">
        <f t="shared" si="14"/>
        <v>0.69</v>
      </c>
      <c r="Z16" s="22">
        <f t="shared" si="15"/>
        <v>0.69</v>
      </c>
      <c r="AA16" s="22">
        <f t="shared" si="16"/>
        <v>0.62</v>
      </c>
      <c r="AB16" s="22">
        <f t="shared" si="17"/>
        <v>0.78</v>
      </c>
      <c r="AC16" s="22">
        <f t="shared" si="18"/>
        <v>0.75</v>
      </c>
      <c r="AD16" s="22">
        <f t="shared" si="19"/>
        <v>0.73</v>
      </c>
      <c r="AE16" s="22">
        <f t="shared" si="20"/>
        <v>0.68</v>
      </c>
      <c r="AF16" s="22">
        <f t="shared" si="21"/>
        <v>0.73</v>
      </c>
      <c r="AG16" s="22">
        <f t="shared" si="22"/>
        <v>0.65</v>
      </c>
      <c r="AH16" s="22">
        <f t="shared" si="23"/>
        <v>0.69</v>
      </c>
      <c r="AI16" s="22">
        <f t="shared" si="24"/>
        <v>0.7</v>
      </c>
      <c r="AJ16" s="22">
        <f t="shared" si="25"/>
        <v>0.69</v>
      </c>
    </row>
    <row r="17" spans="1:36" ht="12.95" customHeight="1">
      <c r="A17" s="21">
        <v>95</v>
      </c>
      <c r="B17" s="64" t="s">
        <v>103</v>
      </c>
      <c r="C17" s="64"/>
      <c r="D17" s="21">
        <v>18</v>
      </c>
      <c r="E17" s="21">
        <v>11</v>
      </c>
      <c r="F17" s="4">
        <f t="shared" si="0"/>
        <v>0.14000000000000001</v>
      </c>
      <c r="G17" s="5"/>
      <c r="H17" s="21"/>
      <c r="I17" s="21"/>
      <c r="J17" s="1" t="s">
        <v>15</v>
      </c>
      <c r="K17" s="22">
        <f t="shared" si="1"/>
        <v>0.13</v>
      </c>
      <c r="L17" s="22">
        <f t="shared" si="2"/>
        <v>0.14000000000000001</v>
      </c>
      <c r="M17" s="22">
        <f t="shared" si="3"/>
        <v>0.13</v>
      </c>
      <c r="N17" s="22">
        <f t="shared" si="4"/>
        <v>0.14000000000000001</v>
      </c>
      <c r="O17" s="22">
        <f t="shared" si="5"/>
        <v>0.15</v>
      </c>
      <c r="P17" s="22">
        <f t="shared" si="26"/>
        <v>0.14000000000000001</v>
      </c>
      <c r="Q17" s="22">
        <f t="shared" si="6"/>
        <v>0.13</v>
      </c>
      <c r="R17" s="22">
        <f t="shared" si="7"/>
        <v>0.14000000000000001</v>
      </c>
      <c r="S17" s="22">
        <f t="shared" si="8"/>
        <v>0.14000000000000001</v>
      </c>
      <c r="T17" s="22">
        <f t="shared" si="9"/>
        <v>0.13</v>
      </c>
      <c r="U17" s="22">
        <f t="shared" si="10"/>
        <v>0.14000000000000001</v>
      </c>
      <c r="V17" s="22">
        <f t="shared" si="11"/>
        <v>0.15</v>
      </c>
      <c r="W17" s="22">
        <f t="shared" si="12"/>
        <v>0.14000000000000001</v>
      </c>
      <c r="X17" s="22">
        <f t="shared" si="13"/>
        <v>0.14000000000000001</v>
      </c>
      <c r="Y17" s="22">
        <f t="shared" si="14"/>
        <v>0.13</v>
      </c>
      <c r="Z17" s="22">
        <f t="shared" si="15"/>
        <v>0.14000000000000001</v>
      </c>
      <c r="AA17" s="22">
        <f t="shared" si="16"/>
        <v>0.13</v>
      </c>
      <c r="AB17" s="22">
        <f t="shared" si="17"/>
        <v>0.14000000000000001</v>
      </c>
      <c r="AC17" s="22">
        <f t="shared" si="18"/>
        <v>0.14000000000000001</v>
      </c>
      <c r="AD17" s="22">
        <f t="shared" si="19"/>
        <v>0.16</v>
      </c>
      <c r="AE17" s="22">
        <f t="shared" si="20"/>
        <v>0.13</v>
      </c>
      <c r="AF17" s="22">
        <f t="shared" si="21"/>
        <v>0.14000000000000001</v>
      </c>
      <c r="AG17" s="22">
        <f t="shared" si="22"/>
        <v>0.13</v>
      </c>
      <c r="AH17" s="22">
        <f t="shared" si="23"/>
        <v>0.13</v>
      </c>
      <c r="AI17" s="22">
        <f t="shared" si="24"/>
        <v>0.14000000000000001</v>
      </c>
      <c r="AJ17" s="22">
        <f t="shared" si="25"/>
        <v>0.13</v>
      </c>
    </row>
    <row r="18" spans="1:36" ht="12.95" customHeight="1">
      <c r="A18" s="21">
        <v>96</v>
      </c>
      <c r="B18" s="64" t="s">
        <v>103</v>
      </c>
      <c r="C18" s="64"/>
      <c r="D18" s="21">
        <v>18</v>
      </c>
      <c r="E18" s="21">
        <v>14</v>
      </c>
      <c r="F18" s="4">
        <f t="shared" si="0"/>
        <v>0.18</v>
      </c>
      <c r="G18" s="5"/>
      <c r="H18" s="21"/>
      <c r="I18" s="21"/>
      <c r="J18" s="1" t="s">
        <v>15</v>
      </c>
      <c r="K18" s="22">
        <f t="shared" si="1"/>
        <v>0.17</v>
      </c>
      <c r="L18" s="22">
        <f t="shared" si="2"/>
        <v>0.18</v>
      </c>
      <c r="M18" s="22">
        <f t="shared" si="3"/>
        <v>0.18</v>
      </c>
      <c r="N18" s="22">
        <f t="shared" si="4"/>
        <v>0.18</v>
      </c>
      <c r="O18" s="22">
        <f t="shared" si="5"/>
        <v>0.19</v>
      </c>
      <c r="P18" s="22">
        <f t="shared" si="26"/>
        <v>0.18</v>
      </c>
      <c r="Q18" s="22">
        <f t="shared" si="6"/>
        <v>0.17</v>
      </c>
      <c r="R18" s="22">
        <f t="shared" si="7"/>
        <v>0.18</v>
      </c>
      <c r="S18" s="22">
        <f t="shared" si="8"/>
        <v>0.18</v>
      </c>
      <c r="T18" s="22">
        <f t="shared" si="9"/>
        <v>0.18</v>
      </c>
      <c r="U18" s="22">
        <f t="shared" si="10"/>
        <v>0.18</v>
      </c>
      <c r="V18" s="22">
        <f t="shared" si="11"/>
        <v>0.19</v>
      </c>
      <c r="W18" s="22">
        <f t="shared" si="12"/>
        <v>0.18</v>
      </c>
      <c r="X18" s="22">
        <f t="shared" si="13"/>
        <v>0.18</v>
      </c>
      <c r="Y18" s="22">
        <f t="shared" si="14"/>
        <v>0.16</v>
      </c>
      <c r="Z18" s="22">
        <f t="shared" si="15"/>
        <v>0.18</v>
      </c>
      <c r="AA18" s="22">
        <f t="shared" si="16"/>
        <v>0.16</v>
      </c>
      <c r="AB18" s="22">
        <f t="shared" si="17"/>
        <v>0.18</v>
      </c>
      <c r="AC18" s="22">
        <f t="shared" si="18"/>
        <v>0.18</v>
      </c>
      <c r="AD18" s="22">
        <f t="shared" si="19"/>
        <v>0.21</v>
      </c>
      <c r="AE18" s="22">
        <f t="shared" si="20"/>
        <v>0.16</v>
      </c>
      <c r="AF18" s="22">
        <f t="shared" si="21"/>
        <v>0.18</v>
      </c>
      <c r="AG18" s="22">
        <f t="shared" si="22"/>
        <v>0.16</v>
      </c>
      <c r="AH18" s="22">
        <f t="shared" si="23"/>
        <v>0.17</v>
      </c>
      <c r="AI18" s="22">
        <f t="shared" si="24"/>
        <v>0.18</v>
      </c>
      <c r="AJ18" s="22">
        <f t="shared" si="25"/>
        <v>0.17</v>
      </c>
    </row>
    <row r="19" spans="1:36" ht="12.95" customHeight="1">
      <c r="A19" s="21">
        <v>97</v>
      </c>
      <c r="B19" s="64" t="s">
        <v>103</v>
      </c>
      <c r="C19" s="64"/>
      <c r="D19" s="21">
        <v>20</v>
      </c>
      <c r="E19" s="21">
        <v>14</v>
      </c>
      <c r="F19" s="4">
        <f t="shared" si="0"/>
        <v>0.22</v>
      </c>
      <c r="G19" s="5"/>
      <c r="H19" s="21" t="s">
        <v>97</v>
      </c>
      <c r="I19" s="21" t="s">
        <v>100</v>
      </c>
      <c r="J19" s="1" t="s">
        <v>15</v>
      </c>
      <c r="K19" s="22">
        <f t="shared" si="1"/>
        <v>0.2</v>
      </c>
      <c r="L19" s="22">
        <f t="shared" si="2"/>
        <v>0.22</v>
      </c>
      <c r="M19" s="22">
        <f t="shared" si="3"/>
        <v>0.22</v>
      </c>
      <c r="N19" s="22">
        <f t="shared" si="4"/>
        <v>0.22</v>
      </c>
      <c r="O19" s="22">
        <f t="shared" si="5"/>
        <v>0.22</v>
      </c>
      <c r="P19" s="22">
        <f t="shared" si="26"/>
        <v>0.22</v>
      </c>
      <c r="Q19" s="22">
        <f t="shared" si="6"/>
        <v>0.2</v>
      </c>
      <c r="R19" s="22">
        <f t="shared" si="7"/>
        <v>0.22</v>
      </c>
      <c r="S19" s="22">
        <f t="shared" si="8"/>
        <v>0.22</v>
      </c>
      <c r="T19" s="22">
        <f t="shared" si="9"/>
        <v>0.22</v>
      </c>
      <c r="U19" s="22">
        <f t="shared" si="10"/>
        <v>0.22</v>
      </c>
      <c r="V19" s="22">
        <f t="shared" si="11"/>
        <v>0.23</v>
      </c>
      <c r="W19" s="22">
        <f t="shared" si="12"/>
        <v>0.22</v>
      </c>
      <c r="X19" s="22">
        <f t="shared" si="13"/>
        <v>0.22</v>
      </c>
      <c r="Y19" s="22">
        <f t="shared" si="14"/>
        <v>0.2</v>
      </c>
      <c r="Z19" s="22">
        <f t="shared" si="15"/>
        <v>0.22</v>
      </c>
      <c r="AA19" s="22">
        <f t="shared" si="16"/>
        <v>0.2</v>
      </c>
      <c r="AB19" s="22">
        <f t="shared" si="17"/>
        <v>0.22</v>
      </c>
      <c r="AC19" s="22">
        <f t="shared" si="18"/>
        <v>0.22</v>
      </c>
      <c r="AD19" s="22">
        <f t="shared" si="19"/>
        <v>0.25</v>
      </c>
      <c r="AE19" s="22">
        <f t="shared" si="20"/>
        <v>0.2</v>
      </c>
      <c r="AF19" s="22">
        <f t="shared" si="21"/>
        <v>0.22</v>
      </c>
      <c r="AG19" s="22">
        <f t="shared" si="22"/>
        <v>0.2</v>
      </c>
      <c r="AH19" s="22">
        <f t="shared" si="23"/>
        <v>0.2</v>
      </c>
      <c r="AI19" s="22">
        <f t="shared" si="24"/>
        <v>0.22</v>
      </c>
      <c r="AJ19" s="22">
        <f t="shared" si="25"/>
        <v>0.2</v>
      </c>
    </row>
    <row r="20" spans="1:36" ht="12.95" customHeight="1">
      <c r="A20" s="21">
        <v>98</v>
      </c>
      <c r="B20" s="64" t="s">
        <v>103</v>
      </c>
      <c r="C20" s="64"/>
      <c r="D20" s="21">
        <v>18</v>
      </c>
      <c r="E20" s="21">
        <v>15</v>
      </c>
      <c r="F20" s="4">
        <f t="shared" si="0"/>
        <v>0.19</v>
      </c>
      <c r="G20" s="5"/>
      <c r="H20" s="21" t="s">
        <v>97</v>
      </c>
      <c r="I20" s="21" t="s">
        <v>100</v>
      </c>
      <c r="J20" s="1" t="s">
        <v>15</v>
      </c>
      <c r="K20" s="22">
        <f t="shared" si="1"/>
        <v>0.18</v>
      </c>
      <c r="L20" s="22">
        <f t="shared" si="2"/>
        <v>0.19</v>
      </c>
      <c r="M20" s="22">
        <f t="shared" si="3"/>
        <v>0.19</v>
      </c>
      <c r="N20" s="22">
        <f t="shared" si="4"/>
        <v>0.2</v>
      </c>
      <c r="O20" s="22">
        <f t="shared" si="5"/>
        <v>0.2</v>
      </c>
      <c r="P20" s="22">
        <f t="shared" si="26"/>
        <v>0.19</v>
      </c>
      <c r="Q20" s="22">
        <f t="shared" si="6"/>
        <v>0.18</v>
      </c>
      <c r="R20" s="22">
        <f t="shared" si="7"/>
        <v>0.19</v>
      </c>
      <c r="S20" s="22">
        <f t="shared" si="8"/>
        <v>0.2</v>
      </c>
      <c r="T20" s="22">
        <f t="shared" si="9"/>
        <v>0.2</v>
      </c>
      <c r="U20" s="22">
        <f t="shared" si="10"/>
        <v>0.19</v>
      </c>
      <c r="V20" s="22">
        <f t="shared" si="11"/>
        <v>0.2</v>
      </c>
      <c r="W20" s="22">
        <f t="shared" si="12"/>
        <v>0.19</v>
      </c>
      <c r="X20" s="22">
        <f t="shared" si="13"/>
        <v>0.19</v>
      </c>
      <c r="Y20" s="22">
        <f t="shared" si="14"/>
        <v>0.17</v>
      </c>
      <c r="Z20" s="22">
        <f t="shared" si="15"/>
        <v>0.19</v>
      </c>
      <c r="AA20" s="22">
        <f t="shared" si="16"/>
        <v>0.17</v>
      </c>
      <c r="AB20" s="22">
        <f t="shared" si="17"/>
        <v>0.19</v>
      </c>
      <c r="AC20" s="22">
        <f t="shared" si="18"/>
        <v>0.2</v>
      </c>
      <c r="AD20" s="22">
        <f t="shared" si="19"/>
        <v>0.23</v>
      </c>
      <c r="AE20" s="22">
        <f t="shared" si="20"/>
        <v>0.18</v>
      </c>
      <c r="AF20" s="22">
        <f t="shared" si="21"/>
        <v>0.19</v>
      </c>
      <c r="AG20" s="22">
        <f t="shared" si="22"/>
        <v>0.17</v>
      </c>
      <c r="AH20" s="22">
        <f t="shared" si="23"/>
        <v>0.18</v>
      </c>
      <c r="AI20" s="22">
        <f t="shared" si="24"/>
        <v>0.19</v>
      </c>
      <c r="AJ20" s="22">
        <f t="shared" si="25"/>
        <v>0.18</v>
      </c>
    </row>
    <row r="21" spans="1:36" ht="12.95" customHeight="1">
      <c r="A21" s="21">
        <v>99</v>
      </c>
      <c r="B21" s="64" t="s">
        <v>103</v>
      </c>
      <c r="C21" s="64"/>
      <c r="D21" s="21">
        <v>22</v>
      </c>
      <c r="E21" s="21">
        <v>16</v>
      </c>
      <c r="F21" s="4">
        <f t="shared" si="0"/>
        <v>0.3</v>
      </c>
      <c r="G21" s="5"/>
      <c r="H21" s="21"/>
      <c r="I21" s="21"/>
      <c r="J21" s="1" t="s">
        <v>15</v>
      </c>
      <c r="K21" s="22">
        <f t="shared" si="1"/>
        <v>0.28000000000000003</v>
      </c>
      <c r="L21" s="22">
        <f t="shared" si="2"/>
        <v>0.3</v>
      </c>
      <c r="M21" s="22">
        <f t="shared" si="3"/>
        <v>0.3</v>
      </c>
      <c r="N21" s="22">
        <f t="shared" si="4"/>
        <v>0.3</v>
      </c>
      <c r="O21" s="22">
        <f t="shared" si="5"/>
        <v>0.3</v>
      </c>
      <c r="P21" s="22">
        <f t="shared" si="26"/>
        <v>0.3</v>
      </c>
      <c r="Q21" s="22">
        <f t="shared" si="6"/>
        <v>0.28000000000000003</v>
      </c>
      <c r="R21" s="22">
        <f t="shared" si="7"/>
        <v>0.3</v>
      </c>
      <c r="S21" s="22">
        <f t="shared" si="8"/>
        <v>0.3</v>
      </c>
      <c r="T21" s="22">
        <f t="shared" si="9"/>
        <v>0.3</v>
      </c>
      <c r="U21" s="22">
        <f t="shared" si="10"/>
        <v>0.3</v>
      </c>
      <c r="V21" s="22">
        <f t="shared" si="11"/>
        <v>0.32</v>
      </c>
      <c r="W21" s="22">
        <f t="shared" si="12"/>
        <v>0.3</v>
      </c>
      <c r="X21" s="22">
        <f t="shared" si="13"/>
        <v>0.3</v>
      </c>
      <c r="Y21" s="22">
        <f t="shared" si="14"/>
        <v>0.27</v>
      </c>
      <c r="Z21" s="22">
        <f t="shared" si="15"/>
        <v>0.3</v>
      </c>
      <c r="AA21" s="22">
        <f t="shared" si="16"/>
        <v>0.27</v>
      </c>
      <c r="AB21" s="22">
        <f t="shared" si="17"/>
        <v>0.31</v>
      </c>
      <c r="AC21" s="22">
        <f t="shared" si="18"/>
        <v>0.31</v>
      </c>
      <c r="AD21" s="22">
        <f t="shared" si="19"/>
        <v>0.34</v>
      </c>
      <c r="AE21" s="22">
        <f t="shared" si="20"/>
        <v>0.28000000000000003</v>
      </c>
      <c r="AF21" s="22">
        <f t="shared" si="21"/>
        <v>0.31</v>
      </c>
      <c r="AG21" s="22">
        <f t="shared" si="22"/>
        <v>0.27</v>
      </c>
      <c r="AH21" s="22">
        <f t="shared" si="23"/>
        <v>0.28000000000000003</v>
      </c>
      <c r="AI21" s="22">
        <f t="shared" si="24"/>
        <v>0.3</v>
      </c>
      <c r="AJ21" s="22">
        <f t="shared" si="25"/>
        <v>0.28000000000000003</v>
      </c>
    </row>
    <row r="22" spans="1:36" ht="12.95" customHeight="1">
      <c r="A22" s="21">
        <v>100</v>
      </c>
      <c r="B22" s="64" t="s">
        <v>103</v>
      </c>
      <c r="C22" s="64"/>
      <c r="D22" s="21">
        <v>24</v>
      </c>
      <c r="E22" s="21">
        <v>15</v>
      </c>
      <c r="F22" s="4">
        <f t="shared" si="0"/>
        <v>0.32</v>
      </c>
      <c r="H22" s="21"/>
      <c r="I22" s="21"/>
      <c r="J22" s="1" t="s">
        <v>15</v>
      </c>
      <c r="K22" s="22">
        <f t="shared" si="1"/>
        <v>0.3</v>
      </c>
      <c r="L22" s="22">
        <f t="shared" si="2"/>
        <v>0.33</v>
      </c>
      <c r="M22" s="22">
        <f t="shared" si="3"/>
        <v>0.32</v>
      </c>
      <c r="N22" s="22">
        <f t="shared" si="4"/>
        <v>0.33</v>
      </c>
      <c r="O22" s="22">
        <f t="shared" si="5"/>
        <v>0.33</v>
      </c>
      <c r="P22" s="22">
        <f t="shared" si="26"/>
        <v>0.32</v>
      </c>
      <c r="Q22" s="22">
        <f t="shared" si="6"/>
        <v>0.3</v>
      </c>
      <c r="R22" s="22">
        <f t="shared" si="7"/>
        <v>0.34</v>
      </c>
      <c r="S22" s="22">
        <f t="shared" si="8"/>
        <v>0.33</v>
      </c>
      <c r="T22" s="22">
        <f t="shared" si="9"/>
        <v>0.32</v>
      </c>
      <c r="U22" s="22">
        <f t="shared" si="10"/>
        <v>0.33</v>
      </c>
      <c r="V22" s="22">
        <f t="shared" si="11"/>
        <v>0.35</v>
      </c>
      <c r="W22" s="22">
        <f t="shared" si="12"/>
        <v>0.33</v>
      </c>
      <c r="X22" s="22">
        <f t="shared" si="13"/>
        <v>0.33</v>
      </c>
      <c r="Y22" s="22">
        <f t="shared" si="14"/>
        <v>0.3</v>
      </c>
      <c r="Z22" s="22">
        <f t="shared" si="15"/>
        <v>0.33</v>
      </c>
      <c r="AA22" s="22">
        <f t="shared" si="16"/>
        <v>0.28999999999999998</v>
      </c>
      <c r="AB22" s="22">
        <f t="shared" si="17"/>
        <v>0.34</v>
      </c>
      <c r="AC22" s="22">
        <f t="shared" si="18"/>
        <v>0.34</v>
      </c>
      <c r="AD22" s="22">
        <f t="shared" si="19"/>
        <v>0.36</v>
      </c>
      <c r="AE22" s="22">
        <f t="shared" si="20"/>
        <v>0.3</v>
      </c>
      <c r="AF22" s="22">
        <f t="shared" si="21"/>
        <v>0.34</v>
      </c>
      <c r="AG22" s="22">
        <f t="shared" si="22"/>
        <v>0.3</v>
      </c>
      <c r="AH22" s="22">
        <f t="shared" si="23"/>
        <v>0.31</v>
      </c>
      <c r="AI22" s="22">
        <f t="shared" si="24"/>
        <v>0.33</v>
      </c>
      <c r="AJ22" s="22">
        <f t="shared" si="25"/>
        <v>0.31</v>
      </c>
    </row>
    <row r="23" spans="1:36" ht="12.95" customHeight="1">
      <c r="A23" s="21">
        <v>101</v>
      </c>
      <c r="B23" s="64" t="s">
        <v>103</v>
      </c>
      <c r="C23" s="64"/>
      <c r="D23" s="21">
        <v>24</v>
      </c>
      <c r="E23" s="21">
        <v>15</v>
      </c>
      <c r="F23" s="4">
        <f t="shared" si="0"/>
        <v>0.32</v>
      </c>
      <c r="G23" s="5"/>
      <c r="H23" s="21"/>
      <c r="I23" s="21"/>
      <c r="J23" s="1" t="s">
        <v>15</v>
      </c>
      <c r="K23" s="22">
        <f t="shared" si="1"/>
        <v>0.3</v>
      </c>
      <c r="L23" s="22">
        <f t="shared" si="2"/>
        <v>0.33</v>
      </c>
      <c r="M23" s="22">
        <f t="shared" si="3"/>
        <v>0.32</v>
      </c>
      <c r="N23" s="22">
        <f t="shared" si="4"/>
        <v>0.33</v>
      </c>
      <c r="O23" s="22">
        <f t="shared" si="5"/>
        <v>0.33</v>
      </c>
      <c r="P23" s="22">
        <f t="shared" si="26"/>
        <v>0.32</v>
      </c>
      <c r="Q23" s="22">
        <f t="shared" si="6"/>
        <v>0.3</v>
      </c>
      <c r="R23" s="22">
        <f t="shared" si="7"/>
        <v>0.34</v>
      </c>
      <c r="S23" s="22">
        <f t="shared" si="8"/>
        <v>0.33</v>
      </c>
      <c r="T23" s="22">
        <f t="shared" si="9"/>
        <v>0.32</v>
      </c>
      <c r="U23" s="22">
        <f t="shared" si="10"/>
        <v>0.33</v>
      </c>
      <c r="V23" s="22">
        <f t="shared" si="11"/>
        <v>0.35</v>
      </c>
      <c r="W23" s="22">
        <f t="shared" si="12"/>
        <v>0.33</v>
      </c>
      <c r="X23" s="22">
        <f t="shared" si="13"/>
        <v>0.33</v>
      </c>
      <c r="Y23" s="22">
        <f t="shared" si="14"/>
        <v>0.3</v>
      </c>
      <c r="Z23" s="22">
        <f t="shared" si="15"/>
        <v>0.33</v>
      </c>
      <c r="AA23" s="22">
        <f t="shared" si="16"/>
        <v>0.28999999999999998</v>
      </c>
      <c r="AB23" s="22">
        <f t="shared" si="17"/>
        <v>0.34</v>
      </c>
      <c r="AC23" s="22">
        <f t="shared" si="18"/>
        <v>0.34</v>
      </c>
      <c r="AD23" s="22">
        <f t="shared" si="19"/>
        <v>0.36</v>
      </c>
      <c r="AE23" s="22">
        <f t="shared" si="20"/>
        <v>0.3</v>
      </c>
      <c r="AF23" s="22">
        <f t="shared" si="21"/>
        <v>0.34</v>
      </c>
      <c r="AG23" s="22">
        <f t="shared" si="22"/>
        <v>0.3</v>
      </c>
      <c r="AH23" s="22">
        <f t="shared" si="23"/>
        <v>0.31</v>
      </c>
      <c r="AI23" s="22">
        <f t="shared" si="24"/>
        <v>0.33</v>
      </c>
      <c r="AJ23" s="22">
        <f t="shared" si="25"/>
        <v>0.31</v>
      </c>
    </row>
    <row r="24" spans="1:36" ht="12.95" customHeight="1">
      <c r="A24" s="21">
        <v>102</v>
      </c>
      <c r="B24" s="64" t="s">
        <v>103</v>
      </c>
      <c r="C24" s="64"/>
      <c r="D24" s="21">
        <v>16</v>
      </c>
      <c r="E24" s="21">
        <v>14</v>
      </c>
      <c r="F24" s="4">
        <f t="shared" si="0"/>
        <v>0.15</v>
      </c>
      <c r="G24" s="5"/>
      <c r="H24" s="21" t="s">
        <v>97</v>
      </c>
      <c r="I24" s="21" t="s">
        <v>100</v>
      </c>
      <c r="J24" s="1" t="s">
        <v>15</v>
      </c>
      <c r="K24" s="22">
        <f t="shared" si="1"/>
        <v>0.14000000000000001</v>
      </c>
      <c r="L24" s="22">
        <f t="shared" si="2"/>
        <v>0.15</v>
      </c>
      <c r="M24" s="22">
        <f t="shared" si="3"/>
        <v>0.15</v>
      </c>
      <c r="N24" s="22">
        <f t="shared" si="4"/>
        <v>0.15</v>
      </c>
      <c r="O24" s="22">
        <f t="shared" si="5"/>
        <v>0.15</v>
      </c>
      <c r="P24" s="22">
        <f t="shared" si="26"/>
        <v>0.15</v>
      </c>
      <c r="Q24" s="22">
        <f t="shared" si="6"/>
        <v>0.14000000000000001</v>
      </c>
      <c r="R24" s="22">
        <f t="shared" si="7"/>
        <v>0.14000000000000001</v>
      </c>
      <c r="S24" s="22">
        <f t="shared" si="8"/>
        <v>0.15</v>
      </c>
      <c r="T24" s="22">
        <f t="shared" si="9"/>
        <v>0.15</v>
      </c>
      <c r="U24" s="22">
        <f t="shared" si="10"/>
        <v>0.14000000000000001</v>
      </c>
      <c r="V24" s="22">
        <f t="shared" si="11"/>
        <v>0.15</v>
      </c>
      <c r="W24" s="22">
        <f t="shared" si="12"/>
        <v>0.14000000000000001</v>
      </c>
      <c r="X24" s="22">
        <f t="shared" si="13"/>
        <v>0.15</v>
      </c>
      <c r="Y24" s="22">
        <f t="shared" si="14"/>
        <v>0.13</v>
      </c>
      <c r="Z24" s="22">
        <f t="shared" si="15"/>
        <v>0.14000000000000001</v>
      </c>
      <c r="AA24" s="22">
        <f t="shared" si="16"/>
        <v>0.13</v>
      </c>
      <c r="AB24" s="22">
        <f t="shared" si="17"/>
        <v>0.14000000000000001</v>
      </c>
      <c r="AC24" s="22">
        <f t="shared" si="18"/>
        <v>0.15</v>
      </c>
      <c r="AD24" s="22">
        <f t="shared" si="19"/>
        <v>0.17</v>
      </c>
      <c r="AE24" s="22">
        <f t="shared" si="20"/>
        <v>0.13</v>
      </c>
      <c r="AF24" s="22">
        <f t="shared" si="21"/>
        <v>0.14000000000000001</v>
      </c>
      <c r="AG24" s="22">
        <f t="shared" si="22"/>
        <v>0.13</v>
      </c>
      <c r="AH24" s="22">
        <f t="shared" si="23"/>
        <v>0.13</v>
      </c>
      <c r="AI24" s="22">
        <f t="shared" si="24"/>
        <v>0.15</v>
      </c>
      <c r="AJ24" s="22">
        <f t="shared" si="25"/>
        <v>0.13</v>
      </c>
    </row>
    <row r="25" spans="1:36" ht="12.95" customHeight="1">
      <c r="A25" s="21">
        <v>103</v>
      </c>
      <c r="B25" s="64" t="s">
        <v>103</v>
      </c>
      <c r="C25" s="64"/>
      <c r="D25" s="21">
        <v>26</v>
      </c>
      <c r="E25" s="21">
        <v>17</v>
      </c>
      <c r="F25" s="4">
        <f t="shared" si="0"/>
        <v>0.43</v>
      </c>
      <c r="G25" s="21"/>
      <c r="H25" s="21"/>
      <c r="I25" s="21"/>
      <c r="J25" s="1" t="s">
        <v>15</v>
      </c>
      <c r="K25" s="22">
        <f t="shared" si="1"/>
        <v>0.39</v>
      </c>
      <c r="L25" s="22">
        <f t="shared" si="2"/>
        <v>0.44</v>
      </c>
      <c r="M25" s="22">
        <f t="shared" si="3"/>
        <v>0.43</v>
      </c>
      <c r="N25" s="22">
        <f t="shared" si="4"/>
        <v>0.43</v>
      </c>
      <c r="O25" s="22">
        <f t="shared" si="5"/>
        <v>0.44</v>
      </c>
      <c r="P25" s="22">
        <f t="shared" si="26"/>
        <v>0.43</v>
      </c>
      <c r="Q25" s="22">
        <f t="shared" si="6"/>
        <v>0.4</v>
      </c>
      <c r="R25" s="22">
        <f t="shared" si="7"/>
        <v>0.44</v>
      </c>
      <c r="S25" s="22">
        <f t="shared" si="8"/>
        <v>0.43</v>
      </c>
      <c r="T25" s="22">
        <f t="shared" si="9"/>
        <v>0.44</v>
      </c>
      <c r="U25" s="22">
        <f t="shared" si="10"/>
        <v>0.43</v>
      </c>
      <c r="V25" s="22">
        <f t="shared" si="11"/>
        <v>0.46</v>
      </c>
      <c r="W25" s="22">
        <f t="shared" si="12"/>
        <v>0.43</v>
      </c>
      <c r="X25" s="22">
        <f t="shared" si="13"/>
        <v>0.43</v>
      </c>
      <c r="Y25" s="22">
        <f t="shared" si="14"/>
        <v>0.4</v>
      </c>
      <c r="Z25" s="22">
        <f t="shared" si="15"/>
        <v>0.43</v>
      </c>
      <c r="AA25" s="22">
        <f t="shared" si="16"/>
        <v>0.38</v>
      </c>
      <c r="AB25" s="22">
        <f t="shared" si="17"/>
        <v>0.46</v>
      </c>
      <c r="AC25" s="22">
        <f t="shared" si="18"/>
        <v>0.45</v>
      </c>
      <c r="AD25" s="22">
        <f t="shared" si="19"/>
        <v>0.47</v>
      </c>
      <c r="AE25" s="22">
        <f t="shared" si="20"/>
        <v>0.41</v>
      </c>
      <c r="AF25" s="22">
        <f t="shared" si="21"/>
        <v>0.45</v>
      </c>
      <c r="AG25" s="22">
        <f t="shared" si="22"/>
        <v>0.39</v>
      </c>
      <c r="AH25" s="22">
        <f t="shared" si="23"/>
        <v>0.41</v>
      </c>
      <c r="AI25" s="22">
        <f t="shared" si="24"/>
        <v>0.43</v>
      </c>
      <c r="AJ25" s="22">
        <f t="shared" si="25"/>
        <v>0.41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127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22</v>
      </c>
      <c r="D47" s="13">
        <f>COUNTIF(G4:G43,"*下層*")</f>
        <v>0</v>
      </c>
      <c r="E47" s="13">
        <f>COUNTA(A4:A43)</f>
        <v>22</v>
      </c>
      <c r="F47" s="9"/>
      <c r="G47" s="14">
        <f>C47*100</f>
        <v>2200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14</v>
      </c>
      <c r="D48" s="13" t="str">
        <f>IF(D47&gt;0,ROUND(SUMIF(G4:G43,"*下層*",E4:E43)/D47,0),"")</f>
        <v/>
      </c>
      <c r="E48" s="13">
        <f>ROUND(SUM(E4:E43)/E47,0)</f>
        <v>14</v>
      </c>
      <c r="F48" s="12"/>
      <c r="G48" s="14">
        <f>C48</f>
        <v>14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20</v>
      </c>
      <c r="D49" s="13" t="str">
        <f>IF(D47&gt;0,ROUND(SUMIF(G4:G43,"*下層*",D4:D43)/D47,0),"")</f>
        <v/>
      </c>
      <c r="E49" s="13">
        <f>ROUND(SUM(D4:D43)/E47,0)</f>
        <v>20</v>
      </c>
      <c r="F49" s="12"/>
      <c r="G49" s="14">
        <f>C49</f>
        <v>20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5.370000000000001</v>
      </c>
      <c r="D50" s="15">
        <f>SUMIF(G4:G43,"*下層*",F4:F43)</f>
        <v>0</v>
      </c>
      <c r="E50" s="4">
        <f>SUM(F4:F43)</f>
        <v>5.370000000000001</v>
      </c>
      <c r="F50" s="12"/>
      <c r="G50" s="16">
        <f>C50*100</f>
        <v>537.00000000000011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形状比＝70、Sr＝15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7</v>
      </c>
      <c r="D54" s="13">
        <f>COUNTIF(H4:H43,"▲")</f>
        <v>0</v>
      </c>
      <c r="E54" s="13">
        <f>COUNTA(H4:H43)</f>
        <v>7</v>
      </c>
      <c r="F54" s="9"/>
      <c r="G54" s="14">
        <f>C54*100</f>
        <v>700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13</v>
      </c>
      <c r="D55" s="13" t="str">
        <f>IF(D54&gt;0,ROUND(SUMIF(H4:H43,"▲",E4:E43)/D54,0),"")</f>
        <v/>
      </c>
      <c r="E55" s="13">
        <f>ROUND(SUMIF(H4:H43,"*",E4:E43)/E54,0)</f>
        <v>13</v>
      </c>
      <c r="F55" s="12"/>
      <c r="G55" s="14">
        <f>C55</f>
        <v>13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17</v>
      </c>
      <c r="D56" s="13" t="str">
        <f>IF(D54&gt;0,ROUND(SUMIF(H4:H43,"▲",D4:D43)/D54,0),"")</f>
        <v/>
      </c>
      <c r="E56" s="13">
        <f>ROUND(SUMIF(H4:H43,"*",D4:D43)/E54,0)</f>
        <v>17</v>
      </c>
      <c r="F56" s="12"/>
      <c r="G56" s="14">
        <f>C56</f>
        <v>17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1.1199999999999999</v>
      </c>
      <c r="D57" s="15">
        <f>SUMIF(H4:H43,"▲",F4:F43)</f>
        <v>0</v>
      </c>
      <c r="E57" s="15">
        <f>SUM(C57:D57)</f>
        <v>1.1199999999999999</v>
      </c>
      <c r="F57" s="12"/>
      <c r="G57" s="18">
        <f>C57*100</f>
        <v>111.99999999999999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31.8</v>
      </c>
      <c r="D61" s="19" t="str">
        <f>IF(D47&gt;0,ROUND(D54/D47*100,1),"")</f>
        <v/>
      </c>
      <c r="E61" s="19">
        <f>ROUND(E54/E47*100,1)</f>
        <v>31.8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20.9</v>
      </c>
      <c r="D62" s="19" t="str">
        <f>IF(D47&gt;0,ROUND(D57/D50*100,1),"")</f>
        <v/>
      </c>
      <c r="E62" s="19">
        <f>ROUND(E57/E50*100,1)</f>
        <v>20.9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15</v>
      </c>
      <c r="D66" s="13">
        <f>D47-D54</f>
        <v>0</v>
      </c>
      <c r="E66" s="13">
        <f>SUM(C66:D66)</f>
        <v>15</v>
      </c>
      <c r="F66" s="9"/>
      <c r="G66" s="14">
        <f>C66*100</f>
        <v>1500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14</v>
      </c>
      <c r="D67" s="13" t="str">
        <f>IF(D66&gt;0,ROUND(SUMIFS(E4:E43,G4:G43,"*下層*",H4:H43,"")/D66,0),"")</f>
        <v/>
      </c>
      <c r="E67" s="13">
        <f>IF(E66&gt;0,ROUND(SUMIF(H4:H43,"",E4:E43)/E66,0),"")</f>
        <v>14</v>
      </c>
      <c r="F67" s="12"/>
      <c r="G67" s="14">
        <f>C67</f>
        <v>14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21</v>
      </c>
      <c r="D68" s="13" t="str">
        <f>IF(D66&gt;0,ROUND(SUMIFS(D4:D43,G4:G43,"*下層*",H4:H43,"")/D66,0),"")</f>
        <v/>
      </c>
      <c r="E68" s="13">
        <f>IF(E66&gt;0,ROUND(SUMIF(H4:H43,"",D4:D43)/E66,0),"")</f>
        <v>21</v>
      </c>
      <c r="F68" s="12"/>
      <c r="G68" s="14">
        <f>C68</f>
        <v>21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4.2500000000000009</v>
      </c>
      <c r="D69" s="15" t="str">
        <f>IF(D66&gt;0,D50-D57,"")</f>
        <v/>
      </c>
      <c r="E69" s="4">
        <f>SUM(C69:D69)</f>
        <v>4.2500000000000009</v>
      </c>
      <c r="F69" s="12"/>
      <c r="G69" s="16">
        <f>C69*100</f>
        <v>425.00000000000011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形状比＝67、Sr＝18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67" priority="16" stopIfTrue="1">
      <formula>AND(($H4="スギ"),(#REF!&lt;12))</formula>
    </cfRule>
  </conditionalFormatting>
  <conditionalFormatting sqref="L4:L43">
    <cfRule type="expression" dxfId="766" priority="15" stopIfTrue="1">
      <formula>AND(($H4="スギ"),(#REF!&lt;22),(#REF!&gt;=12))</formula>
    </cfRule>
  </conditionalFormatting>
  <conditionalFormatting sqref="M4:M43">
    <cfRule type="expression" dxfId="765" priority="14" stopIfTrue="1">
      <formula>AND(($H4="スギ"),(#REF!&lt;32),(#REF!&gt;=22))</formula>
    </cfRule>
  </conditionalFormatting>
  <conditionalFormatting sqref="N4:N43">
    <cfRule type="expression" dxfId="764" priority="13" stopIfTrue="1">
      <formula>AND(($H4="スギ"),(#REF!&lt;42),(#REF!&gt;=32))</formula>
    </cfRule>
  </conditionalFormatting>
  <conditionalFormatting sqref="S4:S43">
    <cfRule type="expression" dxfId="763" priority="9" stopIfTrue="1">
      <formula>AND(($H4="ヒノキ"),(#REF!&lt;32),(#REF!&gt;=22))</formula>
    </cfRule>
  </conditionalFormatting>
  <conditionalFormatting sqref="Z4:AF43 U4:U43 AJ4:AJ43 O4:P43">
    <cfRule type="expression" dxfId="762" priority="12" stopIfTrue="1">
      <formula>AND(($H4="スギ"),(#REF!&gt;=42))</formula>
    </cfRule>
  </conditionalFormatting>
  <conditionalFormatting sqref="Z4:AF43 AJ4:AJ43 T4:U43">
    <cfRule type="expression" dxfId="761" priority="8" stopIfTrue="1">
      <formula>AND(($H4="ヒノキ"),(#REF!&gt;=32))</formula>
    </cfRule>
  </conditionalFormatting>
  <conditionalFormatting sqref="AA4:AA43 Q4:Q43">
    <cfRule type="expression" dxfId="760" priority="11" stopIfTrue="1">
      <formula>AND(($H4="ヒノキ"),(#REF!&lt;12))</formula>
    </cfRule>
  </conditionalFormatting>
  <conditionalFormatting sqref="AA4:AA43 V4:V43">
    <cfRule type="expression" dxfId="759" priority="7" stopIfTrue="1">
      <formula>AND(($H4="アカマツ"),(#REF!&lt;12))</formula>
    </cfRule>
  </conditionalFormatting>
  <conditionalFormatting sqref="AB4:AB43 W4:W43">
    <cfRule type="expression" dxfId="758" priority="6" stopIfTrue="1">
      <formula>AND(($H4="アカマツ"),(#REF!&lt;22),(#REF!&gt;=12))</formula>
    </cfRule>
  </conditionalFormatting>
  <conditionalFormatting sqref="AB4:AE43 R4:R43">
    <cfRule type="expression" dxfId="757" priority="10" stopIfTrue="1">
      <formula>AND(($H4="ヒノキ"),(#REF!&lt;22),(#REF!&gt;=12))</formula>
    </cfRule>
  </conditionalFormatting>
  <conditionalFormatting sqref="AC4:AC43 X4:X43">
    <cfRule type="expression" dxfId="756" priority="5" stopIfTrue="1">
      <formula>AND(($H4="アカマツ"),(#REF!&lt;42),(#REF!&gt;=22))</formula>
    </cfRule>
  </conditionalFormatting>
  <conditionalFormatting sqref="AG4:AG43">
    <cfRule type="expression" dxfId="755" priority="3" stopIfTrue="1">
      <formula>AND(($H4&lt;&gt;"スギ"),($H4&lt;&gt;"ヒノキ"),($H4&lt;&gt;"アカマツ"),(#REF!&lt;12))</formula>
    </cfRule>
  </conditionalFormatting>
  <conditionalFormatting sqref="AH4:AH43">
    <cfRule type="expression" dxfId="75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5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75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9FA0-817E-4913-8B9B-CA74D0A2EBB5}">
  <sheetPr>
    <tabColor rgb="FF92D050"/>
  </sheetPr>
  <dimension ref="A1:AJ120"/>
  <sheetViews>
    <sheetView showGridLines="0" view="pageBreakPreview" topLeftCell="A40" zoomScale="98" zoomScaleNormal="85" zoomScaleSheetLayoutView="98" workbookViewId="0">
      <selection activeCell="M58" sqref="M58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34</v>
      </c>
      <c r="B2" s="65"/>
      <c r="C2" s="65"/>
      <c r="D2" s="65"/>
      <c r="E2" s="65"/>
      <c r="F2" s="65"/>
      <c r="G2" s="65"/>
      <c r="H2" s="66" t="s">
        <v>170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231</v>
      </c>
      <c r="B4" s="64" t="s">
        <v>171</v>
      </c>
      <c r="C4" s="64"/>
      <c r="D4" s="21">
        <v>32</v>
      </c>
      <c r="E4" s="21">
        <v>23</v>
      </c>
      <c r="F4" s="4">
        <f t="shared" ref="F4:F43" si="0">IF(D4&gt;0,IF(B4="スギ",P4,IF(B4="ヒノキ",U4,IF(B4="アカマツ",Z4,IF(B4="カラマツ",AF4,AJ4)))),"")</f>
        <v>0.86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0.77</v>
      </c>
      <c r="L4" s="22">
        <f t="shared" ref="L4:L43" si="2">ROUND(10^(-5+0.73504+1.83346*LOG(D4)+1.06569*LOG(E4)),2)</f>
        <v>0.88</v>
      </c>
      <c r="M4" s="22">
        <f t="shared" ref="M4:M43" si="3">ROUND(10^(-5+0.71514+1.74357*LOG(D4)+1.17719*LOG(E4)),2)</f>
        <v>0.88</v>
      </c>
      <c r="N4" s="22">
        <f t="shared" ref="N4:N43" si="4">ROUND(10^(-5+0.82956+1.76381*LOG(D4)+1.06412*LOG(E4)),2)</f>
        <v>0.86</v>
      </c>
      <c r="O4" s="22">
        <f t="shared" ref="O4:O43" si="5">ROUND(10^(-5+0.88226+1.79204*LOG(D4)+0.99303*LOG(E4)),2)</f>
        <v>0.85</v>
      </c>
      <c r="P4" s="22">
        <f>HLOOKUP($D4,K$3:O$43,MATCH($A4,$A$3:$A$43,0),1)</f>
        <v>0.86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0.78</v>
      </c>
      <c r="R4" s="22">
        <f t="shared" ref="R4:R43" si="7">ROUND(10^(1.905709*LOG(D4)+1.011385*LOG(E4)-4.293729),2)</f>
        <v>0.9</v>
      </c>
      <c r="S4" s="22">
        <f t="shared" ref="S4:S43" si="8">ROUND(10^(1.771888*LOG(D4)+1.138415*LOG(E4)-4.271259),2)</f>
        <v>0.88</v>
      </c>
      <c r="T4" s="22">
        <f t="shared" ref="T4:T43" si="9">ROUND(10^(1.671519*LOG(D4)+1.363617*LOG(E4)-4.404407),2)</f>
        <v>0.93</v>
      </c>
      <c r="U4" s="22">
        <f t="shared" ref="U4:U43" si="10">HLOOKUP($D4,Q$3:T$43,MATCH($A4,$A$3:$A$43,0),1)</f>
        <v>0.93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0.92</v>
      </c>
      <c r="W4" s="22">
        <f t="shared" ref="W4:W43" si="12">ROUND(10^(-4.155639+1.847898*LOG(D4)+0.951955*LOG(E4)),2)</f>
        <v>0.84</v>
      </c>
      <c r="X4" s="22">
        <f t="shared" ref="X4:X43" si="13">ROUND(10^(-4.194535+1.804172*LOG(D4)+1.034248*LOG(E4)),2)</f>
        <v>0.85</v>
      </c>
      <c r="Y4" s="22">
        <f t="shared" ref="Y4:Y43" si="14">ROUND(10^(-4.42347+2.006485*LOG(D4)+0.967757*LOG(E4)),2)</f>
        <v>0.82</v>
      </c>
      <c r="Z4" s="22">
        <f t="shared" ref="Z4:Z43" si="15">HLOOKUP($D4,V$3:Y$43,MATCH($A4,$A$3:$A$43,0),1)</f>
        <v>0.85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0.74</v>
      </c>
      <c r="AB4" s="22">
        <f t="shared" ref="AB4:AB43" si="17">ROUND(10^(1.979213*LOG(D4)+0.998347*LOG(E4)-4.369281),2)</f>
        <v>0.93</v>
      </c>
      <c r="AC4" s="22">
        <f t="shared" ref="AC4:AC43" si="18">ROUND(10^(1.904401*LOG(D4)+1.062478*LOG(E4)-4.348104),2)</f>
        <v>0.92</v>
      </c>
      <c r="AD4" s="22">
        <f t="shared" ref="AD4:AD43" si="19">ROUND(10^(1.640825*LOG(D4)+1.080387*LOG(E4)-3.976731),2)</f>
        <v>0.92</v>
      </c>
      <c r="AE4" s="22">
        <f t="shared" ref="AE4:AE43" si="20">ROUND(10^(1.90887*LOG(D4)+1.088002*LOG(E4)-4.431495),2)</f>
        <v>0.84</v>
      </c>
      <c r="AF4" s="22">
        <f t="shared" ref="AF4:AF43" si="21">HLOOKUP($D4,AA$3:AE$43,MATCH($A4,$A$3:$A$43,0),1)</f>
        <v>0.92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0.75</v>
      </c>
      <c r="AH4" s="22">
        <f t="shared" ref="AH4:AH43" si="23">ROUND(10^(1.93813902*LOG(D4)+0.96697002*LOG(E4)-4.32216295),2)</f>
        <v>0.82</v>
      </c>
      <c r="AI4" s="22">
        <f t="shared" ref="AI4:AI43" si="24">ROUND(10^(1.82464098*LOG(D4)+0.97625989*LOG(E4)-4.15096808),2)</f>
        <v>0.84</v>
      </c>
      <c r="AJ4" s="22">
        <f t="shared" ref="AJ4:AJ43" si="25">HLOOKUP($D4,AG$3:AI$43,MATCH($A4,$A$3:$A$43,0),1)</f>
        <v>0.82</v>
      </c>
    </row>
    <row r="5" spans="1:36" ht="12.95" customHeight="1">
      <c r="A5" s="21">
        <v>232</v>
      </c>
      <c r="B5" s="64" t="s">
        <v>171</v>
      </c>
      <c r="C5" s="64"/>
      <c r="D5" s="21">
        <v>20</v>
      </c>
      <c r="E5" s="21">
        <v>16</v>
      </c>
      <c r="F5" s="4">
        <f>IF(D5&gt;0,IF(B5="スギ",P5,IF(B5="ヒノキ",U5,IF(B5="アカマツ",Z5,IF(B5="カラマツ",AF5,AJ5)))),"")</f>
        <v>0.25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0.23</v>
      </c>
      <c r="L5" s="22">
        <f>ROUND(10^(-5+0.73504+1.83346*LOG(D5)+1.06569*LOG(E5)),2)</f>
        <v>0.25</v>
      </c>
      <c r="M5" s="22">
        <f>ROUND(10^(-5+0.71514+1.74357*LOG(D5)+1.17719*LOG(E5)),2)</f>
        <v>0.25</v>
      </c>
      <c r="N5" s="22">
        <f>ROUND(10^(-5+0.82956+1.76381*LOG(D5)+1.06412*LOG(E5)),2)</f>
        <v>0.25</v>
      </c>
      <c r="O5" s="22">
        <f>ROUND(10^(-5+0.88226+1.79204*LOG(D5)+0.99303*LOG(E5)),2)</f>
        <v>0.26</v>
      </c>
      <c r="P5" s="22">
        <f>HLOOKUP($D5,K$3:O$43,MATCH(A5,$A$3:$A$43,0),1)</f>
        <v>0.25</v>
      </c>
      <c r="Q5" s="22">
        <f>IF(ROUND(10^(1.810672*LOG(D5)+0.982833*LOG(E5)-4.173533),2)&gt;=0.01,ROUND(10^(1.810672*LOG(D5)+0.982833*LOG(E5)-4.173533),2),ROUND(10^(1.810672*LOG(D5)+0.982833*LOG(E5)-4.173533),3))</f>
        <v>0.23</v>
      </c>
      <c r="R5" s="22">
        <f>ROUND(10^(1.905709*LOG(D5)+1.011385*LOG(E5)-4.293729),2)</f>
        <v>0.25</v>
      </c>
      <c r="S5" s="22">
        <f>ROUND(10^(1.771888*LOG(D5)+1.138415*LOG(E5)-4.271259),2)</f>
        <v>0.25</v>
      </c>
      <c r="T5" s="22">
        <f>ROUND(10^(1.671519*LOG(D5)+1.363617*LOG(E5)-4.404407),2)</f>
        <v>0.26</v>
      </c>
      <c r="U5" s="22">
        <f>HLOOKUP($D5,Q$3:T$43,MATCH($A5,$A$3:$A$43,0),1)</f>
        <v>0.25</v>
      </c>
      <c r="V5" s="22">
        <f>IF(ROUND(10^(-4.249503+1.946501*LOG(D5)+0.942682*LOG(E5)),2)&gt;=0.01,ROUND(10^(-4.249503+1.946501*LOG(D5)+0.942682*LOG(E5)),2),ROUND(10^(-4.249503+1.946501*LOG(D5)+0.942682*LOG(E5)),3))</f>
        <v>0.26</v>
      </c>
      <c r="W5" s="22">
        <f>ROUND(10^(-4.155639+1.847898*LOG(D5)+0.951955*LOG(E5)),2)</f>
        <v>0.25</v>
      </c>
      <c r="X5" s="22">
        <f>ROUND(10^(-4.194535+1.804172*LOG(D5)+1.034248*LOG(E5)),2)</f>
        <v>0.25</v>
      </c>
      <c r="Y5" s="22">
        <f>ROUND(10^(-4.42347+2.006485*LOG(D5)+0.967757*LOG(E5)),2)</f>
        <v>0.23</v>
      </c>
      <c r="Z5" s="22">
        <f>HLOOKUP($D5,V$3:Y$43,MATCH($A5,$A$3:$A$43,0),1)</f>
        <v>0.25</v>
      </c>
      <c r="AA5" s="22">
        <f>IF(ROUND(10^(1.80389*LOG(D5)+0.962587*LOG(E5)-4.155099),2)&gt;=0.01,ROUND(10^(1.80389*LOG(D5)+0.962587*LOG(E5)-4.155099),2),ROUND(10^(1.80389*LOG(D5)+0.962587*LOG(E5)-4.155099),3))</f>
        <v>0.22</v>
      </c>
      <c r="AB5" s="22">
        <f>ROUND(10^(1.979213*LOG(D5)+0.998347*LOG(E5)-4.369281),2)</f>
        <v>0.26</v>
      </c>
      <c r="AC5" s="22">
        <f>ROUND(10^(1.904401*LOG(D5)+1.062478*LOG(E5)-4.348104),2)</f>
        <v>0.26</v>
      </c>
      <c r="AD5" s="22">
        <f>ROUND(10^(1.640825*LOG(D5)+1.080387*LOG(E5)-3.976731),2)</f>
        <v>0.28999999999999998</v>
      </c>
      <c r="AE5" s="22">
        <f>ROUND(10^(1.90887*LOG(D5)+1.088002*LOG(E5)-4.431495),2)</f>
        <v>0.23</v>
      </c>
      <c r="AF5" s="22">
        <f>HLOOKUP($D5,AA$3:AE$43,MATCH($A5,$A$3:$A$43,0),1)</f>
        <v>0.26</v>
      </c>
      <c r="AG5" s="22">
        <f>IF(ROUND(10^(1.94019664*LOG(D5)+0.84689666*LOG(E5)-4.20067295),2)&gt;=0.01,ROUND(10^(1.94019664*LOG(D5)+0.84689666*LOG(E5)-4.20067295),2),ROUND(10^(1.94019664*LOG(D5)+0.84689666*LOG(E5)-4.20067295),3))</f>
        <v>0.22</v>
      </c>
      <c r="AH5" s="22">
        <f>ROUND(10^(1.93813902*LOG(D5)+0.96697002*LOG(E5)-4.32216295),2)</f>
        <v>0.23</v>
      </c>
      <c r="AI5" s="22">
        <f>ROUND(10^(1.82464098*LOG(D5)+0.97625989*LOG(E5)-4.15096808),2)</f>
        <v>0.25</v>
      </c>
      <c r="AJ5" s="22">
        <f>HLOOKUP($D5,AG$3:AI$43,MATCH($A5,$A$3:$A$43,0),1)</f>
        <v>0.23</v>
      </c>
    </row>
    <row r="6" spans="1:36" ht="12.95" customHeight="1">
      <c r="A6" s="21">
        <v>233</v>
      </c>
      <c r="B6" s="64" t="s">
        <v>171</v>
      </c>
      <c r="C6" s="64"/>
      <c r="D6" s="21">
        <v>10</v>
      </c>
      <c r="E6" s="21">
        <v>12</v>
      </c>
      <c r="F6" s="4">
        <f t="shared" si="0"/>
        <v>0.05</v>
      </c>
      <c r="G6" s="21" t="s">
        <v>172</v>
      </c>
      <c r="H6" s="21" t="s">
        <v>174</v>
      </c>
      <c r="I6" s="21" t="s">
        <v>175</v>
      </c>
      <c r="J6" s="1" t="s">
        <v>15</v>
      </c>
      <c r="K6" s="22">
        <f t="shared" si="1"/>
        <v>0.05</v>
      </c>
      <c r="L6" s="22">
        <f t="shared" si="2"/>
        <v>0.05</v>
      </c>
      <c r="M6" s="22">
        <f t="shared" si="3"/>
        <v>0.05</v>
      </c>
      <c r="N6" s="22">
        <f t="shared" si="4"/>
        <v>0.06</v>
      </c>
      <c r="O6" s="22">
        <f t="shared" si="5"/>
        <v>0.06</v>
      </c>
      <c r="P6" s="22">
        <f t="shared" ref="P6:P43" si="26">HLOOKUP($D6,K$3:O$43,MATCH(A6,$A$3:$A$43,0),1)</f>
        <v>0.05</v>
      </c>
      <c r="Q6" s="22">
        <f t="shared" si="6"/>
        <v>0.05</v>
      </c>
      <c r="R6" s="22">
        <f t="shared" si="7"/>
        <v>0.05</v>
      </c>
      <c r="S6" s="22">
        <f t="shared" si="8"/>
        <v>0.05</v>
      </c>
      <c r="T6" s="22">
        <f t="shared" si="9"/>
        <v>0.05</v>
      </c>
      <c r="U6" s="22">
        <f t="shared" si="10"/>
        <v>0.05</v>
      </c>
      <c r="V6" s="22">
        <f t="shared" si="11"/>
        <v>0.05</v>
      </c>
      <c r="W6" s="22">
        <f t="shared" si="12"/>
        <v>0.05</v>
      </c>
      <c r="X6" s="22">
        <f t="shared" si="13"/>
        <v>0.05</v>
      </c>
      <c r="Y6" s="22">
        <f t="shared" si="14"/>
        <v>0.04</v>
      </c>
      <c r="Z6" s="22">
        <f t="shared" si="15"/>
        <v>0.05</v>
      </c>
      <c r="AA6" s="22">
        <f t="shared" si="16"/>
        <v>0.05</v>
      </c>
      <c r="AB6" s="22">
        <f t="shared" si="17"/>
        <v>0.05</v>
      </c>
      <c r="AC6" s="22">
        <f t="shared" si="18"/>
        <v>0.05</v>
      </c>
      <c r="AD6" s="22">
        <f t="shared" si="19"/>
        <v>7.0000000000000007E-2</v>
      </c>
      <c r="AE6" s="22">
        <f t="shared" si="20"/>
        <v>0.04</v>
      </c>
      <c r="AF6" s="22">
        <f t="shared" si="21"/>
        <v>0.05</v>
      </c>
      <c r="AG6" s="22">
        <f t="shared" si="22"/>
        <v>0.05</v>
      </c>
      <c r="AH6" s="22">
        <f t="shared" si="23"/>
        <v>0.05</v>
      </c>
      <c r="AI6" s="22">
        <f t="shared" si="24"/>
        <v>0.05</v>
      </c>
      <c r="AJ6" s="22">
        <f t="shared" si="25"/>
        <v>0.05</v>
      </c>
    </row>
    <row r="7" spans="1:36" ht="12.95" customHeight="1">
      <c r="A7" s="21">
        <v>234</v>
      </c>
      <c r="B7" s="64" t="s">
        <v>171</v>
      </c>
      <c r="C7" s="64"/>
      <c r="D7" s="21">
        <v>28</v>
      </c>
      <c r="E7" s="21">
        <v>22</v>
      </c>
      <c r="F7" s="4">
        <f t="shared" si="0"/>
        <v>0.66</v>
      </c>
      <c r="G7" s="5" t="s">
        <v>173</v>
      </c>
      <c r="H7" s="21" t="s">
        <v>176</v>
      </c>
      <c r="I7" s="21" t="s">
        <v>177</v>
      </c>
      <c r="J7" s="1" t="s">
        <v>15</v>
      </c>
      <c r="K7" s="22">
        <f t="shared" si="1"/>
        <v>0.57999999999999996</v>
      </c>
      <c r="L7" s="22">
        <f t="shared" si="2"/>
        <v>0.66</v>
      </c>
      <c r="M7" s="22">
        <f t="shared" si="3"/>
        <v>0.66</v>
      </c>
      <c r="N7" s="22">
        <f t="shared" si="4"/>
        <v>0.65</v>
      </c>
      <c r="O7" s="22">
        <f t="shared" si="5"/>
        <v>0.64</v>
      </c>
      <c r="P7" s="22">
        <f t="shared" si="26"/>
        <v>0.66</v>
      </c>
      <c r="Q7" s="22">
        <f t="shared" si="6"/>
        <v>0.57999999999999996</v>
      </c>
      <c r="R7" s="22">
        <f t="shared" si="7"/>
        <v>0.66</v>
      </c>
      <c r="S7" s="22">
        <f t="shared" si="8"/>
        <v>0.66</v>
      </c>
      <c r="T7" s="22">
        <f t="shared" si="9"/>
        <v>0.7</v>
      </c>
      <c r="U7" s="22">
        <f t="shared" si="10"/>
        <v>0.66</v>
      </c>
      <c r="V7" s="22">
        <f t="shared" si="11"/>
        <v>0.68</v>
      </c>
      <c r="W7" s="22">
        <f t="shared" si="12"/>
        <v>0.63</v>
      </c>
      <c r="X7" s="22">
        <f t="shared" si="13"/>
        <v>0.64</v>
      </c>
      <c r="Y7" s="22">
        <f t="shared" si="14"/>
        <v>0.6</v>
      </c>
      <c r="Z7" s="22">
        <f t="shared" si="15"/>
        <v>0.64</v>
      </c>
      <c r="AA7" s="22">
        <f t="shared" si="16"/>
        <v>0.56000000000000005</v>
      </c>
      <c r="AB7" s="22">
        <f t="shared" si="17"/>
        <v>0.68</v>
      </c>
      <c r="AC7" s="22">
        <f t="shared" si="18"/>
        <v>0.68</v>
      </c>
      <c r="AD7" s="22">
        <f t="shared" si="19"/>
        <v>0.7</v>
      </c>
      <c r="AE7" s="22">
        <f t="shared" si="20"/>
        <v>0.62</v>
      </c>
      <c r="AF7" s="22">
        <f t="shared" si="21"/>
        <v>0.68</v>
      </c>
      <c r="AG7" s="22">
        <f t="shared" si="22"/>
        <v>0.55000000000000004</v>
      </c>
      <c r="AH7" s="22">
        <f t="shared" si="23"/>
        <v>0.6</v>
      </c>
      <c r="AI7" s="22">
        <f t="shared" si="24"/>
        <v>0.63</v>
      </c>
      <c r="AJ7" s="22">
        <f t="shared" si="25"/>
        <v>0.6</v>
      </c>
    </row>
    <row r="8" spans="1:36" ht="12.95" customHeight="1">
      <c r="A8" s="21">
        <v>235</v>
      </c>
      <c r="B8" s="64" t="s">
        <v>171</v>
      </c>
      <c r="C8" s="64"/>
      <c r="D8" s="21">
        <v>24</v>
      </c>
      <c r="E8" s="21">
        <v>23</v>
      </c>
      <c r="F8" s="4">
        <f t="shared" si="0"/>
        <v>0.53</v>
      </c>
      <c r="G8" s="5"/>
      <c r="H8" s="21"/>
      <c r="I8" s="21"/>
      <c r="J8" s="1" t="s">
        <v>15</v>
      </c>
      <c r="K8" s="22">
        <f t="shared" si="1"/>
        <v>0.46</v>
      </c>
      <c r="L8" s="22">
        <f t="shared" si="2"/>
        <v>0.52</v>
      </c>
      <c r="M8" s="22">
        <f t="shared" si="3"/>
        <v>0.53</v>
      </c>
      <c r="N8" s="22">
        <f t="shared" si="4"/>
        <v>0.52</v>
      </c>
      <c r="O8" s="22">
        <f t="shared" si="5"/>
        <v>0.51</v>
      </c>
      <c r="P8" s="22">
        <f t="shared" si="26"/>
        <v>0.53</v>
      </c>
      <c r="Q8" s="22">
        <f t="shared" si="6"/>
        <v>0.46</v>
      </c>
      <c r="R8" s="22">
        <f t="shared" si="7"/>
        <v>0.52</v>
      </c>
      <c r="S8" s="22">
        <f t="shared" si="8"/>
        <v>0.53</v>
      </c>
      <c r="T8" s="22">
        <f t="shared" si="9"/>
        <v>0.56999999999999995</v>
      </c>
      <c r="U8" s="22">
        <f t="shared" si="10"/>
        <v>0.53</v>
      </c>
      <c r="V8" s="22">
        <f t="shared" si="11"/>
        <v>0.53</v>
      </c>
      <c r="W8" s="22">
        <f t="shared" si="12"/>
        <v>0.49</v>
      </c>
      <c r="X8" s="22">
        <f t="shared" si="13"/>
        <v>0.51</v>
      </c>
      <c r="Y8" s="22">
        <f t="shared" si="14"/>
        <v>0.46</v>
      </c>
      <c r="Z8" s="22">
        <f t="shared" si="15"/>
        <v>0.51</v>
      </c>
      <c r="AA8" s="22">
        <f t="shared" si="16"/>
        <v>0.44</v>
      </c>
      <c r="AB8" s="22">
        <f t="shared" si="17"/>
        <v>0.53</v>
      </c>
      <c r="AC8" s="22">
        <f t="shared" si="18"/>
        <v>0.53</v>
      </c>
      <c r="AD8" s="22">
        <f t="shared" si="19"/>
        <v>0.56999999999999995</v>
      </c>
      <c r="AE8" s="22">
        <f t="shared" si="20"/>
        <v>0.48</v>
      </c>
      <c r="AF8" s="22">
        <f t="shared" si="21"/>
        <v>0.53</v>
      </c>
      <c r="AG8" s="22">
        <f t="shared" si="22"/>
        <v>0.43</v>
      </c>
      <c r="AH8" s="22">
        <f t="shared" si="23"/>
        <v>0.47</v>
      </c>
      <c r="AI8" s="22">
        <f t="shared" si="24"/>
        <v>0.5</v>
      </c>
      <c r="AJ8" s="22">
        <f t="shared" si="25"/>
        <v>0.47</v>
      </c>
    </row>
    <row r="9" spans="1:36" ht="12.95" customHeight="1">
      <c r="A9" s="21">
        <v>236</v>
      </c>
      <c r="B9" s="64" t="s">
        <v>171</v>
      </c>
      <c r="C9" s="64"/>
      <c r="D9" s="21">
        <v>48</v>
      </c>
      <c r="E9" s="21">
        <v>26</v>
      </c>
      <c r="F9" s="4">
        <f t="shared" si="0"/>
        <v>2</v>
      </c>
      <c r="G9" s="5"/>
      <c r="H9" s="21"/>
      <c r="I9" s="21"/>
      <c r="J9" s="1" t="s">
        <v>15</v>
      </c>
      <c r="K9" s="22">
        <f t="shared" si="1"/>
        <v>1.76</v>
      </c>
      <c r="L9" s="22">
        <f t="shared" si="2"/>
        <v>2.12</v>
      </c>
      <c r="M9" s="22">
        <f t="shared" si="3"/>
        <v>2.0499999999999998</v>
      </c>
      <c r="N9" s="22">
        <f t="shared" si="4"/>
        <v>2</v>
      </c>
      <c r="O9" s="22">
        <f t="shared" si="5"/>
        <v>2</v>
      </c>
      <c r="P9" s="22">
        <f t="shared" si="26"/>
        <v>2</v>
      </c>
      <c r="Q9" s="22">
        <f t="shared" si="6"/>
        <v>1.83</v>
      </c>
      <c r="R9" s="22">
        <f t="shared" si="7"/>
        <v>2.19</v>
      </c>
      <c r="S9" s="22">
        <f t="shared" si="8"/>
        <v>2.08</v>
      </c>
      <c r="T9" s="22">
        <f t="shared" si="9"/>
        <v>2.16</v>
      </c>
      <c r="U9" s="22">
        <f t="shared" si="10"/>
        <v>2.16</v>
      </c>
      <c r="V9" s="22">
        <f t="shared" si="11"/>
        <v>2.27</v>
      </c>
      <c r="W9" s="22">
        <f t="shared" si="12"/>
        <v>1.99</v>
      </c>
      <c r="X9" s="22">
        <f t="shared" si="13"/>
        <v>2.0099999999999998</v>
      </c>
      <c r="Y9" s="22">
        <f t="shared" si="14"/>
        <v>2.09</v>
      </c>
      <c r="Z9" s="22">
        <f t="shared" si="15"/>
        <v>2.09</v>
      </c>
      <c r="AA9" s="22">
        <f t="shared" si="16"/>
        <v>1.74</v>
      </c>
      <c r="AB9" s="22">
        <f t="shared" si="17"/>
        <v>2.35</v>
      </c>
      <c r="AC9" s="22">
        <f t="shared" si="18"/>
        <v>2.2799999999999998</v>
      </c>
      <c r="AD9" s="22">
        <f t="shared" si="19"/>
        <v>2.04</v>
      </c>
      <c r="AE9" s="22">
        <f t="shared" si="20"/>
        <v>2.08</v>
      </c>
      <c r="AF9" s="22">
        <f t="shared" si="21"/>
        <v>2.08</v>
      </c>
      <c r="AG9" s="22">
        <f t="shared" si="22"/>
        <v>1.82</v>
      </c>
      <c r="AH9" s="22">
        <f t="shared" si="23"/>
        <v>2.02</v>
      </c>
      <c r="AI9" s="22">
        <f t="shared" si="24"/>
        <v>1.99</v>
      </c>
      <c r="AJ9" s="22">
        <f t="shared" si="25"/>
        <v>1.99</v>
      </c>
    </row>
    <row r="10" spans="1:36" ht="12.95" customHeight="1">
      <c r="A10" s="21">
        <v>237</v>
      </c>
      <c r="B10" s="64" t="s">
        <v>171</v>
      </c>
      <c r="C10" s="64"/>
      <c r="D10" s="21">
        <v>12</v>
      </c>
      <c r="E10" s="21">
        <v>10</v>
      </c>
      <c r="F10" s="4">
        <f t="shared" si="0"/>
        <v>0.06</v>
      </c>
      <c r="G10" s="5" t="s">
        <v>172</v>
      </c>
      <c r="H10" s="21" t="s">
        <v>174</v>
      </c>
      <c r="I10" s="21" t="s">
        <v>175</v>
      </c>
      <c r="J10" s="1" t="s">
        <v>15</v>
      </c>
      <c r="K10" s="22">
        <f t="shared" si="1"/>
        <v>0.06</v>
      </c>
      <c r="L10" s="22">
        <f t="shared" si="2"/>
        <v>0.06</v>
      </c>
      <c r="M10" s="22">
        <f t="shared" si="3"/>
        <v>0.06</v>
      </c>
      <c r="N10" s="22">
        <f t="shared" si="4"/>
        <v>0.06</v>
      </c>
      <c r="O10" s="22">
        <f t="shared" si="5"/>
        <v>0.06</v>
      </c>
      <c r="P10" s="22">
        <f t="shared" si="26"/>
        <v>0.06</v>
      </c>
      <c r="Q10" s="22">
        <f t="shared" si="6"/>
        <v>0.06</v>
      </c>
      <c r="R10" s="22">
        <f t="shared" si="7"/>
        <v>0.06</v>
      </c>
      <c r="S10" s="22">
        <f t="shared" si="8"/>
        <v>0.06</v>
      </c>
      <c r="T10" s="22">
        <f t="shared" si="9"/>
        <v>0.06</v>
      </c>
      <c r="U10" s="22">
        <f t="shared" si="10"/>
        <v>0.06</v>
      </c>
      <c r="V10" s="22">
        <f t="shared" si="11"/>
        <v>0.06</v>
      </c>
      <c r="W10" s="22">
        <f t="shared" si="12"/>
        <v>0.06</v>
      </c>
      <c r="X10" s="22">
        <f t="shared" si="13"/>
        <v>0.06</v>
      </c>
      <c r="Y10" s="22">
        <f t="shared" si="14"/>
        <v>0.05</v>
      </c>
      <c r="Z10" s="22">
        <f t="shared" si="15"/>
        <v>0.06</v>
      </c>
      <c r="AA10" s="22">
        <f t="shared" si="16"/>
        <v>0.06</v>
      </c>
      <c r="AB10" s="22">
        <f t="shared" si="17"/>
        <v>0.06</v>
      </c>
      <c r="AC10" s="22">
        <f t="shared" si="18"/>
        <v>0.06</v>
      </c>
      <c r="AD10" s="22">
        <f t="shared" si="19"/>
        <v>7.0000000000000007E-2</v>
      </c>
      <c r="AE10" s="22">
        <f t="shared" si="20"/>
        <v>0.05</v>
      </c>
      <c r="AF10" s="22">
        <f t="shared" si="21"/>
        <v>0.06</v>
      </c>
      <c r="AG10" s="22">
        <f t="shared" si="22"/>
        <v>0.05</v>
      </c>
      <c r="AH10" s="22">
        <f t="shared" si="23"/>
        <v>0.05</v>
      </c>
      <c r="AI10" s="22">
        <f t="shared" si="24"/>
        <v>0.06</v>
      </c>
      <c r="AJ10" s="22">
        <f t="shared" si="25"/>
        <v>0.05</v>
      </c>
    </row>
    <row r="11" spans="1:36" ht="12.95" customHeight="1">
      <c r="A11" s="21">
        <v>238</v>
      </c>
      <c r="B11" s="64" t="s">
        <v>171</v>
      </c>
      <c r="C11" s="64"/>
      <c r="D11" s="21">
        <v>40</v>
      </c>
      <c r="E11" s="21">
        <v>26</v>
      </c>
      <c r="F11" s="4">
        <f t="shared" si="0"/>
        <v>1.45</v>
      </c>
      <c r="G11" s="5"/>
      <c r="H11" s="21"/>
      <c r="I11" s="21"/>
      <c r="J11" s="1" t="s">
        <v>15</v>
      </c>
      <c r="K11" s="22">
        <f t="shared" si="1"/>
        <v>1.28</v>
      </c>
      <c r="L11" s="22">
        <f t="shared" si="2"/>
        <v>1.51</v>
      </c>
      <c r="M11" s="22">
        <f t="shared" si="3"/>
        <v>1.49</v>
      </c>
      <c r="N11" s="22">
        <f t="shared" si="4"/>
        <v>1.45</v>
      </c>
      <c r="O11" s="22">
        <f t="shared" si="5"/>
        <v>1.44</v>
      </c>
      <c r="P11" s="22">
        <f t="shared" si="26"/>
        <v>1.45</v>
      </c>
      <c r="Q11" s="22">
        <f t="shared" si="6"/>
        <v>1.31</v>
      </c>
      <c r="R11" s="22">
        <f t="shared" si="7"/>
        <v>1.55</v>
      </c>
      <c r="S11" s="22">
        <f t="shared" si="8"/>
        <v>1.51</v>
      </c>
      <c r="T11" s="22">
        <f t="shared" si="9"/>
        <v>1.6</v>
      </c>
      <c r="U11" s="22">
        <f t="shared" si="10"/>
        <v>1.6</v>
      </c>
      <c r="V11" s="22">
        <f t="shared" si="11"/>
        <v>1.6</v>
      </c>
      <c r="W11" s="22">
        <f t="shared" si="12"/>
        <v>1.42</v>
      </c>
      <c r="X11" s="22">
        <f t="shared" si="13"/>
        <v>1.44</v>
      </c>
      <c r="Y11" s="22">
        <f t="shared" si="14"/>
        <v>1.45</v>
      </c>
      <c r="Z11" s="22">
        <f t="shared" si="15"/>
        <v>1.44</v>
      </c>
      <c r="AA11" s="22">
        <f t="shared" si="16"/>
        <v>1.25</v>
      </c>
      <c r="AB11" s="22">
        <f t="shared" si="17"/>
        <v>1.64</v>
      </c>
      <c r="AC11" s="22">
        <f t="shared" si="18"/>
        <v>1.61</v>
      </c>
      <c r="AD11" s="22">
        <f t="shared" si="19"/>
        <v>1.52</v>
      </c>
      <c r="AE11" s="22">
        <f t="shared" si="20"/>
        <v>1.47</v>
      </c>
      <c r="AF11" s="22">
        <f t="shared" si="21"/>
        <v>1.52</v>
      </c>
      <c r="AG11" s="22">
        <f t="shared" si="22"/>
        <v>1.28</v>
      </c>
      <c r="AH11" s="22">
        <f t="shared" si="23"/>
        <v>1.42</v>
      </c>
      <c r="AI11" s="22">
        <f t="shared" si="24"/>
        <v>1.42</v>
      </c>
      <c r="AJ11" s="22">
        <f t="shared" si="25"/>
        <v>1.42</v>
      </c>
    </row>
    <row r="12" spans="1:36" ht="12.95" customHeight="1">
      <c r="A12" s="21">
        <v>239</v>
      </c>
      <c r="B12" s="64" t="s">
        <v>171</v>
      </c>
      <c r="C12" s="64"/>
      <c r="D12" s="21">
        <v>26</v>
      </c>
      <c r="E12" s="21">
        <v>22</v>
      </c>
      <c r="F12" s="4">
        <f t="shared" si="0"/>
        <v>0.57999999999999996</v>
      </c>
      <c r="G12" s="21"/>
      <c r="H12" s="21" t="s">
        <v>176</v>
      </c>
      <c r="I12" s="21" t="s">
        <v>178</v>
      </c>
      <c r="J12" s="1" t="s">
        <v>15</v>
      </c>
      <c r="K12" s="22">
        <f t="shared" si="1"/>
        <v>0.51</v>
      </c>
      <c r="L12" s="22">
        <f t="shared" si="2"/>
        <v>0.57999999999999996</v>
      </c>
      <c r="M12" s="22">
        <f t="shared" si="3"/>
        <v>0.57999999999999996</v>
      </c>
      <c r="N12" s="22">
        <f t="shared" si="4"/>
        <v>0.56999999999999995</v>
      </c>
      <c r="O12" s="22">
        <f t="shared" si="5"/>
        <v>0.56000000000000005</v>
      </c>
      <c r="P12" s="22">
        <f t="shared" si="26"/>
        <v>0.57999999999999996</v>
      </c>
      <c r="Q12" s="22">
        <f t="shared" si="6"/>
        <v>0.51</v>
      </c>
      <c r="R12" s="22">
        <f t="shared" si="7"/>
        <v>0.57999999999999996</v>
      </c>
      <c r="S12" s="22">
        <f t="shared" si="8"/>
        <v>0.57999999999999996</v>
      </c>
      <c r="T12" s="22">
        <f t="shared" si="9"/>
        <v>0.62</v>
      </c>
      <c r="U12" s="22">
        <f t="shared" si="10"/>
        <v>0.57999999999999996</v>
      </c>
      <c r="V12" s="22">
        <f t="shared" si="11"/>
        <v>0.59</v>
      </c>
      <c r="W12" s="22">
        <f t="shared" si="12"/>
        <v>0.55000000000000004</v>
      </c>
      <c r="X12" s="22">
        <f t="shared" si="13"/>
        <v>0.56000000000000005</v>
      </c>
      <c r="Y12" s="22">
        <f t="shared" si="14"/>
        <v>0.52</v>
      </c>
      <c r="Z12" s="22">
        <f t="shared" si="15"/>
        <v>0.56000000000000005</v>
      </c>
      <c r="AA12" s="22">
        <f t="shared" si="16"/>
        <v>0.49</v>
      </c>
      <c r="AB12" s="22">
        <f t="shared" si="17"/>
        <v>0.59</v>
      </c>
      <c r="AC12" s="22">
        <f t="shared" si="18"/>
        <v>0.59</v>
      </c>
      <c r="AD12" s="22">
        <f t="shared" si="19"/>
        <v>0.62</v>
      </c>
      <c r="AE12" s="22">
        <f t="shared" si="20"/>
        <v>0.54</v>
      </c>
      <c r="AF12" s="22">
        <f t="shared" si="21"/>
        <v>0.59</v>
      </c>
      <c r="AG12" s="22">
        <f t="shared" si="22"/>
        <v>0.48</v>
      </c>
      <c r="AH12" s="22">
        <f t="shared" si="23"/>
        <v>0.52</v>
      </c>
      <c r="AI12" s="22">
        <f t="shared" si="24"/>
        <v>0.55000000000000004</v>
      </c>
      <c r="AJ12" s="22">
        <f t="shared" si="25"/>
        <v>0.52</v>
      </c>
    </row>
    <row r="13" spans="1:36" ht="12.95" customHeight="1">
      <c r="A13" s="21">
        <v>240</v>
      </c>
      <c r="B13" s="64" t="s">
        <v>171</v>
      </c>
      <c r="C13" s="64"/>
      <c r="D13" s="21">
        <v>30</v>
      </c>
      <c r="E13" s="21">
        <v>21</v>
      </c>
      <c r="F13" s="4">
        <f t="shared" si="0"/>
        <v>0.7</v>
      </c>
      <c r="G13" s="5"/>
      <c r="H13" s="21"/>
      <c r="I13" s="21"/>
      <c r="J13" s="1" t="s">
        <v>15</v>
      </c>
      <c r="K13" s="22">
        <f t="shared" si="1"/>
        <v>0.62</v>
      </c>
      <c r="L13" s="22">
        <f t="shared" si="2"/>
        <v>0.71</v>
      </c>
      <c r="M13" s="22">
        <f t="shared" si="3"/>
        <v>0.7</v>
      </c>
      <c r="N13" s="22">
        <f t="shared" si="4"/>
        <v>0.69</v>
      </c>
      <c r="O13" s="22">
        <f t="shared" si="5"/>
        <v>0.7</v>
      </c>
      <c r="P13" s="22">
        <f t="shared" si="26"/>
        <v>0.7</v>
      </c>
      <c r="Q13" s="22">
        <f t="shared" si="6"/>
        <v>0.63</v>
      </c>
      <c r="R13" s="22">
        <f t="shared" si="7"/>
        <v>0.72</v>
      </c>
      <c r="S13" s="22">
        <f t="shared" si="8"/>
        <v>0.71</v>
      </c>
      <c r="T13" s="22">
        <f t="shared" si="9"/>
        <v>0.74</v>
      </c>
      <c r="U13" s="22">
        <f t="shared" si="10"/>
        <v>0.71</v>
      </c>
      <c r="V13" s="22">
        <f t="shared" si="11"/>
        <v>0.74</v>
      </c>
      <c r="W13" s="22">
        <f t="shared" si="12"/>
        <v>0.68</v>
      </c>
      <c r="X13" s="22">
        <f t="shared" si="13"/>
        <v>0.69</v>
      </c>
      <c r="Y13" s="22">
        <f t="shared" si="14"/>
        <v>0.66</v>
      </c>
      <c r="Z13" s="22">
        <f t="shared" si="15"/>
        <v>0.69</v>
      </c>
      <c r="AA13" s="22">
        <f t="shared" si="16"/>
        <v>0.61</v>
      </c>
      <c r="AB13" s="22">
        <f t="shared" si="17"/>
        <v>0.75</v>
      </c>
      <c r="AC13" s="22">
        <f t="shared" si="18"/>
        <v>0.74</v>
      </c>
      <c r="AD13" s="22">
        <f t="shared" si="19"/>
        <v>0.75</v>
      </c>
      <c r="AE13" s="22">
        <f t="shared" si="20"/>
        <v>0.67</v>
      </c>
      <c r="AF13" s="22">
        <f t="shared" si="21"/>
        <v>0.74</v>
      </c>
      <c r="AG13" s="22">
        <f t="shared" si="22"/>
        <v>0.61</v>
      </c>
      <c r="AH13" s="22">
        <f t="shared" si="23"/>
        <v>0.66</v>
      </c>
      <c r="AI13" s="22">
        <f t="shared" si="24"/>
        <v>0.68</v>
      </c>
      <c r="AJ13" s="22">
        <f t="shared" si="25"/>
        <v>0.66</v>
      </c>
    </row>
    <row r="14" spans="1:36" ht="12.95" customHeight="1">
      <c r="A14" s="21">
        <v>241</v>
      </c>
      <c r="B14" s="64" t="s">
        <v>171</v>
      </c>
      <c r="C14" s="64"/>
      <c r="D14" s="21">
        <v>32</v>
      </c>
      <c r="E14" s="21">
        <v>22</v>
      </c>
      <c r="F14" s="4">
        <f t="shared" si="0"/>
        <v>0.82</v>
      </c>
      <c r="G14" s="5"/>
      <c r="H14" s="21" t="s">
        <v>176</v>
      </c>
      <c r="I14" s="21" t="s">
        <v>178</v>
      </c>
      <c r="J14" s="1" t="s">
        <v>15</v>
      </c>
      <c r="K14" s="22">
        <f t="shared" si="1"/>
        <v>0.73</v>
      </c>
      <c r="L14" s="22">
        <f t="shared" si="2"/>
        <v>0.84</v>
      </c>
      <c r="M14" s="22">
        <f t="shared" si="3"/>
        <v>0.83</v>
      </c>
      <c r="N14" s="22">
        <f t="shared" si="4"/>
        <v>0.82</v>
      </c>
      <c r="O14" s="22">
        <f t="shared" si="5"/>
        <v>0.82</v>
      </c>
      <c r="P14" s="22">
        <f t="shared" si="26"/>
        <v>0.82</v>
      </c>
      <c r="Q14" s="22">
        <f t="shared" si="6"/>
        <v>0.74</v>
      </c>
      <c r="R14" s="22">
        <f t="shared" si="7"/>
        <v>0.86</v>
      </c>
      <c r="S14" s="22">
        <f t="shared" si="8"/>
        <v>0.84</v>
      </c>
      <c r="T14" s="22">
        <f t="shared" si="9"/>
        <v>0.88</v>
      </c>
      <c r="U14" s="22">
        <f t="shared" si="10"/>
        <v>0.88</v>
      </c>
      <c r="V14" s="22">
        <f t="shared" si="11"/>
        <v>0.88</v>
      </c>
      <c r="W14" s="22">
        <f t="shared" si="12"/>
        <v>0.8</v>
      </c>
      <c r="X14" s="22">
        <f t="shared" si="13"/>
        <v>0.81</v>
      </c>
      <c r="Y14" s="22">
        <f t="shared" si="14"/>
        <v>0.79</v>
      </c>
      <c r="Z14" s="22">
        <f t="shared" si="15"/>
        <v>0.81</v>
      </c>
      <c r="AA14" s="22">
        <f t="shared" si="16"/>
        <v>0.71</v>
      </c>
      <c r="AB14" s="22">
        <f t="shared" si="17"/>
        <v>0.89</v>
      </c>
      <c r="AC14" s="22">
        <f t="shared" si="18"/>
        <v>0.88</v>
      </c>
      <c r="AD14" s="22">
        <f t="shared" si="19"/>
        <v>0.88</v>
      </c>
      <c r="AE14" s="22">
        <f t="shared" si="20"/>
        <v>0.8</v>
      </c>
      <c r="AF14" s="22">
        <f t="shared" si="21"/>
        <v>0.88</v>
      </c>
      <c r="AG14" s="22">
        <f t="shared" si="22"/>
        <v>0.72</v>
      </c>
      <c r="AH14" s="22">
        <f t="shared" si="23"/>
        <v>0.78</v>
      </c>
      <c r="AI14" s="22">
        <f t="shared" si="24"/>
        <v>0.81</v>
      </c>
      <c r="AJ14" s="22">
        <f t="shared" si="25"/>
        <v>0.78</v>
      </c>
    </row>
    <row r="15" spans="1:36" ht="12.95" customHeight="1">
      <c r="A15" s="21">
        <v>242</v>
      </c>
      <c r="B15" s="64" t="s">
        <v>171</v>
      </c>
      <c r="C15" s="64"/>
      <c r="D15" s="21">
        <v>30</v>
      </c>
      <c r="E15" s="21">
        <v>24</v>
      </c>
      <c r="F15" s="4">
        <f t="shared" si="0"/>
        <v>0.82</v>
      </c>
      <c r="G15" s="21"/>
      <c r="H15" s="21" t="s">
        <v>176</v>
      </c>
      <c r="I15" s="21" t="s">
        <v>178</v>
      </c>
      <c r="J15" s="1" t="s">
        <v>15</v>
      </c>
      <c r="K15" s="22">
        <f t="shared" si="1"/>
        <v>0.72</v>
      </c>
      <c r="L15" s="22">
        <f t="shared" si="2"/>
        <v>0.82</v>
      </c>
      <c r="M15" s="22">
        <f t="shared" si="3"/>
        <v>0.82</v>
      </c>
      <c r="N15" s="22">
        <f t="shared" si="4"/>
        <v>0.8</v>
      </c>
      <c r="O15" s="22">
        <f t="shared" si="5"/>
        <v>0.79</v>
      </c>
      <c r="P15" s="22">
        <f t="shared" si="26"/>
        <v>0.82</v>
      </c>
      <c r="Q15" s="22">
        <f t="shared" si="6"/>
        <v>0.72</v>
      </c>
      <c r="R15" s="22">
        <f t="shared" si="7"/>
        <v>0.83</v>
      </c>
      <c r="S15" s="22">
        <f t="shared" si="8"/>
        <v>0.83</v>
      </c>
      <c r="T15" s="22">
        <f t="shared" si="9"/>
        <v>0.88</v>
      </c>
      <c r="U15" s="22">
        <f t="shared" si="10"/>
        <v>0.83</v>
      </c>
      <c r="V15" s="22">
        <f t="shared" si="11"/>
        <v>0.84</v>
      </c>
      <c r="W15" s="22">
        <f t="shared" si="12"/>
        <v>0.77</v>
      </c>
      <c r="X15" s="22">
        <f t="shared" si="13"/>
        <v>0.79</v>
      </c>
      <c r="Y15" s="22">
        <f t="shared" si="14"/>
        <v>0.75</v>
      </c>
      <c r="Z15" s="22">
        <f t="shared" si="15"/>
        <v>0.79</v>
      </c>
      <c r="AA15" s="22">
        <f t="shared" si="16"/>
        <v>0.69</v>
      </c>
      <c r="AB15" s="22">
        <f t="shared" si="17"/>
        <v>0.86</v>
      </c>
      <c r="AC15" s="22">
        <f t="shared" si="18"/>
        <v>0.85</v>
      </c>
      <c r="AD15" s="22">
        <f t="shared" si="19"/>
        <v>0.87</v>
      </c>
      <c r="AE15" s="22">
        <f t="shared" si="20"/>
        <v>0.78</v>
      </c>
      <c r="AF15" s="22">
        <f t="shared" si="21"/>
        <v>0.85</v>
      </c>
      <c r="AG15" s="22">
        <f t="shared" si="22"/>
        <v>0.68</v>
      </c>
      <c r="AH15" s="22">
        <f t="shared" si="23"/>
        <v>0.75</v>
      </c>
      <c r="AI15" s="22">
        <f t="shared" si="24"/>
        <v>0.78</v>
      </c>
      <c r="AJ15" s="22">
        <f t="shared" si="25"/>
        <v>0.75</v>
      </c>
    </row>
    <row r="16" spans="1:36" ht="12.95" customHeight="1">
      <c r="A16" s="21">
        <v>243</v>
      </c>
      <c r="B16" s="64" t="s">
        <v>171</v>
      </c>
      <c r="C16" s="64"/>
      <c r="D16" s="21">
        <v>34</v>
      </c>
      <c r="E16" s="21">
        <v>22</v>
      </c>
      <c r="F16" s="4">
        <f t="shared" si="0"/>
        <v>0.91</v>
      </c>
      <c r="G16" s="5"/>
      <c r="H16" s="21"/>
      <c r="I16" s="21"/>
      <c r="J16" s="1" t="s">
        <v>15</v>
      </c>
      <c r="K16" s="22">
        <f t="shared" si="1"/>
        <v>0.82</v>
      </c>
      <c r="L16" s="22">
        <f t="shared" si="2"/>
        <v>0.94</v>
      </c>
      <c r="M16" s="22">
        <f t="shared" si="3"/>
        <v>0.92</v>
      </c>
      <c r="N16" s="22">
        <f t="shared" si="4"/>
        <v>0.91</v>
      </c>
      <c r="O16" s="22">
        <f t="shared" si="5"/>
        <v>0.91</v>
      </c>
      <c r="P16" s="22">
        <f t="shared" si="26"/>
        <v>0.91</v>
      </c>
      <c r="Q16" s="22">
        <f t="shared" si="6"/>
        <v>0.83</v>
      </c>
      <c r="R16" s="22">
        <f t="shared" si="7"/>
        <v>0.96</v>
      </c>
      <c r="S16" s="22">
        <f t="shared" si="8"/>
        <v>0.93</v>
      </c>
      <c r="T16" s="22">
        <f t="shared" si="9"/>
        <v>0.97</v>
      </c>
      <c r="U16" s="22">
        <f t="shared" si="10"/>
        <v>0.97</v>
      </c>
      <c r="V16" s="22">
        <f t="shared" si="11"/>
        <v>0.99</v>
      </c>
      <c r="W16" s="22">
        <f t="shared" si="12"/>
        <v>0.9</v>
      </c>
      <c r="X16" s="22">
        <f t="shared" si="13"/>
        <v>0.91</v>
      </c>
      <c r="Y16" s="22">
        <f t="shared" si="14"/>
        <v>0.89</v>
      </c>
      <c r="Z16" s="22">
        <f t="shared" si="15"/>
        <v>0.91</v>
      </c>
      <c r="AA16" s="22">
        <f t="shared" si="16"/>
        <v>0.79</v>
      </c>
      <c r="AB16" s="22">
        <f t="shared" si="17"/>
        <v>1</v>
      </c>
      <c r="AC16" s="22">
        <f t="shared" si="18"/>
        <v>0.99</v>
      </c>
      <c r="AD16" s="22">
        <f t="shared" si="19"/>
        <v>0.97</v>
      </c>
      <c r="AE16" s="22">
        <f t="shared" si="20"/>
        <v>0.9</v>
      </c>
      <c r="AF16" s="22">
        <f t="shared" si="21"/>
        <v>0.97</v>
      </c>
      <c r="AG16" s="22">
        <f t="shared" si="22"/>
        <v>0.81</v>
      </c>
      <c r="AH16" s="22">
        <f t="shared" si="23"/>
        <v>0.88</v>
      </c>
      <c r="AI16" s="22">
        <f t="shared" si="24"/>
        <v>0.9</v>
      </c>
      <c r="AJ16" s="22">
        <f t="shared" si="25"/>
        <v>0.88</v>
      </c>
    </row>
    <row r="17" spans="1:36" ht="12.95" customHeight="1">
      <c r="A17" s="21"/>
      <c r="B17" s="64"/>
      <c r="C17" s="64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64"/>
      <c r="C18" s="64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64"/>
      <c r="C19" s="64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64"/>
      <c r="C20" s="64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64"/>
      <c r="C21" s="64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179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2</v>
      </c>
      <c r="E47" s="13">
        <f>COUNTA(A4:A43)</f>
        <v>13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22</v>
      </c>
      <c r="D48" s="13">
        <f>IF(D47&gt;0,ROUND(SUMIF(G4:G43,"*下層*",E4:E43)/D47,0),"")</f>
        <v>11</v>
      </c>
      <c r="E48" s="13">
        <f>ROUND(SUM(E4:E43)/E47,0)</f>
        <v>21</v>
      </c>
      <c r="F48" s="12"/>
      <c r="G48" s="14">
        <f>C48</f>
        <v>22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31</v>
      </c>
      <c r="D49" s="13">
        <f>IF(D47&gt;0,ROUND(SUMIF(G4:G43,"*下層*",D4:D43)/D47,0),"")</f>
        <v>11</v>
      </c>
      <c r="E49" s="13">
        <f>ROUND(SUM(D4:D43)/E47,0)</f>
        <v>28</v>
      </c>
      <c r="F49" s="12"/>
      <c r="G49" s="14">
        <f>C49</f>
        <v>31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9.58</v>
      </c>
      <c r="D50" s="15">
        <f>SUMIF(G4:G43,"*下層*",F4:F43)</f>
        <v>0.11</v>
      </c>
      <c r="E50" s="4">
        <f>SUM(F4:F43)</f>
        <v>9.69</v>
      </c>
      <c r="F50" s="12"/>
      <c r="G50" s="16">
        <f>C50*100</f>
        <v>958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形状比＝71、Sr＝14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2</v>
      </c>
      <c r="E54" s="13">
        <f>COUNTA(H4:H43)</f>
        <v>6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23</v>
      </c>
      <c r="D55" s="13">
        <f>IF(D54&gt;0,ROUND(SUMIF(H4:H43,"▲",E4:E43)/D54,0),"")</f>
        <v>11</v>
      </c>
      <c r="E55" s="13">
        <f>ROUND(SUMIF(H4:H43,"*",E4:E43)/E54,0)</f>
        <v>19</v>
      </c>
      <c r="F55" s="12"/>
      <c r="G55" s="14">
        <f>C55</f>
        <v>23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29</v>
      </c>
      <c r="D56" s="13">
        <f>IF(D54&gt;0,ROUND(SUMIF(H4:H43,"▲",D4:D43)/D54,0),"")</f>
        <v>11</v>
      </c>
      <c r="E56" s="13">
        <f>ROUND(SUMIF(H4:H43,"*",D4:D43)/E54,0)</f>
        <v>23</v>
      </c>
      <c r="F56" s="12"/>
      <c r="G56" s="14">
        <f>C56</f>
        <v>29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2.88</v>
      </c>
      <c r="D57" s="15">
        <f>SUMIF(H4:H43,"▲",F4:F43)</f>
        <v>0.11</v>
      </c>
      <c r="E57" s="15">
        <f>SUM(C57:D57)</f>
        <v>2.9899999999999998</v>
      </c>
      <c r="F57" s="12"/>
      <c r="G57" s="18">
        <f>C57*100</f>
        <v>288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36.4</v>
      </c>
      <c r="D61" s="19">
        <f>IF(D47&gt;0,ROUND(D54/D47*100,1),"")</f>
        <v>100</v>
      </c>
      <c r="E61" s="19">
        <f>ROUND(E54/E47*100,1)</f>
        <v>46.2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30.1</v>
      </c>
      <c r="D62" s="19">
        <f>IF(D47&gt;0,ROUND(D57/D50*100,1),"")</f>
        <v>100</v>
      </c>
      <c r="E62" s="19">
        <f>ROUND(E57/E50*100,1)</f>
        <v>30.9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22</v>
      </c>
      <c r="D67" s="13" t="str">
        <f>IF(D66&gt;0,ROUND(SUMIFS(E4:E43,G4:G43,"*下層*",H4:H43,"")/D66,0),"")</f>
        <v/>
      </c>
      <c r="E67" s="13">
        <f>IF(E66&gt;0,ROUND(SUMIF(H4:H43,"",E4:E43)/E66,0),"")</f>
        <v>22</v>
      </c>
      <c r="F67" s="12"/>
      <c r="G67" s="14">
        <f>C67</f>
        <v>22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33</v>
      </c>
      <c r="D68" s="13" t="str">
        <f>IF(D66&gt;0,ROUND(SUMIFS(D4:D43,G4:G43,"*下層*",H4:H43,"")/D66,0),"")</f>
        <v/>
      </c>
      <c r="E68" s="13">
        <f>IF(E66&gt;0,ROUND(SUMIF(H4:H43,"",D4:D43)/E66,0),"")</f>
        <v>33</v>
      </c>
      <c r="F68" s="12"/>
      <c r="G68" s="14">
        <f>C68</f>
        <v>33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6.7</v>
      </c>
      <c r="D69" s="15" t="str">
        <f>IF(D66&gt;0,D50-D57,"")</f>
        <v/>
      </c>
      <c r="E69" s="4">
        <f>SUM(C69:D69)</f>
        <v>6.7</v>
      </c>
      <c r="F69" s="12"/>
      <c r="G69" s="16">
        <f>C69*100</f>
        <v>670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形状比＝67、Sr＝17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51" priority="16" stopIfTrue="1">
      <formula>AND(($H4="スギ"),(#REF!&lt;12))</formula>
    </cfRule>
  </conditionalFormatting>
  <conditionalFormatting sqref="L4:L43">
    <cfRule type="expression" dxfId="750" priority="15" stopIfTrue="1">
      <formula>AND(($H4="スギ"),(#REF!&lt;22),(#REF!&gt;=12))</formula>
    </cfRule>
  </conditionalFormatting>
  <conditionalFormatting sqref="M4:M43">
    <cfRule type="expression" dxfId="749" priority="14" stopIfTrue="1">
      <formula>AND(($H4="スギ"),(#REF!&lt;32),(#REF!&gt;=22))</formula>
    </cfRule>
  </conditionalFormatting>
  <conditionalFormatting sqref="N4:N43">
    <cfRule type="expression" dxfId="748" priority="13" stopIfTrue="1">
      <formula>AND(($H4="スギ"),(#REF!&lt;42),(#REF!&gt;=32))</formula>
    </cfRule>
  </conditionalFormatting>
  <conditionalFormatting sqref="S4:S43">
    <cfRule type="expression" dxfId="747" priority="9" stopIfTrue="1">
      <formula>AND(($H4="ヒノキ"),(#REF!&lt;32),(#REF!&gt;=22))</formula>
    </cfRule>
  </conditionalFormatting>
  <conditionalFormatting sqref="Z4:AF43 U4:U43 AJ4:AJ43 O4:P43">
    <cfRule type="expression" dxfId="746" priority="12" stopIfTrue="1">
      <formula>AND(($H4="スギ"),(#REF!&gt;=42))</formula>
    </cfRule>
  </conditionalFormatting>
  <conditionalFormatting sqref="Z4:AF43 AJ4:AJ43 T4:U43">
    <cfRule type="expression" dxfId="745" priority="8" stopIfTrue="1">
      <formula>AND(($H4="ヒノキ"),(#REF!&gt;=32))</formula>
    </cfRule>
  </conditionalFormatting>
  <conditionalFormatting sqref="AA4:AA43 Q4:Q43">
    <cfRule type="expression" dxfId="744" priority="11" stopIfTrue="1">
      <formula>AND(($H4="ヒノキ"),(#REF!&lt;12))</formula>
    </cfRule>
  </conditionalFormatting>
  <conditionalFormatting sqref="AA4:AA43 V4:V43">
    <cfRule type="expression" dxfId="743" priority="7" stopIfTrue="1">
      <formula>AND(($H4="アカマツ"),(#REF!&lt;12))</formula>
    </cfRule>
  </conditionalFormatting>
  <conditionalFormatting sqref="AB4:AB43 W4:W43">
    <cfRule type="expression" dxfId="742" priority="6" stopIfTrue="1">
      <formula>AND(($H4="アカマツ"),(#REF!&lt;22),(#REF!&gt;=12))</formula>
    </cfRule>
  </conditionalFormatting>
  <conditionalFormatting sqref="AB4:AE43 R4:R43">
    <cfRule type="expression" dxfId="741" priority="10" stopIfTrue="1">
      <formula>AND(($H4="ヒノキ"),(#REF!&lt;22),(#REF!&gt;=12))</formula>
    </cfRule>
  </conditionalFormatting>
  <conditionalFormatting sqref="AC4:AC43 X4:X43">
    <cfRule type="expression" dxfId="740" priority="5" stopIfTrue="1">
      <formula>AND(($H4="アカマツ"),(#REF!&lt;42),(#REF!&gt;=22))</formula>
    </cfRule>
  </conditionalFormatting>
  <conditionalFormatting sqref="AG4:AG43">
    <cfRule type="expression" dxfId="739" priority="3" stopIfTrue="1">
      <formula>AND(($H4&lt;&gt;"スギ"),($H4&lt;&gt;"ヒノキ"),($H4&lt;&gt;"アカマツ"),(#REF!&lt;12))</formula>
    </cfRule>
  </conditionalFormatting>
  <conditionalFormatting sqref="AH4:AH43">
    <cfRule type="expression" dxfId="73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3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73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4A35-BD06-4A05-8D2B-C303F7DC92AE}">
  <sheetPr>
    <tabColor rgb="FFFFFF00"/>
  </sheetPr>
  <dimension ref="A1:AJ120"/>
  <sheetViews>
    <sheetView showGridLines="0" view="pageBreakPreview" topLeftCell="A37" zoomScale="98" zoomScaleNormal="85" zoomScaleSheetLayoutView="98" workbookViewId="0">
      <selection activeCell="I18" sqref="I18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53</v>
      </c>
      <c r="B2" s="65"/>
      <c r="C2" s="65"/>
      <c r="D2" s="65"/>
      <c r="E2" s="65"/>
      <c r="F2" s="65"/>
      <c r="G2" s="65"/>
      <c r="H2" s="66" t="s">
        <v>170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351</v>
      </c>
      <c r="B4" s="78" t="s">
        <v>141</v>
      </c>
      <c r="C4" s="79"/>
      <c r="D4" s="21">
        <v>18</v>
      </c>
      <c r="E4" s="21">
        <v>14</v>
      </c>
      <c r="F4" s="4">
        <f t="shared" ref="F4:F43" si="0">IF(D4&gt;0,IF(B4="スギ",P4,IF(B4="ヒノキ",U4,IF(B4="アカマツ",Z4,IF(B4="カラマツ",AF4,AJ4)))),"")</f>
        <v>0.17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0.17</v>
      </c>
      <c r="L4" s="22">
        <f t="shared" ref="L4:L43" si="2">ROUND(10^(-5+0.73504+1.83346*LOG(D4)+1.06569*LOG(E4)),2)</f>
        <v>0.18</v>
      </c>
      <c r="M4" s="22">
        <f t="shared" ref="M4:M43" si="3">ROUND(10^(-5+0.71514+1.74357*LOG(D4)+1.17719*LOG(E4)),2)</f>
        <v>0.18</v>
      </c>
      <c r="N4" s="22">
        <f t="shared" ref="N4:N43" si="4">ROUND(10^(-5+0.82956+1.76381*LOG(D4)+1.06412*LOG(E4)),2)</f>
        <v>0.18</v>
      </c>
      <c r="O4" s="22">
        <f t="shared" ref="O4:O43" si="5">ROUND(10^(-5+0.88226+1.79204*LOG(D4)+0.99303*LOG(E4)),2)</f>
        <v>0.19</v>
      </c>
      <c r="P4" s="22">
        <f>HLOOKUP($D4,K$3:O$43,MATCH($A4,$A$3:$A$43,0),1)</f>
        <v>0.18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0.17</v>
      </c>
      <c r="R4" s="22">
        <f t="shared" ref="R4:R43" si="7">ROUND(10^(1.905709*LOG(D4)+1.011385*LOG(E4)-4.293729),2)</f>
        <v>0.18</v>
      </c>
      <c r="S4" s="22">
        <f t="shared" ref="S4:S43" si="8">ROUND(10^(1.771888*LOG(D4)+1.138415*LOG(E4)-4.271259),2)</f>
        <v>0.18</v>
      </c>
      <c r="T4" s="22">
        <f t="shared" ref="T4:T43" si="9">ROUND(10^(1.671519*LOG(D4)+1.363617*LOG(E4)-4.404407),2)</f>
        <v>0.18</v>
      </c>
      <c r="U4" s="22">
        <f>HLOOKUP($D4,Q$3:T$43,MATCH($A4,$A$3:$A$43,0),1)</f>
        <v>0.18</v>
      </c>
      <c r="V4" s="22">
        <f t="shared" ref="V4:V43" si="10">IF(ROUND(10^(-4.249503+1.946501*LOG(D4)+0.942682*LOG(E4)),2)&gt;=0.01,ROUND(10^(-4.249503+1.946501*LOG(D4)+0.942682*LOG(E4)),2),ROUND(10^(-4.249503+1.946501*LOG(D4)+0.942682*LOG(E4)),3))</f>
        <v>0.19</v>
      </c>
      <c r="W4" s="22">
        <f t="shared" ref="W4:W43" si="11">ROUND(10^(-4.155639+1.847898*LOG(D4)+0.951955*LOG(E4)),2)</f>
        <v>0.18</v>
      </c>
      <c r="X4" s="22">
        <f t="shared" ref="X4:X43" si="12">ROUND(10^(-4.194535+1.804172*LOG(D4)+1.034248*LOG(E4)),2)</f>
        <v>0.18</v>
      </c>
      <c r="Y4" s="22">
        <f t="shared" ref="Y4:Y43" si="13">ROUND(10^(-4.42347+2.006485*LOG(D4)+0.967757*LOG(E4)),2)</f>
        <v>0.16</v>
      </c>
      <c r="Z4" s="22">
        <f>HLOOKUP($D4,V$3:Y$43,MATCH($A4,$A$3:$A$43,0),1)</f>
        <v>0.18</v>
      </c>
      <c r="AA4" s="22">
        <f t="shared" ref="AA4:AA43" si="14">IF(ROUND(10^(1.80389*LOG(D4)+0.962587*LOG(E4)-4.155099),2)&gt;=0.01,ROUND(10^(1.80389*LOG(D4)+0.962587*LOG(E4)-4.155099),2),ROUND(10^(1.80389*LOG(D4)+0.962587*LOG(E4)-4.155099),3))</f>
        <v>0.16</v>
      </c>
      <c r="AB4" s="22">
        <f t="shared" ref="AB4:AB43" si="15">ROUND(10^(1.979213*LOG(D4)+0.998347*LOG(E4)-4.369281),2)</f>
        <v>0.18</v>
      </c>
      <c r="AC4" s="22">
        <f t="shared" ref="AC4:AC43" si="16">ROUND(10^(1.904401*LOG(D4)+1.062478*LOG(E4)-4.348104),2)</f>
        <v>0.18</v>
      </c>
      <c r="AD4" s="22">
        <f t="shared" ref="AD4:AD43" si="17">ROUND(10^(1.640825*LOG(D4)+1.080387*LOG(E4)-3.976731),2)</f>
        <v>0.21</v>
      </c>
      <c r="AE4" s="22">
        <f t="shared" ref="AE4:AE43" si="18">ROUND(10^(1.90887*LOG(D4)+1.088002*LOG(E4)-4.431495),2)</f>
        <v>0.16</v>
      </c>
      <c r="AF4" s="22">
        <f>HLOOKUP($D4,AA$3:AE$43,MATCH($A4,$A$3:$A$43,0),1)</f>
        <v>0.18</v>
      </c>
      <c r="AG4" s="22">
        <f t="shared" ref="AG4:AG43" si="19">IF(ROUND(10^(1.94019664*LOG(D4)+0.84689666*LOG(E4)-4.20067295),2)&gt;=0.01,ROUND(10^(1.94019664*LOG(D4)+0.84689666*LOG(E4)-4.20067295),2),ROUND(10^(1.94019664*LOG(D4)+0.84689666*LOG(E4)-4.20067295),3))</f>
        <v>0.16</v>
      </c>
      <c r="AH4" s="22">
        <f t="shared" ref="AH4:AH43" si="20">ROUND(10^(1.93813902*LOG(D4)+0.96697002*LOG(E4)-4.32216295),2)</f>
        <v>0.17</v>
      </c>
      <c r="AI4" s="22">
        <f t="shared" ref="AI4:AI43" si="21">ROUND(10^(1.82464098*LOG(D4)+0.97625989*LOG(E4)-4.15096808),2)</f>
        <v>0.18</v>
      </c>
      <c r="AJ4" s="22">
        <f>HLOOKUP($D4,AG$3:AI$43,MATCH($A4,$A$3:$A$43,0),1)</f>
        <v>0.17</v>
      </c>
    </row>
    <row r="5" spans="1:36" ht="12.95" customHeight="1">
      <c r="A5" s="21">
        <v>352</v>
      </c>
      <c r="B5" s="78" t="s">
        <v>142</v>
      </c>
      <c r="C5" s="79"/>
      <c r="D5" s="21">
        <v>6</v>
      </c>
      <c r="E5" s="21">
        <v>8</v>
      </c>
      <c r="F5" s="4">
        <f t="shared" si="0"/>
        <v>0.01</v>
      </c>
      <c r="G5" s="5"/>
      <c r="H5" s="21" t="s">
        <v>148</v>
      </c>
      <c r="I5" s="21" t="s">
        <v>147</v>
      </c>
      <c r="J5" s="1" t="s">
        <v>15</v>
      </c>
      <c r="K5" s="22">
        <f t="shared" si="1"/>
        <v>0.01</v>
      </c>
      <c r="L5" s="22">
        <f t="shared" si="2"/>
        <v>0.01</v>
      </c>
      <c r="M5" s="22">
        <f t="shared" si="3"/>
        <v>0.01</v>
      </c>
      <c r="N5" s="22">
        <f t="shared" si="4"/>
        <v>0.01</v>
      </c>
      <c r="O5" s="22">
        <f t="shared" si="5"/>
        <v>0.01</v>
      </c>
      <c r="P5" s="22">
        <f>HLOOKUP($D5,K$3:O$43,MATCH(A5,$A$3:$A$43,0),1)</f>
        <v>0.01</v>
      </c>
      <c r="Q5" s="22">
        <f t="shared" si="6"/>
        <v>0.01</v>
      </c>
      <c r="R5" s="22">
        <f t="shared" si="7"/>
        <v>0.01</v>
      </c>
      <c r="S5" s="22">
        <f t="shared" si="8"/>
        <v>0.01</v>
      </c>
      <c r="T5" s="22">
        <f t="shared" si="9"/>
        <v>0.01</v>
      </c>
      <c r="U5" s="22">
        <f>HLOOKUP($D5,Q$3:T$43,MATCH($A5,$A$3:$A$43,0),1)</f>
        <v>0.01</v>
      </c>
      <c r="V5" s="22">
        <f t="shared" si="10"/>
        <v>0.01</v>
      </c>
      <c r="W5" s="22">
        <f t="shared" si="11"/>
        <v>0.01</v>
      </c>
      <c r="X5" s="22">
        <f t="shared" si="12"/>
        <v>0.01</v>
      </c>
      <c r="Y5" s="22">
        <f t="shared" si="13"/>
        <v>0.01</v>
      </c>
      <c r="Z5" s="22">
        <f>HLOOKUP($D5,V$3:Y$43,MATCH($A5,$A$3:$A$43,0),1)</f>
        <v>0.01</v>
      </c>
      <c r="AA5" s="22">
        <f t="shared" si="14"/>
        <v>0.01</v>
      </c>
      <c r="AB5" s="22">
        <f t="shared" si="15"/>
        <v>0.01</v>
      </c>
      <c r="AC5" s="22">
        <f t="shared" si="16"/>
        <v>0.01</v>
      </c>
      <c r="AD5" s="22">
        <f t="shared" si="17"/>
        <v>0.02</v>
      </c>
      <c r="AE5" s="22">
        <f t="shared" si="18"/>
        <v>0.01</v>
      </c>
      <c r="AF5" s="22">
        <f>HLOOKUP($D5,AA$3:AE$43,MATCH($A5,$A$3:$A$43,0),1)</f>
        <v>0.01</v>
      </c>
      <c r="AG5" s="22">
        <f t="shared" si="19"/>
        <v>0.01</v>
      </c>
      <c r="AH5" s="22">
        <f t="shared" si="20"/>
        <v>0.01</v>
      </c>
      <c r="AI5" s="22">
        <f t="shared" si="21"/>
        <v>0.01</v>
      </c>
      <c r="AJ5" s="22">
        <f>HLOOKUP($D5,AG$3:AI$43,MATCH($A5,$A$3:$A$43,0),1)</f>
        <v>0.01</v>
      </c>
    </row>
    <row r="6" spans="1:36" ht="12.95" customHeight="1">
      <c r="A6" s="21">
        <v>353</v>
      </c>
      <c r="B6" s="78" t="s">
        <v>142</v>
      </c>
      <c r="C6" s="79"/>
      <c r="D6" s="21">
        <v>8</v>
      </c>
      <c r="E6" s="21">
        <v>7</v>
      </c>
      <c r="F6" s="4">
        <f t="shared" si="0"/>
        <v>0.02</v>
      </c>
      <c r="G6" s="5"/>
      <c r="H6" s="21"/>
      <c r="I6" s="21"/>
      <c r="J6" s="1" t="s">
        <v>15</v>
      </c>
      <c r="K6" s="22">
        <f t="shared" si="1"/>
        <v>0.02</v>
      </c>
      <c r="L6" s="22">
        <f t="shared" si="2"/>
        <v>0.02</v>
      </c>
      <c r="M6" s="22">
        <f t="shared" si="3"/>
        <v>0.02</v>
      </c>
      <c r="N6" s="22">
        <f t="shared" si="4"/>
        <v>0.02</v>
      </c>
      <c r="O6" s="22">
        <f t="shared" si="5"/>
        <v>0.02</v>
      </c>
      <c r="P6" s="22">
        <f t="shared" ref="P6:P43" si="22">HLOOKUP($D6,K$3:O$43,MATCH(A6,$A$3:$A$43,0),1)</f>
        <v>0.02</v>
      </c>
      <c r="Q6" s="22">
        <f t="shared" si="6"/>
        <v>0.02</v>
      </c>
      <c r="R6" s="22">
        <f t="shared" si="7"/>
        <v>0.02</v>
      </c>
      <c r="S6" s="22">
        <f t="shared" si="8"/>
        <v>0.02</v>
      </c>
      <c r="T6" s="22">
        <f t="shared" si="9"/>
        <v>0.02</v>
      </c>
      <c r="U6" s="22">
        <f t="shared" ref="U6:U43" si="23">HLOOKUP($D6,Q$3:T$43,MATCH($A6,$A$3:$A$43,0),1)</f>
        <v>0.02</v>
      </c>
      <c r="V6" s="22">
        <f t="shared" si="10"/>
        <v>0.02</v>
      </c>
      <c r="W6" s="22">
        <f t="shared" si="11"/>
        <v>0.02</v>
      </c>
      <c r="X6" s="22">
        <f t="shared" si="12"/>
        <v>0.02</v>
      </c>
      <c r="Y6" s="22">
        <f t="shared" si="13"/>
        <v>0.02</v>
      </c>
      <c r="Z6" s="22">
        <f t="shared" ref="Z6:Z43" si="24">HLOOKUP($D6,V$3:Y$43,MATCH($A6,$A$3:$A$43,0),1)</f>
        <v>0.02</v>
      </c>
      <c r="AA6" s="22">
        <f t="shared" si="14"/>
        <v>0.02</v>
      </c>
      <c r="AB6" s="22">
        <f t="shared" si="15"/>
        <v>0.02</v>
      </c>
      <c r="AC6" s="22">
        <f t="shared" si="16"/>
        <v>0.02</v>
      </c>
      <c r="AD6" s="22">
        <f t="shared" si="17"/>
        <v>0.03</v>
      </c>
      <c r="AE6" s="22">
        <f t="shared" si="18"/>
        <v>0.02</v>
      </c>
      <c r="AF6" s="22">
        <f t="shared" ref="AF6:AF43" si="25">HLOOKUP($D6,AA$3:AE$43,MATCH($A6,$A$3:$A$43,0),1)</f>
        <v>0.02</v>
      </c>
      <c r="AG6" s="22">
        <f t="shared" si="19"/>
        <v>0.02</v>
      </c>
      <c r="AH6" s="22">
        <f t="shared" si="20"/>
        <v>0.02</v>
      </c>
      <c r="AI6" s="22">
        <f t="shared" si="21"/>
        <v>0.02</v>
      </c>
      <c r="AJ6" s="22">
        <f t="shared" ref="AJ6:AJ43" si="26">HLOOKUP($D6,AG$3:AI$43,MATCH($A6,$A$3:$A$43,0),1)</f>
        <v>0.02</v>
      </c>
    </row>
    <row r="7" spans="1:36" ht="12.95" customHeight="1">
      <c r="A7" s="21">
        <v>354</v>
      </c>
      <c r="B7" s="78" t="s">
        <v>141</v>
      </c>
      <c r="C7" s="79"/>
      <c r="D7" s="21">
        <v>26</v>
      </c>
      <c r="E7" s="21">
        <v>18</v>
      </c>
      <c r="F7" s="4">
        <f t="shared" si="0"/>
        <v>0.43</v>
      </c>
      <c r="G7" s="5"/>
      <c r="H7" s="21" t="s">
        <v>148</v>
      </c>
      <c r="I7" s="21" t="s">
        <v>147</v>
      </c>
      <c r="J7" s="1" t="s">
        <v>15</v>
      </c>
      <c r="K7" s="22">
        <f t="shared" si="1"/>
        <v>0.42</v>
      </c>
      <c r="L7" s="22">
        <f t="shared" si="2"/>
        <v>0.46</v>
      </c>
      <c r="M7" s="22">
        <f t="shared" si="3"/>
        <v>0.46</v>
      </c>
      <c r="N7" s="22">
        <f t="shared" si="4"/>
        <v>0.46</v>
      </c>
      <c r="O7" s="22">
        <f t="shared" si="5"/>
        <v>0.46</v>
      </c>
      <c r="P7" s="22">
        <f t="shared" si="22"/>
        <v>0.46</v>
      </c>
      <c r="Q7" s="22">
        <f t="shared" si="6"/>
        <v>0.42</v>
      </c>
      <c r="R7" s="22">
        <f t="shared" si="7"/>
        <v>0.47</v>
      </c>
      <c r="S7" s="22">
        <f t="shared" si="8"/>
        <v>0.46</v>
      </c>
      <c r="T7" s="22">
        <f t="shared" si="9"/>
        <v>0.47</v>
      </c>
      <c r="U7" s="22">
        <f t="shared" si="23"/>
        <v>0.46</v>
      </c>
      <c r="V7" s="22">
        <f t="shared" si="10"/>
        <v>0.49</v>
      </c>
      <c r="W7" s="22">
        <f t="shared" si="11"/>
        <v>0.45</v>
      </c>
      <c r="X7" s="22">
        <f t="shared" si="12"/>
        <v>0.45</v>
      </c>
      <c r="Y7" s="22">
        <f t="shared" si="13"/>
        <v>0.43</v>
      </c>
      <c r="Z7" s="22">
        <f t="shared" si="24"/>
        <v>0.45</v>
      </c>
      <c r="AA7" s="22">
        <f t="shared" si="14"/>
        <v>0.4</v>
      </c>
      <c r="AB7" s="22">
        <f t="shared" si="15"/>
        <v>0.48</v>
      </c>
      <c r="AC7" s="22">
        <f t="shared" si="16"/>
        <v>0.48</v>
      </c>
      <c r="AD7" s="22">
        <f t="shared" si="17"/>
        <v>0.5</v>
      </c>
      <c r="AE7" s="22">
        <f t="shared" si="18"/>
        <v>0.43</v>
      </c>
      <c r="AF7" s="22">
        <f t="shared" si="25"/>
        <v>0.48</v>
      </c>
      <c r="AG7" s="22">
        <f t="shared" si="19"/>
        <v>0.41</v>
      </c>
      <c r="AH7" s="22">
        <f t="shared" si="20"/>
        <v>0.43</v>
      </c>
      <c r="AI7" s="22">
        <f t="shared" si="21"/>
        <v>0.45</v>
      </c>
      <c r="AJ7" s="22">
        <f t="shared" si="26"/>
        <v>0.43</v>
      </c>
    </row>
    <row r="8" spans="1:36" ht="12.95" customHeight="1">
      <c r="A8" s="21">
        <v>355</v>
      </c>
      <c r="B8" s="78" t="s">
        <v>141</v>
      </c>
      <c r="C8" s="79"/>
      <c r="D8" s="21">
        <v>26</v>
      </c>
      <c r="E8" s="21">
        <v>18</v>
      </c>
      <c r="F8" s="4">
        <f t="shared" si="0"/>
        <v>0.43</v>
      </c>
      <c r="G8" s="5"/>
      <c r="H8" s="21" t="s">
        <v>148</v>
      </c>
      <c r="I8" s="21" t="s">
        <v>147</v>
      </c>
      <c r="J8" s="1" t="s">
        <v>15</v>
      </c>
      <c r="K8" s="22">
        <f t="shared" si="1"/>
        <v>0.42</v>
      </c>
      <c r="L8" s="22">
        <f t="shared" si="2"/>
        <v>0.46</v>
      </c>
      <c r="M8" s="22">
        <f t="shared" si="3"/>
        <v>0.46</v>
      </c>
      <c r="N8" s="22">
        <f t="shared" si="4"/>
        <v>0.46</v>
      </c>
      <c r="O8" s="22">
        <f t="shared" si="5"/>
        <v>0.46</v>
      </c>
      <c r="P8" s="22">
        <f>HLOOKUP($D8,K$3:O$43,MATCH(A8,$A$3:$A$43,0),1)</f>
        <v>0.46</v>
      </c>
      <c r="Q8" s="22">
        <f t="shared" si="6"/>
        <v>0.42</v>
      </c>
      <c r="R8" s="22">
        <f t="shared" si="7"/>
        <v>0.47</v>
      </c>
      <c r="S8" s="22">
        <f t="shared" si="8"/>
        <v>0.46</v>
      </c>
      <c r="T8" s="22">
        <f t="shared" si="9"/>
        <v>0.47</v>
      </c>
      <c r="U8" s="22">
        <f>HLOOKUP($D8,Q$3:T$43,MATCH($A8,$A$3:$A$43,0),1)</f>
        <v>0.46</v>
      </c>
      <c r="V8" s="22">
        <f t="shared" si="10"/>
        <v>0.49</v>
      </c>
      <c r="W8" s="22">
        <f t="shared" si="11"/>
        <v>0.45</v>
      </c>
      <c r="X8" s="22">
        <f t="shared" si="12"/>
        <v>0.45</v>
      </c>
      <c r="Y8" s="22">
        <f t="shared" si="13"/>
        <v>0.43</v>
      </c>
      <c r="Z8" s="22">
        <f>HLOOKUP($D8,V$3:Y$43,MATCH($A8,$A$3:$A$43,0),1)</f>
        <v>0.45</v>
      </c>
      <c r="AA8" s="22">
        <f t="shared" si="14"/>
        <v>0.4</v>
      </c>
      <c r="AB8" s="22">
        <f t="shared" si="15"/>
        <v>0.48</v>
      </c>
      <c r="AC8" s="22">
        <f t="shared" si="16"/>
        <v>0.48</v>
      </c>
      <c r="AD8" s="22">
        <f t="shared" si="17"/>
        <v>0.5</v>
      </c>
      <c r="AE8" s="22">
        <f t="shared" si="18"/>
        <v>0.43</v>
      </c>
      <c r="AF8" s="22">
        <f>HLOOKUP($D8,AA$3:AE$43,MATCH($A8,$A$3:$A$43,0),1)</f>
        <v>0.48</v>
      </c>
      <c r="AG8" s="22">
        <f t="shared" si="19"/>
        <v>0.41</v>
      </c>
      <c r="AH8" s="22">
        <f t="shared" si="20"/>
        <v>0.43</v>
      </c>
      <c r="AI8" s="22">
        <f t="shared" si="21"/>
        <v>0.45</v>
      </c>
      <c r="AJ8" s="22">
        <f>HLOOKUP($D8,AG$3:AI$43,MATCH($A8,$A$3:$A$43,0),1)</f>
        <v>0.43</v>
      </c>
    </row>
    <row r="9" spans="1:36" ht="12.95" customHeight="1">
      <c r="A9" s="21">
        <v>357</v>
      </c>
      <c r="B9" s="78" t="s">
        <v>141</v>
      </c>
      <c r="C9" s="79"/>
      <c r="D9" s="21">
        <v>34</v>
      </c>
      <c r="E9" s="21">
        <v>18</v>
      </c>
      <c r="F9" s="4">
        <f t="shared" si="0"/>
        <v>0.72</v>
      </c>
      <c r="G9" s="5" t="s">
        <v>146</v>
      </c>
      <c r="H9" s="21" t="s">
        <v>148</v>
      </c>
      <c r="I9" s="21" t="s">
        <v>147</v>
      </c>
      <c r="J9" s="1" t="s">
        <v>15</v>
      </c>
      <c r="K9" s="22">
        <f t="shared" si="1"/>
        <v>0.66</v>
      </c>
      <c r="L9" s="22">
        <f t="shared" si="2"/>
        <v>0.76</v>
      </c>
      <c r="M9" s="22">
        <f t="shared" si="3"/>
        <v>0.73</v>
      </c>
      <c r="N9" s="22">
        <f t="shared" si="4"/>
        <v>0.74</v>
      </c>
      <c r="O9" s="22">
        <f t="shared" si="5"/>
        <v>0.75</v>
      </c>
      <c r="P9" s="22">
        <f>HLOOKUP($D9,K$3:O$43,MATCH(A9,$A$3:$A$43,0),1)</f>
        <v>0.74</v>
      </c>
      <c r="Q9" s="22">
        <f t="shared" si="6"/>
        <v>0.68</v>
      </c>
      <c r="R9" s="22">
        <f t="shared" si="7"/>
        <v>0.78</v>
      </c>
      <c r="S9" s="22">
        <f t="shared" si="8"/>
        <v>0.74</v>
      </c>
      <c r="T9" s="22">
        <f t="shared" si="9"/>
        <v>0.74</v>
      </c>
      <c r="U9" s="22">
        <f>HLOOKUP($D9,Q$3:T$43,MATCH($A9,$A$3:$A$43,0),1)</f>
        <v>0.74</v>
      </c>
      <c r="V9" s="22">
        <f t="shared" si="10"/>
        <v>0.82</v>
      </c>
      <c r="W9" s="22">
        <f t="shared" si="11"/>
        <v>0.74</v>
      </c>
      <c r="X9" s="22">
        <f t="shared" si="12"/>
        <v>0.74</v>
      </c>
      <c r="Y9" s="22">
        <f t="shared" si="13"/>
        <v>0.73</v>
      </c>
      <c r="Z9" s="22">
        <f>HLOOKUP($D9,V$3:Y$43,MATCH($A9,$A$3:$A$43,0),1)</f>
        <v>0.74</v>
      </c>
      <c r="AA9" s="22">
        <f t="shared" si="14"/>
        <v>0.65</v>
      </c>
      <c r="AB9" s="22">
        <f t="shared" si="15"/>
        <v>0.82</v>
      </c>
      <c r="AC9" s="22">
        <f t="shared" si="16"/>
        <v>0.8</v>
      </c>
      <c r="AD9" s="22">
        <f t="shared" si="17"/>
        <v>0.78</v>
      </c>
      <c r="AE9" s="22">
        <f t="shared" si="18"/>
        <v>0.72</v>
      </c>
      <c r="AF9" s="22">
        <f>HLOOKUP($D9,AA$3:AE$43,MATCH($A9,$A$3:$A$43,0),1)</f>
        <v>0.78</v>
      </c>
      <c r="AG9" s="22">
        <f t="shared" si="19"/>
        <v>0.68</v>
      </c>
      <c r="AH9" s="22">
        <f t="shared" si="20"/>
        <v>0.72</v>
      </c>
      <c r="AI9" s="22">
        <f t="shared" si="21"/>
        <v>0.74</v>
      </c>
      <c r="AJ9" s="22">
        <f>HLOOKUP($D9,AG$3:AI$43,MATCH($A9,$A$3:$A$43,0),1)</f>
        <v>0.72</v>
      </c>
    </row>
    <row r="10" spans="1:36" ht="12.95" customHeight="1">
      <c r="A10" s="21">
        <v>358</v>
      </c>
      <c r="B10" s="78" t="s">
        <v>141</v>
      </c>
      <c r="C10" s="79"/>
      <c r="D10" s="21">
        <v>30</v>
      </c>
      <c r="E10" s="21">
        <v>18</v>
      </c>
      <c r="F10" s="4">
        <f t="shared" si="0"/>
        <v>0.56999999999999995</v>
      </c>
      <c r="G10" s="5" t="s">
        <v>146</v>
      </c>
      <c r="H10" s="21" t="s">
        <v>148</v>
      </c>
      <c r="I10" s="21" t="s">
        <v>147</v>
      </c>
      <c r="J10" s="1" t="s">
        <v>15</v>
      </c>
      <c r="K10" s="22">
        <f t="shared" si="1"/>
        <v>0.53</v>
      </c>
      <c r="L10" s="22">
        <f t="shared" si="2"/>
        <v>0.6</v>
      </c>
      <c r="M10" s="22">
        <f t="shared" si="3"/>
        <v>0.59</v>
      </c>
      <c r="N10" s="22">
        <f t="shared" si="4"/>
        <v>0.59</v>
      </c>
      <c r="O10" s="22">
        <f t="shared" si="5"/>
        <v>0.6</v>
      </c>
      <c r="P10" s="22">
        <f t="shared" si="22"/>
        <v>0.59</v>
      </c>
      <c r="Q10" s="22">
        <f t="shared" si="6"/>
        <v>0.54</v>
      </c>
      <c r="R10" s="22">
        <f t="shared" si="7"/>
        <v>0.62</v>
      </c>
      <c r="S10" s="22">
        <f t="shared" si="8"/>
        <v>0.6</v>
      </c>
      <c r="T10" s="22">
        <f t="shared" si="9"/>
        <v>0.6</v>
      </c>
      <c r="U10" s="22">
        <f t="shared" si="23"/>
        <v>0.6</v>
      </c>
      <c r="V10" s="22">
        <f t="shared" si="10"/>
        <v>0.64</v>
      </c>
      <c r="W10" s="22">
        <f t="shared" si="11"/>
        <v>0.59</v>
      </c>
      <c r="X10" s="22">
        <f t="shared" si="12"/>
        <v>0.59</v>
      </c>
      <c r="Y10" s="22">
        <f t="shared" si="13"/>
        <v>0.56999999999999995</v>
      </c>
      <c r="Z10" s="22">
        <f t="shared" si="24"/>
        <v>0.59</v>
      </c>
      <c r="AA10" s="22">
        <f t="shared" si="14"/>
        <v>0.52</v>
      </c>
      <c r="AB10" s="22">
        <f t="shared" si="15"/>
        <v>0.64</v>
      </c>
      <c r="AC10" s="22">
        <f t="shared" si="16"/>
        <v>0.63</v>
      </c>
      <c r="AD10" s="22">
        <f t="shared" si="17"/>
        <v>0.64</v>
      </c>
      <c r="AE10" s="22">
        <f t="shared" si="18"/>
        <v>0.56999999999999995</v>
      </c>
      <c r="AF10" s="22">
        <f t="shared" si="25"/>
        <v>0.63</v>
      </c>
      <c r="AG10" s="22">
        <f t="shared" si="19"/>
        <v>0.53</v>
      </c>
      <c r="AH10" s="22">
        <f t="shared" si="20"/>
        <v>0.56999999999999995</v>
      </c>
      <c r="AI10" s="22">
        <f t="shared" si="21"/>
        <v>0.59</v>
      </c>
      <c r="AJ10" s="22">
        <f t="shared" si="26"/>
        <v>0.56999999999999995</v>
      </c>
    </row>
    <row r="11" spans="1:36" ht="12.95" customHeight="1">
      <c r="A11" s="21">
        <v>389</v>
      </c>
      <c r="B11" s="78" t="s">
        <v>143</v>
      </c>
      <c r="C11" s="79"/>
      <c r="D11" s="21">
        <v>16</v>
      </c>
      <c r="E11" s="21">
        <v>14</v>
      </c>
      <c r="F11" s="4">
        <f t="shared" si="0"/>
        <v>0.13</v>
      </c>
      <c r="G11" s="5" t="s">
        <v>146</v>
      </c>
      <c r="H11" s="21"/>
      <c r="I11" s="21"/>
      <c r="J11" s="1" t="s">
        <v>15</v>
      </c>
      <c r="K11" s="22">
        <f t="shared" si="1"/>
        <v>0.14000000000000001</v>
      </c>
      <c r="L11" s="22">
        <f t="shared" si="2"/>
        <v>0.15</v>
      </c>
      <c r="M11" s="22">
        <f t="shared" si="3"/>
        <v>0.15</v>
      </c>
      <c r="N11" s="22">
        <f t="shared" si="4"/>
        <v>0.15</v>
      </c>
      <c r="O11" s="22">
        <f t="shared" si="5"/>
        <v>0.15</v>
      </c>
      <c r="P11" s="22">
        <f t="shared" si="22"/>
        <v>0.15</v>
      </c>
      <c r="Q11" s="22">
        <f t="shared" si="6"/>
        <v>0.14000000000000001</v>
      </c>
      <c r="R11" s="22">
        <f t="shared" si="7"/>
        <v>0.14000000000000001</v>
      </c>
      <c r="S11" s="22">
        <f t="shared" si="8"/>
        <v>0.15</v>
      </c>
      <c r="T11" s="22">
        <f t="shared" si="9"/>
        <v>0.15</v>
      </c>
      <c r="U11" s="22">
        <f t="shared" si="23"/>
        <v>0.14000000000000001</v>
      </c>
      <c r="V11" s="22">
        <f t="shared" si="10"/>
        <v>0.15</v>
      </c>
      <c r="W11" s="22">
        <f t="shared" si="11"/>
        <v>0.14000000000000001</v>
      </c>
      <c r="X11" s="22">
        <f t="shared" si="12"/>
        <v>0.15</v>
      </c>
      <c r="Y11" s="22">
        <f t="shared" si="13"/>
        <v>0.13</v>
      </c>
      <c r="Z11" s="22">
        <f t="shared" si="24"/>
        <v>0.14000000000000001</v>
      </c>
      <c r="AA11" s="22">
        <f t="shared" si="14"/>
        <v>0.13</v>
      </c>
      <c r="AB11" s="22">
        <f t="shared" si="15"/>
        <v>0.14000000000000001</v>
      </c>
      <c r="AC11" s="22">
        <f t="shared" si="16"/>
        <v>0.15</v>
      </c>
      <c r="AD11" s="22">
        <f t="shared" si="17"/>
        <v>0.17</v>
      </c>
      <c r="AE11" s="22">
        <f t="shared" si="18"/>
        <v>0.13</v>
      </c>
      <c r="AF11" s="22">
        <f t="shared" si="25"/>
        <v>0.14000000000000001</v>
      </c>
      <c r="AG11" s="22">
        <f t="shared" si="19"/>
        <v>0.13</v>
      </c>
      <c r="AH11" s="22">
        <f t="shared" si="20"/>
        <v>0.13</v>
      </c>
      <c r="AI11" s="22">
        <f t="shared" si="21"/>
        <v>0.15</v>
      </c>
      <c r="AJ11" s="22">
        <f t="shared" si="26"/>
        <v>0.13</v>
      </c>
    </row>
    <row r="12" spans="1:36" ht="12.95" customHeight="1">
      <c r="A12" s="21">
        <v>360</v>
      </c>
      <c r="B12" s="78" t="s">
        <v>143</v>
      </c>
      <c r="C12" s="79"/>
      <c r="D12" s="21">
        <v>14</v>
      </c>
      <c r="E12" s="21">
        <v>12</v>
      </c>
      <c r="F12" s="4">
        <f t="shared" si="0"/>
        <v>0.09</v>
      </c>
      <c r="G12" s="5" t="s">
        <v>146</v>
      </c>
      <c r="H12" s="21" t="s">
        <v>148</v>
      </c>
      <c r="I12" s="21" t="s">
        <v>39</v>
      </c>
      <c r="J12" s="1" t="s">
        <v>15</v>
      </c>
      <c r="K12" s="22">
        <f t="shared" si="1"/>
        <v>0.09</v>
      </c>
      <c r="L12" s="22">
        <f t="shared" si="2"/>
        <v>0.1</v>
      </c>
      <c r="M12" s="22">
        <f t="shared" si="3"/>
        <v>0.1</v>
      </c>
      <c r="N12" s="22">
        <f t="shared" si="4"/>
        <v>0.1</v>
      </c>
      <c r="O12" s="22">
        <f t="shared" si="5"/>
        <v>0.1</v>
      </c>
      <c r="P12" s="22">
        <f t="shared" si="22"/>
        <v>0.1</v>
      </c>
      <c r="Q12" s="22">
        <f t="shared" si="6"/>
        <v>0.09</v>
      </c>
      <c r="R12" s="22">
        <f t="shared" si="7"/>
        <v>0.1</v>
      </c>
      <c r="S12" s="22">
        <f t="shared" si="8"/>
        <v>0.1</v>
      </c>
      <c r="T12" s="22">
        <f t="shared" si="9"/>
        <v>0.1</v>
      </c>
      <c r="U12" s="22">
        <f t="shared" si="23"/>
        <v>0.1</v>
      </c>
      <c r="V12" s="22">
        <f t="shared" si="10"/>
        <v>0.1</v>
      </c>
      <c r="W12" s="22">
        <f t="shared" si="11"/>
        <v>0.1</v>
      </c>
      <c r="X12" s="22">
        <f t="shared" si="12"/>
        <v>0.1</v>
      </c>
      <c r="Y12" s="22">
        <f t="shared" si="13"/>
        <v>0.08</v>
      </c>
      <c r="Z12" s="22">
        <f t="shared" si="24"/>
        <v>0.1</v>
      </c>
      <c r="AA12" s="22">
        <f t="shared" si="14"/>
        <v>0.09</v>
      </c>
      <c r="AB12" s="22">
        <f t="shared" si="15"/>
        <v>0.09</v>
      </c>
      <c r="AC12" s="22">
        <f t="shared" si="16"/>
        <v>0.1</v>
      </c>
      <c r="AD12" s="22">
        <f t="shared" si="17"/>
        <v>0.12</v>
      </c>
      <c r="AE12" s="22">
        <f t="shared" si="18"/>
        <v>0.09</v>
      </c>
      <c r="AF12" s="22">
        <f t="shared" si="25"/>
        <v>0.09</v>
      </c>
      <c r="AG12" s="22">
        <f t="shared" si="19"/>
        <v>0.09</v>
      </c>
      <c r="AH12" s="22">
        <f t="shared" si="20"/>
        <v>0.09</v>
      </c>
      <c r="AI12" s="22">
        <f t="shared" si="21"/>
        <v>0.1</v>
      </c>
      <c r="AJ12" s="22">
        <f t="shared" si="26"/>
        <v>0.09</v>
      </c>
    </row>
    <row r="13" spans="1:36" ht="12.95" customHeight="1">
      <c r="A13" s="21">
        <v>361</v>
      </c>
      <c r="B13" s="78" t="s">
        <v>144</v>
      </c>
      <c r="C13" s="79"/>
      <c r="D13" s="21">
        <v>8</v>
      </c>
      <c r="E13" s="21">
        <v>5</v>
      </c>
      <c r="F13" s="63">
        <v>0.02</v>
      </c>
      <c r="G13" s="5"/>
      <c r="H13" s="21" t="s">
        <v>148</v>
      </c>
      <c r="I13" s="21" t="s">
        <v>147</v>
      </c>
      <c r="J13" s="1" t="s">
        <v>15</v>
      </c>
      <c r="K13" s="22">
        <f t="shared" si="1"/>
        <v>0.01</v>
      </c>
      <c r="L13" s="22">
        <f t="shared" si="2"/>
        <v>0.01</v>
      </c>
      <c r="M13" s="22">
        <f t="shared" si="3"/>
        <v>0.01</v>
      </c>
      <c r="N13" s="22">
        <f t="shared" si="4"/>
        <v>0.01</v>
      </c>
      <c r="O13" s="22">
        <f t="shared" si="5"/>
        <v>0.02</v>
      </c>
      <c r="P13" s="22">
        <f t="shared" si="22"/>
        <v>0.01</v>
      </c>
      <c r="Q13" s="22">
        <f t="shared" si="6"/>
        <v>0.01</v>
      </c>
      <c r="R13" s="22">
        <f t="shared" si="7"/>
        <v>0.01</v>
      </c>
      <c r="S13" s="22">
        <f t="shared" si="8"/>
        <v>0.01</v>
      </c>
      <c r="T13" s="22">
        <f t="shared" si="9"/>
        <v>0.01</v>
      </c>
      <c r="U13" s="22">
        <f t="shared" si="23"/>
        <v>0.01</v>
      </c>
      <c r="V13" s="22">
        <f t="shared" si="10"/>
        <v>0.01</v>
      </c>
      <c r="W13" s="22">
        <f t="shared" si="11"/>
        <v>0.02</v>
      </c>
      <c r="X13" s="22">
        <f t="shared" si="12"/>
        <v>0.01</v>
      </c>
      <c r="Y13" s="22">
        <f t="shared" si="13"/>
        <v>0.01</v>
      </c>
      <c r="Z13" s="22">
        <f t="shared" si="24"/>
        <v>0.01</v>
      </c>
      <c r="AA13" s="22">
        <f t="shared" si="14"/>
        <v>0.01</v>
      </c>
      <c r="AB13" s="22">
        <f t="shared" si="15"/>
        <v>0.01</v>
      </c>
      <c r="AC13" s="22">
        <f t="shared" si="16"/>
        <v>0.01</v>
      </c>
      <c r="AD13" s="22">
        <f t="shared" si="17"/>
        <v>0.02</v>
      </c>
      <c r="AE13" s="22">
        <f t="shared" si="18"/>
        <v>0.01</v>
      </c>
      <c r="AF13" s="22">
        <f t="shared" si="25"/>
        <v>0.01</v>
      </c>
      <c r="AG13" s="22">
        <f t="shared" si="19"/>
        <v>0.01</v>
      </c>
      <c r="AH13" s="22">
        <f t="shared" si="20"/>
        <v>0.01</v>
      </c>
      <c r="AI13" s="22">
        <f t="shared" si="21"/>
        <v>0.02</v>
      </c>
      <c r="AJ13" s="22">
        <f t="shared" si="26"/>
        <v>0.01</v>
      </c>
    </row>
    <row r="14" spans="1:36" ht="12.95" customHeight="1">
      <c r="A14" s="21">
        <v>362</v>
      </c>
      <c r="B14" s="78" t="s">
        <v>143</v>
      </c>
      <c r="C14" s="79"/>
      <c r="D14" s="21">
        <v>6</v>
      </c>
      <c r="E14" s="21">
        <v>8</v>
      </c>
      <c r="F14" s="4">
        <f t="shared" si="0"/>
        <v>0.01</v>
      </c>
      <c r="G14" s="5"/>
      <c r="H14" s="21" t="s">
        <v>148</v>
      </c>
      <c r="I14" s="21" t="s">
        <v>147</v>
      </c>
      <c r="J14" s="1" t="s">
        <v>15</v>
      </c>
      <c r="K14" s="22">
        <f t="shared" si="1"/>
        <v>0.01</v>
      </c>
      <c r="L14" s="22">
        <f t="shared" si="2"/>
        <v>0.01</v>
      </c>
      <c r="M14" s="22">
        <f t="shared" si="3"/>
        <v>0.01</v>
      </c>
      <c r="N14" s="22">
        <f t="shared" si="4"/>
        <v>0.01</v>
      </c>
      <c r="O14" s="22">
        <f t="shared" si="5"/>
        <v>0.01</v>
      </c>
      <c r="P14" s="22">
        <f t="shared" si="22"/>
        <v>0.01</v>
      </c>
      <c r="Q14" s="22">
        <f t="shared" si="6"/>
        <v>0.01</v>
      </c>
      <c r="R14" s="22">
        <f t="shared" si="7"/>
        <v>0.01</v>
      </c>
      <c r="S14" s="22">
        <f t="shared" si="8"/>
        <v>0.01</v>
      </c>
      <c r="T14" s="22">
        <f t="shared" si="9"/>
        <v>0.01</v>
      </c>
      <c r="U14" s="22">
        <f t="shared" si="23"/>
        <v>0.01</v>
      </c>
      <c r="V14" s="22">
        <f t="shared" si="10"/>
        <v>0.01</v>
      </c>
      <c r="W14" s="22">
        <f t="shared" si="11"/>
        <v>0.01</v>
      </c>
      <c r="X14" s="22">
        <f t="shared" si="12"/>
        <v>0.01</v>
      </c>
      <c r="Y14" s="22">
        <f t="shared" si="13"/>
        <v>0.01</v>
      </c>
      <c r="Z14" s="22">
        <f t="shared" si="24"/>
        <v>0.01</v>
      </c>
      <c r="AA14" s="22">
        <f t="shared" si="14"/>
        <v>0.01</v>
      </c>
      <c r="AB14" s="22">
        <f t="shared" si="15"/>
        <v>0.01</v>
      </c>
      <c r="AC14" s="22">
        <f t="shared" si="16"/>
        <v>0.01</v>
      </c>
      <c r="AD14" s="22">
        <f t="shared" si="17"/>
        <v>0.02</v>
      </c>
      <c r="AE14" s="22">
        <f t="shared" si="18"/>
        <v>0.01</v>
      </c>
      <c r="AF14" s="22">
        <f t="shared" si="25"/>
        <v>0.01</v>
      </c>
      <c r="AG14" s="22">
        <f t="shared" si="19"/>
        <v>0.01</v>
      </c>
      <c r="AH14" s="22">
        <f t="shared" si="20"/>
        <v>0.01</v>
      </c>
      <c r="AI14" s="22">
        <f t="shared" si="21"/>
        <v>0.01</v>
      </c>
      <c r="AJ14" s="22">
        <f t="shared" si="26"/>
        <v>0.01</v>
      </c>
    </row>
    <row r="15" spans="1:36" ht="12.95" customHeight="1">
      <c r="A15" s="21">
        <v>363</v>
      </c>
      <c r="B15" s="78" t="s">
        <v>145</v>
      </c>
      <c r="C15" s="79"/>
      <c r="D15" s="21">
        <v>14</v>
      </c>
      <c r="E15" s="21">
        <v>12</v>
      </c>
      <c r="F15" s="4">
        <f t="shared" si="0"/>
        <v>0.09</v>
      </c>
      <c r="G15" s="5"/>
      <c r="H15" s="21"/>
      <c r="I15" s="21"/>
      <c r="J15" s="1" t="s">
        <v>15</v>
      </c>
      <c r="K15" s="22">
        <f t="shared" si="1"/>
        <v>0.09</v>
      </c>
      <c r="L15" s="22">
        <f t="shared" si="2"/>
        <v>0.1</v>
      </c>
      <c r="M15" s="22">
        <f t="shared" si="3"/>
        <v>0.1</v>
      </c>
      <c r="N15" s="22">
        <f t="shared" si="4"/>
        <v>0.1</v>
      </c>
      <c r="O15" s="22">
        <f t="shared" si="5"/>
        <v>0.1</v>
      </c>
      <c r="P15" s="22">
        <f t="shared" si="22"/>
        <v>0.1</v>
      </c>
      <c r="Q15" s="22">
        <f t="shared" si="6"/>
        <v>0.09</v>
      </c>
      <c r="R15" s="22">
        <f t="shared" si="7"/>
        <v>0.1</v>
      </c>
      <c r="S15" s="22">
        <f t="shared" si="8"/>
        <v>0.1</v>
      </c>
      <c r="T15" s="22">
        <f t="shared" si="9"/>
        <v>0.1</v>
      </c>
      <c r="U15" s="22">
        <f t="shared" si="23"/>
        <v>0.1</v>
      </c>
      <c r="V15" s="22">
        <f t="shared" si="10"/>
        <v>0.1</v>
      </c>
      <c r="W15" s="22">
        <f t="shared" si="11"/>
        <v>0.1</v>
      </c>
      <c r="X15" s="22">
        <f t="shared" si="12"/>
        <v>0.1</v>
      </c>
      <c r="Y15" s="22">
        <f t="shared" si="13"/>
        <v>0.08</v>
      </c>
      <c r="Z15" s="22">
        <f t="shared" si="24"/>
        <v>0.1</v>
      </c>
      <c r="AA15" s="22">
        <f t="shared" si="14"/>
        <v>0.09</v>
      </c>
      <c r="AB15" s="22">
        <f t="shared" si="15"/>
        <v>0.09</v>
      </c>
      <c r="AC15" s="22">
        <f t="shared" si="16"/>
        <v>0.1</v>
      </c>
      <c r="AD15" s="22">
        <f t="shared" si="17"/>
        <v>0.12</v>
      </c>
      <c r="AE15" s="22">
        <f t="shared" si="18"/>
        <v>0.09</v>
      </c>
      <c r="AF15" s="22">
        <f t="shared" si="25"/>
        <v>0.09</v>
      </c>
      <c r="AG15" s="22">
        <f t="shared" si="19"/>
        <v>0.09</v>
      </c>
      <c r="AH15" s="22">
        <f t="shared" si="20"/>
        <v>0.09</v>
      </c>
      <c r="AI15" s="22">
        <f t="shared" si="21"/>
        <v>0.1</v>
      </c>
      <c r="AJ15" s="22">
        <f t="shared" si="26"/>
        <v>0.09</v>
      </c>
    </row>
    <row r="16" spans="1:36" ht="12.95" customHeight="1">
      <c r="A16" s="21">
        <v>365</v>
      </c>
      <c r="B16" s="78" t="s">
        <v>143</v>
      </c>
      <c r="C16" s="79"/>
      <c r="D16" s="21">
        <v>18</v>
      </c>
      <c r="E16" s="21">
        <v>12</v>
      </c>
      <c r="F16" s="4">
        <f t="shared" si="0"/>
        <v>0.14000000000000001</v>
      </c>
      <c r="G16" s="5"/>
      <c r="H16" s="21" t="s">
        <v>148</v>
      </c>
      <c r="I16" s="21" t="s">
        <v>147</v>
      </c>
      <c r="J16" s="1" t="s">
        <v>15</v>
      </c>
      <c r="K16" s="22">
        <f t="shared" si="1"/>
        <v>0.15</v>
      </c>
      <c r="L16" s="22">
        <f t="shared" si="2"/>
        <v>0.15</v>
      </c>
      <c r="M16" s="22">
        <f t="shared" si="3"/>
        <v>0.15</v>
      </c>
      <c r="N16" s="22">
        <f t="shared" si="4"/>
        <v>0.16</v>
      </c>
      <c r="O16" s="22">
        <f t="shared" si="5"/>
        <v>0.16</v>
      </c>
      <c r="P16" s="22">
        <f t="shared" si="22"/>
        <v>0.15</v>
      </c>
      <c r="Q16" s="22">
        <f t="shared" si="6"/>
        <v>0.14000000000000001</v>
      </c>
      <c r="R16" s="22">
        <f t="shared" si="7"/>
        <v>0.15</v>
      </c>
      <c r="S16" s="22">
        <f t="shared" si="8"/>
        <v>0.15</v>
      </c>
      <c r="T16" s="22">
        <f t="shared" si="9"/>
        <v>0.15</v>
      </c>
      <c r="U16" s="22">
        <f t="shared" si="23"/>
        <v>0.15</v>
      </c>
      <c r="V16" s="22">
        <f t="shared" si="10"/>
        <v>0.16</v>
      </c>
      <c r="W16" s="22">
        <f t="shared" si="11"/>
        <v>0.16</v>
      </c>
      <c r="X16" s="22">
        <f t="shared" si="12"/>
        <v>0.15</v>
      </c>
      <c r="Y16" s="22">
        <f t="shared" si="13"/>
        <v>0.14000000000000001</v>
      </c>
      <c r="Z16" s="22">
        <f t="shared" si="24"/>
        <v>0.16</v>
      </c>
      <c r="AA16" s="22">
        <f t="shared" si="14"/>
        <v>0.14000000000000001</v>
      </c>
      <c r="AB16" s="22">
        <f t="shared" si="15"/>
        <v>0.16</v>
      </c>
      <c r="AC16" s="22">
        <f t="shared" si="16"/>
        <v>0.15</v>
      </c>
      <c r="AD16" s="22">
        <f t="shared" si="17"/>
        <v>0.18</v>
      </c>
      <c r="AE16" s="22">
        <f t="shared" si="18"/>
        <v>0.14000000000000001</v>
      </c>
      <c r="AF16" s="22">
        <f t="shared" si="25"/>
        <v>0.16</v>
      </c>
      <c r="AG16" s="22">
        <f t="shared" si="19"/>
        <v>0.14000000000000001</v>
      </c>
      <c r="AH16" s="22">
        <f t="shared" si="20"/>
        <v>0.14000000000000001</v>
      </c>
      <c r="AI16" s="22">
        <f t="shared" si="21"/>
        <v>0.16</v>
      </c>
      <c r="AJ16" s="22">
        <f t="shared" si="26"/>
        <v>0.14000000000000001</v>
      </c>
    </row>
    <row r="17" spans="1:36" ht="12.95" customHeight="1">
      <c r="A17" s="21">
        <v>366</v>
      </c>
      <c r="B17" s="78" t="s">
        <v>141</v>
      </c>
      <c r="C17" s="79"/>
      <c r="D17" s="21">
        <v>14</v>
      </c>
      <c r="E17" s="21">
        <v>14</v>
      </c>
      <c r="F17" s="4">
        <f t="shared" si="0"/>
        <v>0.1</v>
      </c>
      <c r="G17" s="5"/>
      <c r="H17" s="21"/>
      <c r="I17" s="21"/>
      <c r="J17" s="1" t="s">
        <v>15</v>
      </c>
      <c r="K17" s="22">
        <f t="shared" si="1"/>
        <v>0.11</v>
      </c>
      <c r="L17" s="22">
        <f t="shared" si="2"/>
        <v>0.11</v>
      </c>
      <c r="M17" s="22">
        <f t="shared" si="3"/>
        <v>0.12</v>
      </c>
      <c r="N17" s="22">
        <f t="shared" si="4"/>
        <v>0.12</v>
      </c>
      <c r="O17" s="22">
        <f t="shared" si="5"/>
        <v>0.12</v>
      </c>
      <c r="P17" s="22">
        <f t="shared" si="22"/>
        <v>0.11</v>
      </c>
      <c r="Q17" s="22">
        <f t="shared" si="6"/>
        <v>0.11</v>
      </c>
      <c r="R17" s="22">
        <f t="shared" si="7"/>
        <v>0.11</v>
      </c>
      <c r="S17" s="22">
        <f t="shared" si="8"/>
        <v>0.12</v>
      </c>
      <c r="T17" s="22">
        <f t="shared" si="9"/>
        <v>0.12</v>
      </c>
      <c r="U17" s="22">
        <f t="shared" si="23"/>
        <v>0.11</v>
      </c>
      <c r="V17" s="22">
        <f t="shared" si="10"/>
        <v>0.12</v>
      </c>
      <c r="W17" s="22">
        <f t="shared" si="11"/>
        <v>0.11</v>
      </c>
      <c r="X17" s="22">
        <f t="shared" si="12"/>
        <v>0.11</v>
      </c>
      <c r="Y17" s="22">
        <f t="shared" si="13"/>
        <v>0.1</v>
      </c>
      <c r="Z17" s="22">
        <f t="shared" si="24"/>
        <v>0.11</v>
      </c>
      <c r="AA17" s="22">
        <f t="shared" si="14"/>
        <v>0.1</v>
      </c>
      <c r="AB17" s="22">
        <f t="shared" si="15"/>
        <v>0.11</v>
      </c>
      <c r="AC17" s="22">
        <f t="shared" si="16"/>
        <v>0.11</v>
      </c>
      <c r="AD17" s="22">
        <f t="shared" si="17"/>
        <v>0.14000000000000001</v>
      </c>
      <c r="AE17" s="22">
        <f t="shared" si="18"/>
        <v>0.1</v>
      </c>
      <c r="AF17" s="22">
        <f t="shared" si="25"/>
        <v>0.11</v>
      </c>
      <c r="AG17" s="22">
        <f t="shared" si="19"/>
        <v>0.1</v>
      </c>
      <c r="AH17" s="22">
        <f t="shared" si="20"/>
        <v>0.1</v>
      </c>
      <c r="AI17" s="22">
        <f t="shared" si="21"/>
        <v>0.11</v>
      </c>
      <c r="AJ17" s="22">
        <f t="shared" si="26"/>
        <v>0.1</v>
      </c>
    </row>
    <row r="18" spans="1:36" ht="12.95" customHeight="1">
      <c r="A18" s="21">
        <v>367</v>
      </c>
      <c r="B18" s="78" t="s">
        <v>141</v>
      </c>
      <c r="C18" s="79"/>
      <c r="D18" s="21">
        <v>32</v>
      </c>
      <c r="E18" s="21">
        <v>19</v>
      </c>
      <c r="F18" s="4">
        <f t="shared" si="0"/>
        <v>0.68</v>
      </c>
      <c r="G18" s="5"/>
      <c r="H18" s="21" t="s">
        <v>148</v>
      </c>
      <c r="I18" s="21" t="s">
        <v>147</v>
      </c>
      <c r="J18" s="1" t="s">
        <v>15</v>
      </c>
      <c r="K18" s="22">
        <f t="shared" si="1"/>
        <v>0.63</v>
      </c>
      <c r="L18" s="22">
        <f t="shared" si="2"/>
        <v>0.72</v>
      </c>
      <c r="M18" s="22">
        <f t="shared" si="3"/>
        <v>0.7</v>
      </c>
      <c r="N18" s="22">
        <f t="shared" si="4"/>
        <v>0.7</v>
      </c>
      <c r="O18" s="22">
        <f t="shared" si="5"/>
        <v>0.71</v>
      </c>
      <c r="P18" s="22">
        <f t="shared" si="22"/>
        <v>0.7</v>
      </c>
      <c r="Q18" s="22">
        <f t="shared" si="6"/>
        <v>0.64</v>
      </c>
      <c r="R18" s="22">
        <f t="shared" si="7"/>
        <v>0.74</v>
      </c>
      <c r="S18" s="22">
        <f t="shared" si="8"/>
        <v>0.71</v>
      </c>
      <c r="T18" s="22">
        <f t="shared" si="9"/>
        <v>0.72</v>
      </c>
      <c r="U18" s="22">
        <f t="shared" si="23"/>
        <v>0.72</v>
      </c>
      <c r="V18" s="22">
        <f t="shared" si="10"/>
        <v>0.77</v>
      </c>
      <c r="W18" s="22">
        <f t="shared" si="11"/>
        <v>0.7</v>
      </c>
      <c r="X18" s="22">
        <f t="shared" si="12"/>
        <v>0.7</v>
      </c>
      <c r="Y18" s="22">
        <f t="shared" si="13"/>
        <v>0.68</v>
      </c>
      <c r="Z18" s="22">
        <f t="shared" si="24"/>
        <v>0.7</v>
      </c>
      <c r="AA18" s="22">
        <f t="shared" si="14"/>
        <v>0.62</v>
      </c>
      <c r="AB18" s="22">
        <f t="shared" si="15"/>
        <v>0.77</v>
      </c>
      <c r="AC18" s="22">
        <f t="shared" si="16"/>
        <v>0.75</v>
      </c>
      <c r="AD18" s="22">
        <f t="shared" si="17"/>
        <v>0.75</v>
      </c>
      <c r="AE18" s="22">
        <f t="shared" si="18"/>
        <v>0.68</v>
      </c>
      <c r="AF18" s="22">
        <f t="shared" si="25"/>
        <v>0.75</v>
      </c>
      <c r="AG18" s="22">
        <f t="shared" si="19"/>
        <v>0.63</v>
      </c>
      <c r="AH18" s="22">
        <f t="shared" si="20"/>
        <v>0.68</v>
      </c>
      <c r="AI18" s="22">
        <f t="shared" si="21"/>
        <v>0.7</v>
      </c>
      <c r="AJ18" s="22">
        <f t="shared" si="26"/>
        <v>0.68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2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23"/>
        <v>#N/A</v>
      </c>
      <c r="V19" s="22" t="e">
        <f t="shared" si="10"/>
        <v>#NUM!</v>
      </c>
      <c r="W19" s="22" t="e">
        <f t="shared" si="11"/>
        <v>#NUM!</v>
      </c>
      <c r="X19" s="22" t="e">
        <f t="shared" si="12"/>
        <v>#NUM!</v>
      </c>
      <c r="Y19" s="22" t="e">
        <f t="shared" si="13"/>
        <v>#NUM!</v>
      </c>
      <c r="Z19" s="22" t="e">
        <f t="shared" si="24"/>
        <v>#N/A</v>
      </c>
      <c r="AA19" s="22" t="e">
        <f t="shared" si="14"/>
        <v>#NUM!</v>
      </c>
      <c r="AB19" s="22" t="e">
        <f t="shared" si="15"/>
        <v>#NUM!</v>
      </c>
      <c r="AC19" s="22" t="e">
        <f t="shared" si="16"/>
        <v>#NUM!</v>
      </c>
      <c r="AD19" s="22" t="e">
        <f t="shared" si="17"/>
        <v>#NUM!</v>
      </c>
      <c r="AE19" s="22" t="e">
        <f t="shared" si="18"/>
        <v>#NUM!</v>
      </c>
      <c r="AF19" s="22" t="e">
        <f t="shared" si="25"/>
        <v>#N/A</v>
      </c>
      <c r="AG19" s="22" t="e">
        <f t="shared" si="19"/>
        <v>#NUM!</v>
      </c>
      <c r="AH19" s="22" t="e">
        <f t="shared" si="20"/>
        <v>#NUM!</v>
      </c>
      <c r="AI19" s="22" t="e">
        <f t="shared" si="21"/>
        <v>#NUM!</v>
      </c>
      <c r="AJ19" s="22" t="e">
        <f t="shared" si="26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2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23"/>
        <v>#N/A</v>
      </c>
      <c r="V20" s="22" t="e">
        <f t="shared" si="10"/>
        <v>#NUM!</v>
      </c>
      <c r="W20" s="22" t="e">
        <f t="shared" si="11"/>
        <v>#NUM!</v>
      </c>
      <c r="X20" s="22" t="e">
        <f t="shared" si="12"/>
        <v>#NUM!</v>
      </c>
      <c r="Y20" s="22" t="e">
        <f t="shared" si="13"/>
        <v>#NUM!</v>
      </c>
      <c r="Z20" s="22" t="e">
        <f t="shared" si="24"/>
        <v>#N/A</v>
      </c>
      <c r="AA20" s="22" t="e">
        <f t="shared" si="14"/>
        <v>#NUM!</v>
      </c>
      <c r="AB20" s="22" t="e">
        <f t="shared" si="15"/>
        <v>#NUM!</v>
      </c>
      <c r="AC20" s="22" t="e">
        <f t="shared" si="16"/>
        <v>#NUM!</v>
      </c>
      <c r="AD20" s="22" t="e">
        <f t="shared" si="17"/>
        <v>#NUM!</v>
      </c>
      <c r="AE20" s="22" t="e">
        <f t="shared" si="18"/>
        <v>#NUM!</v>
      </c>
      <c r="AF20" s="22" t="e">
        <f t="shared" si="25"/>
        <v>#N/A</v>
      </c>
      <c r="AG20" s="22" t="e">
        <f t="shared" si="19"/>
        <v>#NUM!</v>
      </c>
      <c r="AH20" s="22" t="e">
        <f t="shared" si="20"/>
        <v>#NUM!</v>
      </c>
      <c r="AI20" s="22" t="e">
        <f t="shared" si="21"/>
        <v>#NUM!</v>
      </c>
      <c r="AJ20" s="22" t="e">
        <f t="shared" si="26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2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23"/>
        <v>#N/A</v>
      </c>
      <c r="V21" s="22" t="e">
        <f t="shared" si="10"/>
        <v>#NUM!</v>
      </c>
      <c r="W21" s="22" t="e">
        <f t="shared" si="11"/>
        <v>#NUM!</v>
      </c>
      <c r="X21" s="22" t="e">
        <f t="shared" si="12"/>
        <v>#NUM!</v>
      </c>
      <c r="Y21" s="22" t="e">
        <f t="shared" si="13"/>
        <v>#NUM!</v>
      </c>
      <c r="Z21" s="22" t="e">
        <f t="shared" si="24"/>
        <v>#N/A</v>
      </c>
      <c r="AA21" s="22" t="e">
        <f t="shared" si="14"/>
        <v>#NUM!</v>
      </c>
      <c r="AB21" s="22" t="e">
        <f t="shared" si="15"/>
        <v>#NUM!</v>
      </c>
      <c r="AC21" s="22" t="e">
        <f t="shared" si="16"/>
        <v>#NUM!</v>
      </c>
      <c r="AD21" s="22" t="e">
        <f t="shared" si="17"/>
        <v>#NUM!</v>
      </c>
      <c r="AE21" s="22" t="e">
        <f t="shared" si="18"/>
        <v>#NUM!</v>
      </c>
      <c r="AF21" s="22" t="e">
        <f t="shared" si="25"/>
        <v>#N/A</v>
      </c>
      <c r="AG21" s="22" t="e">
        <f t="shared" si="19"/>
        <v>#NUM!</v>
      </c>
      <c r="AH21" s="22" t="e">
        <f t="shared" si="20"/>
        <v>#NUM!</v>
      </c>
      <c r="AI21" s="22" t="e">
        <f t="shared" si="21"/>
        <v>#NUM!</v>
      </c>
      <c r="AJ21" s="22" t="e">
        <f t="shared" si="26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2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23"/>
        <v>#N/A</v>
      </c>
      <c r="V22" s="22" t="e">
        <f t="shared" si="10"/>
        <v>#NUM!</v>
      </c>
      <c r="W22" s="22" t="e">
        <f t="shared" si="11"/>
        <v>#NUM!</v>
      </c>
      <c r="X22" s="22" t="e">
        <f t="shared" si="12"/>
        <v>#NUM!</v>
      </c>
      <c r="Y22" s="22" t="e">
        <f t="shared" si="13"/>
        <v>#NUM!</v>
      </c>
      <c r="Z22" s="22" t="e">
        <f t="shared" si="24"/>
        <v>#N/A</v>
      </c>
      <c r="AA22" s="22" t="e">
        <f t="shared" si="14"/>
        <v>#NUM!</v>
      </c>
      <c r="AB22" s="22" t="e">
        <f t="shared" si="15"/>
        <v>#NUM!</v>
      </c>
      <c r="AC22" s="22" t="e">
        <f t="shared" si="16"/>
        <v>#NUM!</v>
      </c>
      <c r="AD22" s="22" t="e">
        <f t="shared" si="17"/>
        <v>#NUM!</v>
      </c>
      <c r="AE22" s="22" t="e">
        <f t="shared" si="18"/>
        <v>#NUM!</v>
      </c>
      <c r="AF22" s="22" t="e">
        <f t="shared" si="25"/>
        <v>#N/A</v>
      </c>
      <c r="AG22" s="22" t="e">
        <f t="shared" si="19"/>
        <v>#NUM!</v>
      </c>
      <c r="AH22" s="22" t="e">
        <f t="shared" si="20"/>
        <v>#NUM!</v>
      </c>
      <c r="AI22" s="22" t="e">
        <f t="shared" si="21"/>
        <v>#NUM!</v>
      </c>
      <c r="AJ22" s="22" t="e">
        <f t="shared" si="26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2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23"/>
        <v>#N/A</v>
      </c>
      <c r="V23" s="22" t="e">
        <f t="shared" si="10"/>
        <v>#NUM!</v>
      </c>
      <c r="W23" s="22" t="e">
        <f t="shared" si="11"/>
        <v>#NUM!</v>
      </c>
      <c r="X23" s="22" t="e">
        <f t="shared" si="12"/>
        <v>#NUM!</v>
      </c>
      <c r="Y23" s="22" t="e">
        <f t="shared" si="13"/>
        <v>#NUM!</v>
      </c>
      <c r="Z23" s="22" t="e">
        <f t="shared" si="24"/>
        <v>#N/A</v>
      </c>
      <c r="AA23" s="22" t="e">
        <f t="shared" si="14"/>
        <v>#NUM!</v>
      </c>
      <c r="AB23" s="22" t="e">
        <f t="shared" si="15"/>
        <v>#NUM!</v>
      </c>
      <c r="AC23" s="22" t="e">
        <f t="shared" si="16"/>
        <v>#NUM!</v>
      </c>
      <c r="AD23" s="22" t="e">
        <f t="shared" si="17"/>
        <v>#NUM!</v>
      </c>
      <c r="AE23" s="22" t="e">
        <f t="shared" si="18"/>
        <v>#NUM!</v>
      </c>
      <c r="AF23" s="22" t="e">
        <f t="shared" si="25"/>
        <v>#N/A</v>
      </c>
      <c r="AG23" s="22" t="e">
        <f t="shared" si="19"/>
        <v>#NUM!</v>
      </c>
      <c r="AH23" s="22" t="e">
        <f t="shared" si="20"/>
        <v>#NUM!</v>
      </c>
      <c r="AI23" s="22" t="e">
        <f t="shared" si="21"/>
        <v>#NUM!</v>
      </c>
      <c r="AJ23" s="22" t="e">
        <f t="shared" si="26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2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23"/>
        <v>#N/A</v>
      </c>
      <c r="V24" s="22" t="e">
        <f t="shared" si="10"/>
        <v>#NUM!</v>
      </c>
      <c r="W24" s="22" t="e">
        <f t="shared" si="11"/>
        <v>#NUM!</v>
      </c>
      <c r="X24" s="22" t="e">
        <f t="shared" si="12"/>
        <v>#NUM!</v>
      </c>
      <c r="Y24" s="22" t="e">
        <f t="shared" si="13"/>
        <v>#NUM!</v>
      </c>
      <c r="Z24" s="22" t="e">
        <f t="shared" si="24"/>
        <v>#N/A</v>
      </c>
      <c r="AA24" s="22" t="e">
        <f t="shared" si="14"/>
        <v>#NUM!</v>
      </c>
      <c r="AB24" s="22" t="e">
        <f t="shared" si="15"/>
        <v>#NUM!</v>
      </c>
      <c r="AC24" s="22" t="e">
        <f t="shared" si="16"/>
        <v>#NUM!</v>
      </c>
      <c r="AD24" s="22" t="e">
        <f t="shared" si="17"/>
        <v>#NUM!</v>
      </c>
      <c r="AE24" s="22" t="e">
        <f t="shared" si="18"/>
        <v>#NUM!</v>
      </c>
      <c r="AF24" s="22" t="e">
        <f t="shared" si="25"/>
        <v>#N/A</v>
      </c>
      <c r="AG24" s="22" t="e">
        <f t="shared" si="19"/>
        <v>#NUM!</v>
      </c>
      <c r="AH24" s="22" t="e">
        <f t="shared" si="20"/>
        <v>#NUM!</v>
      </c>
      <c r="AI24" s="22" t="e">
        <f t="shared" si="21"/>
        <v>#NUM!</v>
      </c>
      <c r="AJ24" s="22" t="e">
        <f t="shared" si="26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2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23"/>
        <v>#N/A</v>
      </c>
      <c r="V25" s="22" t="e">
        <f t="shared" si="10"/>
        <v>#NUM!</v>
      </c>
      <c r="W25" s="22" t="e">
        <f t="shared" si="11"/>
        <v>#NUM!</v>
      </c>
      <c r="X25" s="22" t="e">
        <f t="shared" si="12"/>
        <v>#NUM!</v>
      </c>
      <c r="Y25" s="22" t="e">
        <f t="shared" si="13"/>
        <v>#NUM!</v>
      </c>
      <c r="Z25" s="22" t="e">
        <f t="shared" si="24"/>
        <v>#N/A</v>
      </c>
      <c r="AA25" s="22" t="e">
        <f t="shared" si="14"/>
        <v>#NUM!</v>
      </c>
      <c r="AB25" s="22" t="e">
        <f t="shared" si="15"/>
        <v>#NUM!</v>
      </c>
      <c r="AC25" s="22" t="e">
        <f t="shared" si="16"/>
        <v>#NUM!</v>
      </c>
      <c r="AD25" s="22" t="e">
        <f t="shared" si="17"/>
        <v>#NUM!</v>
      </c>
      <c r="AE25" s="22" t="e">
        <f t="shared" si="18"/>
        <v>#NUM!</v>
      </c>
      <c r="AF25" s="22" t="e">
        <f t="shared" si="25"/>
        <v>#N/A</v>
      </c>
      <c r="AG25" s="22" t="e">
        <f t="shared" si="19"/>
        <v>#NUM!</v>
      </c>
      <c r="AH25" s="22" t="e">
        <f t="shared" si="20"/>
        <v>#NUM!</v>
      </c>
      <c r="AI25" s="22" t="e">
        <f t="shared" si="21"/>
        <v>#NUM!</v>
      </c>
      <c r="AJ25" s="22" t="e">
        <f t="shared" si="26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2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23"/>
        <v>#N/A</v>
      </c>
      <c r="V26" s="22" t="e">
        <f t="shared" si="10"/>
        <v>#NUM!</v>
      </c>
      <c r="W26" s="22" t="e">
        <f t="shared" si="11"/>
        <v>#NUM!</v>
      </c>
      <c r="X26" s="22" t="e">
        <f t="shared" si="12"/>
        <v>#NUM!</v>
      </c>
      <c r="Y26" s="22" t="e">
        <f t="shared" si="13"/>
        <v>#NUM!</v>
      </c>
      <c r="Z26" s="22" t="e">
        <f t="shared" si="24"/>
        <v>#N/A</v>
      </c>
      <c r="AA26" s="22" t="e">
        <f t="shared" si="14"/>
        <v>#NUM!</v>
      </c>
      <c r="AB26" s="22" t="e">
        <f t="shared" si="15"/>
        <v>#NUM!</v>
      </c>
      <c r="AC26" s="22" t="e">
        <f t="shared" si="16"/>
        <v>#NUM!</v>
      </c>
      <c r="AD26" s="22" t="e">
        <f t="shared" si="17"/>
        <v>#NUM!</v>
      </c>
      <c r="AE26" s="22" t="e">
        <f t="shared" si="18"/>
        <v>#NUM!</v>
      </c>
      <c r="AF26" s="22" t="e">
        <f t="shared" si="25"/>
        <v>#N/A</v>
      </c>
      <c r="AG26" s="22" t="e">
        <f t="shared" si="19"/>
        <v>#NUM!</v>
      </c>
      <c r="AH26" s="22" t="e">
        <f t="shared" si="20"/>
        <v>#NUM!</v>
      </c>
      <c r="AI26" s="22" t="e">
        <f t="shared" si="21"/>
        <v>#NUM!</v>
      </c>
      <c r="AJ26" s="22" t="e">
        <f t="shared" si="26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2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23"/>
        <v>#N/A</v>
      </c>
      <c r="V27" s="22" t="e">
        <f t="shared" si="10"/>
        <v>#NUM!</v>
      </c>
      <c r="W27" s="22" t="e">
        <f t="shared" si="11"/>
        <v>#NUM!</v>
      </c>
      <c r="X27" s="22" t="e">
        <f t="shared" si="12"/>
        <v>#NUM!</v>
      </c>
      <c r="Y27" s="22" t="e">
        <f t="shared" si="13"/>
        <v>#NUM!</v>
      </c>
      <c r="Z27" s="22" t="e">
        <f t="shared" si="24"/>
        <v>#N/A</v>
      </c>
      <c r="AA27" s="22" t="e">
        <f t="shared" si="14"/>
        <v>#NUM!</v>
      </c>
      <c r="AB27" s="22" t="e">
        <f t="shared" si="15"/>
        <v>#NUM!</v>
      </c>
      <c r="AC27" s="22" t="e">
        <f t="shared" si="16"/>
        <v>#NUM!</v>
      </c>
      <c r="AD27" s="22" t="e">
        <f t="shared" si="17"/>
        <v>#NUM!</v>
      </c>
      <c r="AE27" s="22" t="e">
        <f t="shared" si="18"/>
        <v>#NUM!</v>
      </c>
      <c r="AF27" s="22" t="e">
        <f t="shared" si="25"/>
        <v>#N/A</v>
      </c>
      <c r="AG27" s="22" t="e">
        <f t="shared" si="19"/>
        <v>#NUM!</v>
      </c>
      <c r="AH27" s="22" t="e">
        <f t="shared" si="20"/>
        <v>#NUM!</v>
      </c>
      <c r="AI27" s="22" t="e">
        <f t="shared" si="21"/>
        <v>#NUM!</v>
      </c>
      <c r="AJ27" s="22" t="e">
        <f t="shared" si="26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2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23"/>
        <v>#N/A</v>
      </c>
      <c r="V28" s="22" t="e">
        <f t="shared" si="10"/>
        <v>#NUM!</v>
      </c>
      <c r="W28" s="22" t="e">
        <f t="shared" si="11"/>
        <v>#NUM!</v>
      </c>
      <c r="X28" s="22" t="e">
        <f t="shared" si="12"/>
        <v>#NUM!</v>
      </c>
      <c r="Y28" s="22" t="e">
        <f t="shared" si="13"/>
        <v>#NUM!</v>
      </c>
      <c r="Z28" s="22" t="e">
        <f t="shared" si="24"/>
        <v>#N/A</v>
      </c>
      <c r="AA28" s="22" t="e">
        <f t="shared" si="14"/>
        <v>#NUM!</v>
      </c>
      <c r="AB28" s="22" t="e">
        <f t="shared" si="15"/>
        <v>#NUM!</v>
      </c>
      <c r="AC28" s="22" t="e">
        <f t="shared" si="16"/>
        <v>#NUM!</v>
      </c>
      <c r="AD28" s="22" t="e">
        <f t="shared" si="17"/>
        <v>#NUM!</v>
      </c>
      <c r="AE28" s="22" t="e">
        <f t="shared" si="18"/>
        <v>#NUM!</v>
      </c>
      <c r="AF28" s="22" t="e">
        <f t="shared" si="25"/>
        <v>#N/A</v>
      </c>
      <c r="AG28" s="22" t="e">
        <f t="shared" si="19"/>
        <v>#NUM!</v>
      </c>
      <c r="AH28" s="22" t="e">
        <f t="shared" si="20"/>
        <v>#NUM!</v>
      </c>
      <c r="AI28" s="22" t="e">
        <f t="shared" si="21"/>
        <v>#NUM!</v>
      </c>
      <c r="AJ28" s="22" t="e">
        <f t="shared" si="26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2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23"/>
        <v>#N/A</v>
      </c>
      <c r="V29" s="22" t="e">
        <f t="shared" si="10"/>
        <v>#NUM!</v>
      </c>
      <c r="W29" s="22" t="e">
        <f t="shared" si="11"/>
        <v>#NUM!</v>
      </c>
      <c r="X29" s="22" t="e">
        <f t="shared" si="12"/>
        <v>#NUM!</v>
      </c>
      <c r="Y29" s="22" t="e">
        <f t="shared" si="13"/>
        <v>#NUM!</v>
      </c>
      <c r="Z29" s="22" t="e">
        <f t="shared" si="24"/>
        <v>#N/A</v>
      </c>
      <c r="AA29" s="22" t="e">
        <f t="shared" si="14"/>
        <v>#NUM!</v>
      </c>
      <c r="AB29" s="22" t="e">
        <f t="shared" si="15"/>
        <v>#NUM!</v>
      </c>
      <c r="AC29" s="22" t="e">
        <f t="shared" si="16"/>
        <v>#NUM!</v>
      </c>
      <c r="AD29" s="22" t="e">
        <f t="shared" si="17"/>
        <v>#NUM!</v>
      </c>
      <c r="AE29" s="22" t="e">
        <f t="shared" si="18"/>
        <v>#NUM!</v>
      </c>
      <c r="AF29" s="22" t="e">
        <f t="shared" si="25"/>
        <v>#N/A</v>
      </c>
      <c r="AG29" s="22" t="e">
        <f t="shared" si="19"/>
        <v>#NUM!</v>
      </c>
      <c r="AH29" s="22" t="e">
        <f t="shared" si="20"/>
        <v>#NUM!</v>
      </c>
      <c r="AI29" s="22" t="e">
        <f t="shared" si="21"/>
        <v>#NUM!</v>
      </c>
      <c r="AJ29" s="22" t="e">
        <f t="shared" si="26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2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23"/>
        <v>#N/A</v>
      </c>
      <c r="V30" s="22" t="e">
        <f t="shared" si="10"/>
        <v>#NUM!</v>
      </c>
      <c r="W30" s="22" t="e">
        <f t="shared" si="11"/>
        <v>#NUM!</v>
      </c>
      <c r="X30" s="22" t="e">
        <f t="shared" si="12"/>
        <v>#NUM!</v>
      </c>
      <c r="Y30" s="22" t="e">
        <f t="shared" si="13"/>
        <v>#NUM!</v>
      </c>
      <c r="Z30" s="22" t="e">
        <f t="shared" si="24"/>
        <v>#N/A</v>
      </c>
      <c r="AA30" s="22" t="e">
        <f t="shared" si="14"/>
        <v>#NUM!</v>
      </c>
      <c r="AB30" s="22" t="e">
        <f t="shared" si="15"/>
        <v>#NUM!</v>
      </c>
      <c r="AC30" s="22" t="e">
        <f t="shared" si="16"/>
        <v>#NUM!</v>
      </c>
      <c r="AD30" s="22" t="e">
        <f t="shared" si="17"/>
        <v>#NUM!</v>
      </c>
      <c r="AE30" s="22" t="e">
        <f t="shared" si="18"/>
        <v>#NUM!</v>
      </c>
      <c r="AF30" s="22" t="e">
        <f t="shared" si="25"/>
        <v>#N/A</v>
      </c>
      <c r="AG30" s="22" t="e">
        <f t="shared" si="19"/>
        <v>#NUM!</v>
      </c>
      <c r="AH30" s="22" t="e">
        <f t="shared" si="20"/>
        <v>#NUM!</v>
      </c>
      <c r="AI30" s="22" t="e">
        <f t="shared" si="21"/>
        <v>#NUM!</v>
      </c>
      <c r="AJ30" s="22" t="e">
        <f t="shared" si="26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2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23"/>
        <v>#N/A</v>
      </c>
      <c r="V31" s="22" t="e">
        <f t="shared" si="10"/>
        <v>#NUM!</v>
      </c>
      <c r="W31" s="22" t="e">
        <f t="shared" si="11"/>
        <v>#NUM!</v>
      </c>
      <c r="X31" s="22" t="e">
        <f t="shared" si="12"/>
        <v>#NUM!</v>
      </c>
      <c r="Y31" s="22" t="e">
        <f t="shared" si="13"/>
        <v>#NUM!</v>
      </c>
      <c r="Z31" s="22" t="e">
        <f t="shared" si="24"/>
        <v>#N/A</v>
      </c>
      <c r="AA31" s="22" t="e">
        <f t="shared" si="14"/>
        <v>#NUM!</v>
      </c>
      <c r="AB31" s="22" t="e">
        <f t="shared" si="15"/>
        <v>#NUM!</v>
      </c>
      <c r="AC31" s="22" t="e">
        <f t="shared" si="16"/>
        <v>#NUM!</v>
      </c>
      <c r="AD31" s="22" t="e">
        <f t="shared" si="17"/>
        <v>#NUM!</v>
      </c>
      <c r="AE31" s="22" t="e">
        <f t="shared" si="18"/>
        <v>#NUM!</v>
      </c>
      <c r="AF31" s="22" t="e">
        <f t="shared" si="25"/>
        <v>#N/A</v>
      </c>
      <c r="AG31" s="22" t="e">
        <f t="shared" si="19"/>
        <v>#NUM!</v>
      </c>
      <c r="AH31" s="22" t="e">
        <f t="shared" si="20"/>
        <v>#NUM!</v>
      </c>
      <c r="AI31" s="22" t="e">
        <f t="shared" si="21"/>
        <v>#NUM!</v>
      </c>
      <c r="AJ31" s="22" t="e">
        <f t="shared" si="26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2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23"/>
        <v>#N/A</v>
      </c>
      <c r="V32" s="22" t="e">
        <f t="shared" si="10"/>
        <v>#NUM!</v>
      </c>
      <c r="W32" s="22" t="e">
        <f t="shared" si="11"/>
        <v>#NUM!</v>
      </c>
      <c r="X32" s="22" t="e">
        <f t="shared" si="12"/>
        <v>#NUM!</v>
      </c>
      <c r="Y32" s="22" t="e">
        <f t="shared" si="13"/>
        <v>#NUM!</v>
      </c>
      <c r="Z32" s="22" t="e">
        <f t="shared" si="24"/>
        <v>#N/A</v>
      </c>
      <c r="AA32" s="22" t="e">
        <f t="shared" si="14"/>
        <v>#NUM!</v>
      </c>
      <c r="AB32" s="22" t="e">
        <f t="shared" si="15"/>
        <v>#NUM!</v>
      </c>
      <c r="AC32" s="22" t="e">
        <f t="shared" si="16"/>
        <v>#NUM!</v>
      </c>
      <c r="AD32" s="22" t="e">
        <f t="shared" si="17"/>
        <v>#NUM!</v>
      </c>
      <c r="AE32" s="22" t="e">
        <f t="shared" si="18"/>
        <v>#NUM!</v>
      </c>
      <c r="AF32" s="22" t="e">
        <f t="shared" si="25"/>
        <v>#N/A</v>
      </c>
      <c r="AG32" s="22" t="e">
        <f t="shared" si="19"/>
        <v>#NUM!</v>
      </c>
      <c r="AH32" s="22" t="e">
        <f t="shared" si="20"/>
        <v>#NUM!</v>
      </c>
      <c r="AI32" s="22" t="e">
        <f t="shared" si="21"/>
        <v>#NUM!</v>
      </c>
      <c r="AJ32" s="22" t="e">
        <f t="shared" si="26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2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23"/>
        <v>#N/A</v>
      </c>
      <c r="V33" s="22" t="e">
        <f t="shared" si="10"/>
        <v>#NUM!</v>
      </c>
      <c r="W33" s="22" t="e">
        <f t="shared" si="11"/>
        <v>#NUM!</v>
      </c>
      <c r="X33" s="22" t="e">
        <f t="shared" si="12"/>
        <v>#NUM!</v>
      </c>
      <c r="Y33" s="22" t="e">
        <f t="shared" si="13"/>
        <v>#NUM!</v>
      </c>
      <c r="Z33" s="22" t="e">
        <f t="shared" si="24"/>
        <v>#N/A</v>
      </c>
      <c r="AA33" s="22" t="e">
        <f t="shared" si="14"/>
        <v>#NUM!</v>
      </c>
      <c r="AB33" s="22" t="e">
        <f t="shared" si="15"/>
        <v>#NUM!</v>
      </c>
      <c r="AC33" s="22" t="e">
        <f t="shared" si="16"/>
        <v>#NUM!</v>
      </c>
      <c r="AD33" s="22" t="e">
        <f t="shared" si="17"/>
        <v>#NUM!</v>
      </c>
      <c r="AE33" s="22" t="e">
        <f t="shared" si="18"/>
        <v>#NUM!</v>
      </c>
      <c r="AF33" s="22" t="e">
        <f t="shared" si="25"/>
        <v>#N/A</v>
      </c>
      <c r="AG33" s="22" t="e">
        <f t="shared" si="19"/>
        <v>#NUM!</v>
      </c>
      <c r="AH33" s="22" t="e">
        <f t="shared" si="20"/>
        <v>#NUM!</v>
      </c>
      <c r="AI33" s="22" t="e">
        <f t="shared" si="21"/>
        <v>#NUM!</v>
      </c>
      <c r="AJ33" s="22" t="e">
        <f t="shared" si="26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2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23"/>
        <v>#N/A</v>
      </c>
      <c r="V34" s="22" t="e">
        <f t="shared" si="10"/>
        <v>#NUM!</v>
      </c>
      <c r="W34" s="22" t="e">
        <f t="shared" si="11"/>
        <v>#NUM!</v>
      </c>
      <c r="X34" s="22" t="e">
        <f t="shared" si="12"/>
        <v>#NUM!</v>
      </c>
      <c r="Y34" s="22" t="e">
        <f t="shared" si="13"/>
        <v>#NUM!</v>
      </c>
      <c r="Z34" s="22" t="e">
        <f t="shared" si="24"/>
        <v>#N/A</v>
      </c>
      <c r="AA34" s="22" t="e">
        <f t="shared" si="14"/>
        <v>#NUM!</v>
      </c>
      <c r="AB34" s="22" t="e">
        <f t="shared" si="15"/>
        <v>#NUM!</v>
      </c>
      <c r="AC34" s="22" t="e">
        <f t="shared" si="16"/>
        <v>#NUM!</v>
      </c>
      <c r="AD34" s="22" t="e">
        <f t="shared" si="17"/>
        <v>#NUM!</v>
      </c>
      <c r="AE34" s="22" t="e">
        <f t="shared" si="18"/>
        <v>#NUM!</v>
      </c>
      <c r="AF34" s="22" t="e">
        <f t="shared" si="25"/>
        <v>#N/A</v>
      </c>
      <c r="AG34" s="22" t="e">
        <f t="shared" si="19"/>
        <v>#NUM!</v>
      </c>
      <c r="AH34" s="22" t="e">
        <f t="shared" si="20"/>
        <v>#NUM!</v>
      </c>
      <c r="AI34" s="22" t="e">
        <f t="shared" si="21"/>
        <v>#NUM!</v>
      </c>
      <c r="AJ34" s="22" t="e">
        <f t="shared" si="26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2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23"/>
        <v>#N/A</v>
      </c>
      <c r="V35" s="22" t="e">
        <f t="shared" si="10"/>
        <v>#NUM!</v>
      </c>
      <c r="W35" s="22" t="e">
        <f t="shared" si="11"/>
        <v>#NUM!</v>
      </c>
      <c r="X35" s="22" t="e">
        <f t="shared" si="12"/>
        <v>#NUM!</v>
      </c>
      <c r="Y35" s="22" t="e">
        <f t="shared" si="13"/>
        <v>#NUM!</v>
      </c>
      <c r="Z35" s="22" t="e">
        <f t="shared" si="24"/>
        <v>#N/A</v>
      </c>
      <c r="AA35" s="22" t="e">
        <f t="shared" si="14"/>
        <v>#NUM!</v>
      </c>
      <c r="AB35" s="22" t="e">
        <f t="shared" si="15"/>
        <v>#NUM!</v>
      </c>
      <c r="AC35" s="22" t="e">
        <f t="shared" si="16"/>
        <v>#NUM!</v>
      </c>
      <c r="AD35" s="22" t="e">
        <f t="shared" si="17"/>
        <v>#NUM!</v>
      </c>
      <c r="AE35" s="22" t="e">
        <f t="shared" si="18"/>
        <v>#NUM!</v>
      </c>
      <c r="AF35" s="22" t="e">
        <f t="shared" si="25"/>
        <v>#N/A</v>
      </c>
      <c r="AG35" s="22" t="e">
        <f t="shared" si="19"/>
        <v>#NUM!</v>
      </c>
      <c r="AH35" s="22" t="e">
        <f t="shared" si="20"/>
        <v>#NUM!</v>
      </c>
      <c r="AI35" s="22" t="e">
        <f t="shared" si="21"/>
        <v>#NUM!</v>
      </c>
      <c r="AJ35" s="22" t="e">
        <f t="shared" si="26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2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23"/>
        <v>#N/A</v>
      </c>
      <c r="V36" s="22" t="e">
        <f t="shared" si="10"/>
        <v>#NUM!</v>
      </c>
      <c r="W36" s="22" t="e">
        <f t="shared" si="11"/>
        <v>#NUM!</v>
      </c>
      <c r="X36" s="22" t="e">
        <f t="shared" si="12"/>
        <v>#NUM!</v>
      </c>
      <c r="Y36" s="22" t="e">
        <f t="shared" si="13"/>
        <v>#NUM!</v>
      </c>
      <c r="Z36" s="22" t="e">
        <f t="shared" si="24"/>
        <v>#N/A</v>
      </c>
      <c r="AA36" s="22" t="e">
        <f t="shared" si="14"/>
        <v>#NUM!</v>
      </c>
      <c r="AB36" s="22" t="e">
        <f t="shared" si="15"/>
        <v>#NUM!</v>
      </c>
      <c r="AC36" s="22" t="e">
        <f t="shared" si="16"/>
        <v>#NUM!</v>
      </c>
      <c r="AD36" s="22" t="e">
        <f t="shared" si="17"/>
        <v>#NUM!</v>
      </c>
      <c r="AE36" s="22" t="e">
        <f t="shared" si="18"/>
        <v>#NUM!</v>
      </c>
      <c r="AF36" s="22" t="e">
        <f t="shared" si="25"/>
        <v>#N/A</v>
      </c>
      <c r="AG36" s="22" t="e">
        <f t="shared" si="19"/>
        <v>#NUM!</v>
      </c>
      <c r="AH36" s="22" t="e">
        <f t="shared" si="20"/>
        <v>#NUM!</v>
      </c>
      <c r="AI36" s="22" t="e">
        <f t="shared" si="21"/>
        <v>#NUM!</v>
      </c>
      <c r="AJ36" s="22" t="e">
        <f t="shared" si="26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2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23"/>
        <v>#N/A</v>
      </c>
      <c r="V37" s="22" t="e">
        <f t="shared" si="10"/>
        <v>#NUM!</v>
      </c>
      <c r="W37" s="22" t="e">
        <f t="shared" si="11"/>
        <v>#NUM!</v>
      </c>
      <c r="X37" s="22" t="e">
        <f t="shared" si="12"/>
        <v>#NUM!</v>
      </c>
      <c r="Y37" s="22" t="e">
        <f t="shared" si="13"/>
        <v>#NUM!</v>
      </c>
      <c r="Z37" s="22" t="e">
        <f t="shared" si="24"/>
        <v>#N/A</v>
      </c>
      <c r="AA37" s="22" t="e">
        <f t="shared" si="14"/>
        <v>#NUM!</v>
      </c>
      <c r="AB37" s="22" t="e">
        <f t="shared" si="15"/>
        <v>#NUM!</v>
      </c>
      <c r="AC37" s="22" t="e">
        <f t="shared" si="16"/>
        <v>#NUM!</v>
      </c>
      <c r="AD37" s="22" t="e">
        <f t="shared" si="17"/>
        <v>#NUM!</v>
      </c>
      <c r="AE37" s="22" t="e">
        <f t="shared" si="18"/>
        <v>#NUM!</v>
      </c>
      <c r="AF37" s="22" t="e">
        <f t="shared" si="25"/>
        <v>#N/A</v>
      </c>
      <c r="AG37" s="22" t="e">
        <f t="shared" si="19"/>
        <v>#NUM!</v>
      </c>
      <c r="AH37" s="22" t="e">
        <f t="shared" si="20"/>
        <v>#NUM!</v>
      </c>
      <c r="AI37" s="22" t="e">
        <f t="shared" si="21"/>
        <v>#NUM!</v>
      </c>
      <c r="AJ37" s="22" t="e">
        <f t="shared" si="26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2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23"/>
        <v>#N/A</v>
      </c>
      <c r="V38" s="22" t="e">
        <f t="shared" si="10"/>
        <v>#NUM!</v>
      </c>
      <c r="W38" s="22" t="e">
        <f t="shared" si="11"/>
        <v>#NUM!</v>
      </c>
      <c r="X38" s="22" t="e">
        <f t="shared" si="12"/>
        <v>#NUM!</v>
      </c>
      <c r="Y38" s="22" t="e">
        <f t="shared" si="13"/>
        <v>#NUM!</v>
      </c>
      <c r="Z38" s="22" t="e">
        <f t="shared" si="24"/>
        <v>#N/A</v>
      </c>
      <c r="AA38" s="22" t="e">
        <f t="shared" si="14"/>
        <v>#NUM!</v>
      </c>
      <c r="AB38" s="22" t="e">
        <f t="shared" si="15"/>
        <v>#NUM!</v>
      </c>
      <c r="AC38" s="22" t="e">
        <f t="shared" si="16"/>
        <v>#NUM!</v>
      </c>
      <c r="AD38" s="22" t="e">
        <f t="shared" si="17"/>
        <v>#NUM!</v>
      </c>
      <c r="AE38" s="22" t="e">
        <f t="shared" si="18"/>
        <v>#NUM!</v>
      </c>
      <c r="AF38" s="22" t="e">
        <f t="shared" si="25"/>
        <v>#N/A</v>
      </c>
      <c r="AG38" s="22" t="e">
        <f t="shared" si="19"/>
        <v>#NUM!</v>
      </c>
      <c r="AH38" s="22" t="e">
        <f t="shared" si="20"/>
        <v>#NUM!</v>
      </c>
      <c r="AI38" s="22" t="e">
        <f t="shared" si="21"/>
        <v>#NUM!</v>
      </c>
      <c r="AJ38" s="22" t="e">
        <f t="shared" si="26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2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23"/>
        <v>#N/A</v>
      </c>
      <c r="V39" s="22" t="e">
        <f t="shared" si="10"/>
        <v>#NUM!</v>
      </c>
      <c r="W39" s="22" t="e">
        <f t="shared" si="11"/>
        <v>#NUM!</v>
      </c>
      <c r="X39" s="22" t="e">
        <f t="shared" si="12"/>
        <v>#NUM!</v>
      </c>
      <c r="Y39" s="22" t="e">
        <f t="shared" si="13"/>
        <v>#NUM!</v>
      </c>
      <c r="Z39" s="22" t="e">
        <f t="shared" si="24"/>
        <v>#N/A</v>
      </c>
      <c r="AA39" s="22" t="e">
        <f t="shared" si="14"/>
        <v>#NUM!</v>
      </c>
      <c r="AB39" s="22" t="e">
        <f t="shared" si="15"/>
        <v>#NUM!</v>
      </c>
      <c r="AC39" s="22" t="e">
        <f t="shared" si="16"/>
        <v>#NUM!</v>
      </c>
      <c r="AD39" s="22" t="e">
        <f t="shared" si="17"/>
        <v>#NUM!</v>
      </c>
      <c r="AE39" s="22" t="e">
        <f t="shared" si="18"/>
        <v>#NUM!</v>
      </c>
      <c r="AF39" s="22" t="e">
        <f t="shared" si="25"/>
        <v>#N/A</v>
      </c>
      <c r="AG39" s="22" t="e">
        <f t="shared" si="19"/>
        <v>#NUM!</v>
      </c>
      <c r="AH39" s="22" t="e">
        <f t="shared" si="20"/>
        <v>#NUM!</v>
      </c>
      <c r="AI39" s="22" t="e">
        <f t="shared" si="21"/>
        <v>#NUM!</v>
      </c>
      <c r="AJ39" s="22" t="e">
        <f t="shared" si="26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2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23"/>
        <v>#N/A</v>
      </c>
      <c r="V40" s="22" t="e">
        <f t="shared" si="10"/>
        <v>#NUM!</v>
      </c>
      <c r="W40" s="22" t="e">
        <f t="shared" si="11"/>
        <v>#NUM!</v>
      </c>
      <c r="X40" s="22" t="e">
        <f t="shared" si="12"/>
        <v>#NUM!</v>
      </c>
      <c r="Y40" s="22" t="e">
        <f t="shared" si="13"/>
        <v>#NUM!</v>
      </c>
      <c r="Z40" s="22" t="e">
        <f t="shared" si="24"/>
        <v>#N/A</v>
      </c>
      <c r="AA40" s="22" t="e">
        <f t="shared" si="14"/>
        <v>#NUM!</v>
      </c>
      <c r="AB40" s="22" t="e">
        <f t="shared" si="15"/>
        <v>#NUM!</v>
      </c>
      <c r="AC40" s="22" t="e">
        <f t="shared" si="16"/>
        <v>#NUM!</v>
      </c>
      <c r="AD40" s="22" t="e">
        <f t="shared" si="17"/>
        <v>#NUM!</v>
      </c>
      <c r="AE40" s="22" t="e">
        <f t="shared" si="18"/>
        <v>#NUM!</v>
      </c>
      <c r="AF40" s="22" t="e">
        <f t="shared" si="25"/>
        <v>#N/A</v>
      </c>
      <c r="AG40" s="22" t="e">
        <f t="shared" si="19"/>
        <v>#NUM!</v>
      </c>
      <c r="AH40" s="22" t="e">
        <f t="shared" si="20"/>
        <v>#NUM!</v>
      </c>
      <c r="AI40" s="22" t="e">
        <f t="shared" si="21"/>
        <v>#NUM!</v>
      </c>
      <c r="AJ40" s="22" t="e">
        <f t="shared" si="26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2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23"/>
        <v>#N/A</v>
      </c>
      <c r="V41" s="22" t="e">
        <f t="shared" si="10"/>
        <v>#NUM!</v>
      </c>
      <c r="W41" s="22" t="e">
        <f t="shared" si="11"/>
        <v>#NUM!</v>
      </c>
      <c r="X41" s="22" t="e">
        <f t="shared" si="12"/>
        <v>#NUM!</v>
      </c>
      <c r="Y41" s="22" t="e">
        <f t="shared" si="13"/>
        <v>#NUM!</v>
      </c>
      <c r="Z41" s="22" t="e">
        <f t="shared" si="24"/>
        <v>#N/A</v>
      </c>
      <c r="AA41" s="22" t="e">
        <f t="shared" si="14"/>
        <v>#NUM!</v>
      </c>
      <c r="AB41" s="22" t="e">
        <f t="shared" si="15"/>
        <v>#NUM!</v>
      </c>
      <c r="AC41" s="22" t="e">
        <f t="shared" si="16"/>
        <v>#NUM!</v>
      </c>
      <c r="AD41" s="22" t="e">
        <f t="shared" si="17"/>
        <v>#NUM!</v>
      </c>
      <c r="AE41" s="22" t="e">
        <f t="shared" si="18"/>
        <v>#NUM!</v>
      </c>
      <c r="AF41" s="22" t="e">
        <f t="shared" si="25"/>
        <v>#N/A</v>
      </c>
      <c r="AG41" s="22" t="e">
        <f t="shared" si="19"/>
        <v>#NUM!</v>
      </c>
      <c r="AH41" s="22" t="e">
        <f t="shared" si="20"/>
        <v>#NUM!</v>
      </c>
      <c r="AI41" s="22" t="e">
        <f t="shared" si="21"/>
        <v>#NUM!</v>
      </c>
      <c r="AJ41" s="22" t="e">
        <f t="shared" si="26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2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23"/>
        <v>#N/A</v>
      </c>
      <c r="V42" s="22" t="e">
        <f t="shared" si="10"/>
        <v>#NUM!</v>
      </c>
      <c r="W42" s="22" t="e">
        <f t="shared" si="11"/>
        <v>#NUM!</v>
      </c>
      <c r="X42" s="22" t="e">
        <f t="shared" si="12"/>
        <v>#NUM!</v>
      </c>
      <c r="Y42" s="22" t="e">
        <f t="shared" si="13"/>
        <v>#NUM!</v>
      </c>
      <c r="Z42" s="22" t="e">
        <f t="shared" si="24"/>
        <v>#N/A</v>
      </c>
      <c r="AA42" s="22" t="e">
        <f t="shared" si="14"/>
        <v>#NUM!</v>
      </c>
      <c r="AB42" s="22" t="e">
        <f t="shared" si="15"/>
        <v>#NUM!</v>
      </c>
      <c r="AC42" s="22" t="e">
        <f t="shared" si="16"/>
        <v>#NUM!</v>
      </c>
      <c r="AD42" s="22" t="e">
        <f t="shared" si="17"/>
        <v>#NUM!</v>
      </c>
      <c r="AE42" s="22" t="e">
        <f t="shared" si="18"/>
        <v>#NUM!</v>
      </c>
      <c r="AF42" s="22" t="e">
        <f t="shared" si="25"/>
        <v>#N/A</v>
      </c>
      <c r="AG42" s="22" t="e">
        <f t="shared" si="19"/>
        <v>#NUM!</v>
      </c>
      <c r="AH42" s="22" t="e">
        <f t="shared" si="20"/>
        <v>#NUM!</v>
      </c>
      <c r="AI42" s="22" t="e">
        <f t="shared" si="21"/>
        <v>#NUM!</v>
      </c>
      <c r="AJ42" s="22" t="e">
        <f t="shared" si="26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2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23"/>
        <v>#N/A</v>
      </c>
      <c r="V43" s="22" t="e">
        <f t="shared" si="10"/>
        <v>#NUM!</v>
      </c>
      <c r="W43" s="22" t="e">
        <f t="shared" si="11"/>
        <v>#NUM!</v>
      </c>
      <c r="X43" s="22" t="e">
        <f t="shared" si="12"/>
        <v>#NUM!</v>
      </c>
      <c r="Y43" s="22" t="e">
        <f t="shared" si="13"/>
        <v>#NUM!</v>
      </c>
      <c r="Z43" s="22" t="e">
        <f t="shared" si="24"/>
        <v>#N/A</v>
      </c>
      <c r="AA43" s="22" t="e">
        <f t="shared" si="14"/>
        <v>#NUM!</v>
      </c>
      <c r="AB43" s="22" t="e">
        <f t="shared" si="15"/>
        <v>#NUM!</v>
      </c>
      <c r="AC43" s="22" t="e">
        <f t="shared" si="16"/>
        <v>#NUM!</v>
      </c>
      <c r="AD43" s="22" t="e">
        <f t="shared" si="17"/>
        <v>#NUM!</v>
      </c>
      <c r="AE43" s="22" t="e">
        <f t="shared" si="18"/>
        <v>#NUM!</v>
      </c>
      <c r="AF43" s="22" t="e">
        <f t="shared" si="25"/>
        <v>#N/A</v>
      </c>
      <c r="AG43" s="22" t="e">
        <f t="shared" si="19"/>
        <v>#NUM!</v>
      </c>
      <c r="AH43" s="22" t="e">
        <f t="shared" si="20"/>
        <v>#NUM!</v>
      </c>
      <c r="AI43" s="22" t="e">
        <f t="shared" si="21"/>
        <v>#NUM!</v>
      </c>
      <c r="AJ43" s="22" t="e">
        <f t="shared" si="26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180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15</v>
      </c>
      <c r="D47" s="13">
        <f>COUNTIF(G4:G43,"*下層*")</f>
        <v>0</v>
      </c>
      <c r="E47" s="13">
        <f>COUNTA(A4:A43)</f>
        <v>15</v>
      </c>
      <c r="F47" s="9"/>
      <c r="G47" s="14">
        <f>C47*100</f>
        <v>1500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18</v>
      </c>
      <c r="D49" s="13" t="str">
        <f>IF(D47&gt;0,ROUND(SUMIF(G4:G43,"*下層*",D4:D43)/D47,0),"")</f>
        <v/>
      </c>
      <c r="E49" s="13">
        <f>ROUND(SUM(D4:D43)/E47,0)</f>
        <v>18</v>
      </c>
      <c r="F49" s="12"/>
      <c r="G49" s="14">
        <f>C49</f>
        <v>18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3.61</v>
      </c>
      <c r="D50" s="15">
        <f>SUMIF(G4:G43,"*下層*",F4:F43)</f>
        <v>0</v>
      </c>
      <c r="E50" s="4">
        <f>SUM(F4:F43)</f>
        <v>3.61</v>
      </c>
      <c r="F50" s="12"/>
      <c r="G50" s="16">
        <f>C50*100</f>
        <v>361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形状比＝72、Sr＝20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10</v>
      </c>
      <c r="D54" s="13">
        <f>COUNTIF(H4:H43,"▲")</f>
        <v>0</v>
      </c>
      <c r="E54" s="13">
        <f>COUNTA(H4:H43)</f>
        <v>10</v>
      </c>
      <c r="F54" s="9"/>
      <c r="G54" s="14">
        <f>C54*100</f>
        <v>1000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14</v>
      </c>
      <c r="D55" s="13" t="str">
        <f>IF(D54&gt;0,ROUND(SUMIF(H4:H43,"▲",E4:E43)/D54,0),"")</f>
        <v/>
      </c>
      <c r="E55" s="13">
        <f>ROUND(SUMIF(H4:H43,"*",E4:E43)/E54,0)</f>
        <v>14</v>
      </c>
      <c r="F55" s="12"/>
      <c r="G55" s="14">
        <f>C55</f>
        <v>14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20</v>
      </c>
      <c r="D56" s="13" t="str">
        <f>IF(D54&gt;0,ROUND(SUMIF(H4:H43,"▲",D4:D43)/D54,0),"")</f>
        <v/>
      </c>
      <c r="E56" s="13">
        <f>ROUND(SUMIF(H4:H43,"*",D4:D43)/E54,0)</f>
        <v>20</v>
      </c>
      <c r="F56" s="12"/>
      <c r="G56" s="14">
        <f>C56</f>
        <v>20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3.0999999999999996</v>
      </c>
      <c r="D57" s="15">
        <f>SUMIF(H4:H43,"▲",F4:F43)</f>
        <v>0</v>
      </c>
      <c r="E57" s="15">
        <f>SUM(C57:D57)</f>
        <v>3.0999999999999996</v>
      </c>
      <c r="F57" s="12"/>
      <c r="G57" s="18">
        <f>C57*100</f>
        <v>309.99999999999994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85.9</v>
      </c>
      <c r="D62" s="19" t="str">
        <f>IF(D47&gt;0,ROUND(D57/D50*100,1),"")</f>
        <v/>
      </c>
      <c r="E62" s="19">
        <f>ROUND(E57/E50*100,1)</f>
        <v>85.9</v>
      </c>
      <c r="F62" s="9"/>
      <c r="G62" s="9"/>
      <c r="H62" s="9"/>
      <c r="I62" s="75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5</v>
      </c>
      <c r="D66" s="13">
        <f>D47-D54</f>
        <v>0</v>
      </c>
      <c r="E66" s="13">
        <f>SUM(C66:D66)</f>
        <v>5</v>
      </c>
      <c r="F66" s="9"/>
      <c r="G66" s="14">
        <f>C66*100</f>
        <v>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12</v>
      </c>
      <c r="D67" s="13" t="str">
        <f>IF(D66&gt;0,ROUND(SUMIFS(E4:E43,G4:G43,"*下層*",H4:H43,"")/D66,0),"")</f>
        <v/>
      </c>
      <c r="E67" s="13">
        <f>IF(E66&gt;0,ROUND(SUMIF(H4:H43,"",E4:E43)/E66,0),"")</f>
        <v>12</v>
      </c>
      <c r="F67" s="12"/>
      <c r="G67" s="14">
        <f>C67</f>
        <v>12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14</v>
      </c>
      <c r="D68" s="13" t="str">
        <f>IF(D66&gt;0,ROUND(SUMIFS(D4:D43,G4:G43,"*下層*",H4:H43,"")/D66,0),"")</f>
        <v/>
      </c>
      <c r="E68" s="13">
        <f>IF(E66&gt;0,ROUND(SUMIF(H4:H43,"",D4:D43)/E66,0),"")</f>
        <v>14</v>
      </c>
      <c r="F68" s="12"/>
      <c r="G68" s="14">
        <f>C68</f>
        <v>14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0.51000000000000023</v>
      </c>
      <c r="D69" s="15" t="str">
        <f>IF(D66&gt;0,D50-D57,"")</f>
        <v/>
      </c>
      <c r="E69" s="4">
        <f>SUM(C69:D69)</f>
        <v>0.51000000000000023</v>
      </c>
      <c r="F69" s="12"/>
      <c r="G69" s="16">
        <f>C69*100</f>
        <v>51.000000000000021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形状比＝86、Sr＝37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49:B49"/>
    <mergeCell ref="A50:B50"/>
    <mergeCell ref="A69:B69"/>
    <mergeCell ref="A54:B54"/>
    <mergeCell ref="A55:B55"/>
    <mergeCell ref="A56:B56"/>
    <mergeCell ref="A57:B57"/>
    <mergeCell ref="A60:B60"/>
    <mergeCell ref="A61:B61"/>
    <mergeCell ref="A62:B62"/>
    <mergeCell ref="A65:B65"/>
    <mergeCell ref="A66:B66"/>
    <mergeCell ref="A67:B67"/>
    <mergeCell ref="A68:B68"/>
    <mergeCell ref="A53:B53"/>
    <mergeCell ref="I46:I62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A47:B47"/>
    <mergeCell ref="A48:B4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35" priority="16" stopIfTrue="1">
      <formula>AND(($H4="スギ"),(#REF!&lt;12))</formula>
    </cfRule>
  </conditionalFormatting>
  <conditionalFormatting sqref="L4:L43">
    <cfRule type="expression" dxfId="734" priority="15" stopIfTrue="1">
      <formula>AND(($H4="スギ"),(#REF!&lt;22),(#REF!&gt;=12))</formula>
    </cfRule>
  </conditionalFormatting>
  <conditionalFormatting sqref="M4:M43">
    <cfRule type="expression" dxfId="733" priority="14" stopIfTrue="1">
      <formula>AND(($H4="スギ"),(#REF!&lt;32),(#REF!&gt;=22))</formula>
    </cfRule>
  </conditionalFormatting>
  <conditionalFormatting sqref="N4:N43">
    <cfRule type="expression" dxfId="732" priority="13" stopIfTrue="1">
      <formula>AND(($H4="スギ"),(#REF!&lt;42),(#REF!&gt;=32))</formula>
    </cfRule>
  </conditionalFormatting>
  <conditionalFormatting sqref="S4:S43">
    <cfRule type="expression" dxfId="731" priority="9" stopIfTrue="1">
      <formula>AND(($H4="ヒノキ"),(#REF!&lt;32),(#REF!&gt;=22))</formula>
    </cfRule>
  </conditionalFormatting>
  <conditionalFormatting sqref="Z4:AF43 U4:U43 AJ4:AJ43 O4:P43">
    <cfRule type="expression" dxfId="730" priority="12" stopIfTrue="1">
      <formula>AND(($H4="スギ"),(#REF!&gt;=42))</formula>
    </cfRule>
  </conditionalFormatting>
  <conditionalFormatting sqref="Z4:AF43 AJ4:AJ43 T4:U43">
    <cfRule type="expression" dxfId="729" priority="8" stopIfTrue="1">
      <formula>AND(($H4="ヒノキ"),(#REF!&gt;=32))</formula>
    </cfRule>
  </conditionalFormatting>
  <conditionalFormatting sqref="AA4:AA43 Q4:Q43">
    <cfRule type="expression" dxfId="728" priority="11" stopIfTrue="1">
      <formula>AND(($H4="ヒノキ"),(#REF!&lt;12))</formula>
    </cfRule>
  </conditionalFormatting>
  <conditionalFormatting sqref="AA4:AA43 V4:V43">
    <cfRule type="expression" dxfId="727" priority="7" stopIfTrue="1">
      <formula>AND(($H4="アカマツ"),(#REF!&lt;12))</formula>
    </cfRule>
  </conditionalFormatting>
  <conditionalFormatting sqref="AB4:AB43 W4:W43">
    <cfRule type="expression" dxfId="726" priority="6" stopIfTrue="1">
      <formula>AND(($H4="アカマツ"),(#REF!&lt;22),(#REF!&gt;=12))</formula>
    </cfRule>
  </conditionalFormatting>
  <conditionalFormatting sqref="AB4:AE43 R4:R43">
    <cfRule type="expression" dxfId="725" priority="10" stopIfTrue="1">
      <formula>AND(($H4="ヒノキ"),(#REF!&lt;22),(#REF!&gt;=12))</formula>
    </cfRule>
  </conditionalFormatting>
  <conditionalFormatting sqref="AC4:AC43 X4:X43">
    <cfRule type="expression" dxfId="724" priority="5" stopIfTrue="1">
      <formula>AND(($H4="アカマツ"),(#REF!&lt;42),(#REF!&gt;=22))</formula>
    </cfRule>
  </conditionalFormatting>
  <conditionalFormatting sqref="AG4:AG43">
    <cfRule type="expression" dxfId="723" priority="3" stopIfTrue="1">
      <formula>AND(($H4&lt;&gt;"スギ"),($H4&lt;&gt;"ヒノキ"),($H4&lt;&gt;"アカマツ"),(#REF!&lt;12))</formula>
    </cfRule>
  </conditionalFormatting>
  <conditionalFormatting sqref="AH4:AH43">
    <cfRule type="expression" dxfId="72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2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72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5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79633-46D2-49C8-AD1D-A3DD5E8C5E6E}">
  <sheetPr>
    <tabColor rgb="FFFFFF00"/>
  </sheetPr>
  <dimension ref="A1:AJ120"/>
  <sheetViews>
    <sheetView showGridLines="0" view="pageBreakPreview" topLeftCell="A25" zoomScale="98" zoomScaleNormal="85" zoomScaleSheetLayoutView="98" workbookViewId="0">
      <selection activeCell="I28" sqref="I28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54</v>
      </c>
      <c r="B2" s="65"/>
      <c r="C2" s="65"/>
      <c r="D2" s="65"/>
      <c r="E2" s="65"/>
      <c r="F2" s="65"/>
      <c r="G2" s="65"/>
      <c r="H2" s="66" t="s">
        <v>170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331</v>
      </c>
      <c r="B4" s="78" t="s">
        <v>141</v>
      </c>
      <c r="C4" s="79"/>
      <c r="D4" s="21">
        <v>20</v>
      </c>
      <c r="E4" s="21">
        <v>16</v>
      </c>
      <c r="F4" s="4">
        <f t="shared" ref="F4:F43" si="0">IF(D4&gt;0,IF(B4="スギ",P4,IF(B4="ヒノキ",U4,IF(B4="アカマツ",Z4,IF(B4="カラマツ",AF4,AJ4)))),"")</f>
        <v>0.23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0.23</v>
      </c>
      <c r="L4" s="22">
        <f t="shared" ref="L4:L43" si="2">ROUND(10^(-5+0.73504+1.83346*LOG(D4)+1.06569*LOG(E4)),2)</f>
        <v>0.25</v>
      </c>
      <c r="M4" s="22">
        <f t="shared" ref="M4:M43" si="3">ROUND(10^(-5+0.71514+1.74357*LOG(D4)+1.17719*LOG(E4)),2)</f>
        <v>0.25</v>
      </c>
      <c r="N4" s="22">
        <f t="shared" ref="N4:N43" si="4">ROUND(10^(-5+0.82956+1.76381*LOG(D4)+1.06412*LOG(E4)),2)</f>
        <v>0.25</v>
      </c>
      <c r="O4" s="22">
        <f t="shared" ref="O4:O43" si="5">ROUND(10^(-5+0.88226+1.79204*LOG(D4)+0.99303*LOG(E4)),2)</f>
        <v>0.26</v>
      </c>
      <c r="P4" s="22">
        <f>HLOOKUP($D4,K$3:O$43,MATCH($A4,$A$3:$A$43,0),1)</f>
        <v>0.25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0.23</v>
      </c>
      <c r="R4" s="22">
        <f t="shared" ref="R4:R43" si="7">ROUND(10^(1.905709*LOG(D4)+1.011385*LOG(E4)-4.293729),2)</f>
        <v>0.25</v>
      </c>
      <c r="S4" s="22">
        <f t="shared" ref="S4:S43" si="8">ROUND(10^(1.771888*LOG(D4)+1.138415*LOG(E4)-4.271259),2)</f>
        <v>0.25</v>
      </c>
      <c r="T4" s="22">
        <f t="shared" ref="T4:T43" si="9">ROUND(10^(1.671519*LOG(D4)+1.363617*LOG(E4)-4.404407),2)</f>
        <v>0.26</v>
      </c>
      <c r="U4" s="22">
        <f>HLOOKUP($D4,Q$3:T$43,MATCH($A4,$A$3:$A$43,0),1)</f>
        <v>0.25</v>
      </c>
      <c r="V4" s="22">
        <f t="shared" ref="V4:V43" si="10">IF(ROUND(10^(-4.249503+1.946501*LOG(D4)+0.942682*LOG(E4)),2)&gt;=0.01,ROUND(10^(-4.249503+1.946501*LOG(D4)+0.942682*LOG(E4)),2),ROUND(10^(-4.249503+1.946501*LOG(D4)+0.942682*LOG(E4)),3))</f>
        <v>0.26</v>
      </c>
      <c r="W4" s="22">
        <f t="shared" ref="W4:W43" si="11">ROUND(10^(-4.155639+1.847898*LOG(D4)+0.951955*LOG(E4)),2)</f>
        <v>0.25</v>
      </c>
      <c r="X4" s="22">
        <f t="shared" ref="X4:X43" si="12">ROUND(10^(-4.194535+1.804172*LOG(D4)+1.034248*LOG(E4)),2)</f>
        <v>0.25</v>
      </c>
      <c r="Y4" s="22">
        <f t="shared" ref="Y4:Y43" si="13">ROUND(10^(-4.42347+2.006485*LOG(D4)+0.967757*LOG(E4)),2)</f>
        <v>0.23</v>
      </c>
      <c r="Z4" s="22">
        <f>HLOOKUP($D4,V$3:Y$43,MATCH($A4,$A$3:$A$43,0),1)</f>
        <v>0.25</v>
      </c>
      <c r="AA4" s="22">
        <f t="shared" ref="AA4:AA43" si="14">IF(ROUND(10^(1.80389*LOG(D4)+0.962587*LOG(E4)-4.155099),2)&gt;=0.01,ROUND(10^(1.80389*LOG(D4)+0.962587*LOG(E4)-4.155099),2),ROUND(10^(1.80389*LOG(D4)+0.962587*LOG(E4)-4.155099),3))</f>
        <v>0.22</v>
      </c>
      <c r="AB4" s="22">
        <f t="shared" ref="AB4:AB43" si="15">ROUND(10^(1.979213*LOG(D4)+0.998347*LOG(E4)-4.369281),2)</f>
        <v>0.26</v>
      </c>
      <c r="AC4" s="22">
        <f t="shared" ref="AC4:AC43" si="16">ROUND(10^(1.904401*LOG(D4)+1.062478*LOG(E4)-4.348104),2)</f>
        <v>0.26</v>
      </c>
      <c r="AD4" s="22">
        <f t="shared" ref="AD4:AD43" si="17">ROUND(10^(1.640825*LOG(D4)+1.080387*LOG(E4)-3.976731),2)</f>
        <v>0.28999999999999998</v>
      </c>
      <c r="AE4" s="22">
        <f t="shared" ref="AE4:AE43" si="18">ROUND(10^(1.90887*LOG(D4)+1.088002*LOG(E4)-4.431495),2)</f>
        <v>0.23</v>
      </c>
      <c r="AF4" s="22">
        <f>HLOOKUP($D4,AA$3:AE$43,MATCH($A4,$A$3:$A$43,0),1)</f>
        <v>0.26</v>
      </c>
      <c r="AG4" s="22">
        <f t="shared" ref="AG4:AG43" si="19">IF(ROUND(10^(1.94019664*LOG(D4)+0.84689666*LOG(E4)-4.20067295),2)&gt;=0.01,ROUND(10^(1.94019664*LOG(D4)+0.84689666*LOG(E4)-4.20067295),2),ROUND(10^(1.94019664*LOG(D4)+0.84689666*LOG(E4)-4.20067295),3))</f>
        <v>0.22</v>
      </c>
      <c r="AH4" s="22">
        <f t="shared" ref="AH4:AH43" si="20">ROUND(10^(1.93813902*LOG(D4)+0.96697002*LOG(E4)-4.32216295),2)</f>
        <v>0.23</v>
      </c>
      <c r="AI4" s="22">
        <f t="shared" ref="AI4:AI43" si="21">ROUND(10^(1.82464098*LOG(D4)+0.97625989*LOG(E4)-4.15096808),2)</f>
        <v>0.25</v>
      </c>
      <c r="AJ4" s="22">
        <f>HLOOKUP($D4,AG$3:AI$43,MATCH($A4,$A$3:$A$43,0),1)</f>
        <v>0.23</v>
      </c>
    </row>
    <row r="5" spans="1:36" ht="12.95" customHeight="1">
      <c r="A5" s="21">
        <v>332</v>
      </c>
      <c r="B5" s="78" t="s">
        <v>149</v>
      </c>
      <c r="C5" s="79"/>
      <c r="D5" s="21">
        <v>6</v>
      </c>
      <c r="E5" s="21">
        <v>7</v>
      </c>
      <c r="F5" s="4">
        <f t="shared" si="0"/>
        <v>0.01</v>
      </c>
      <c r="H5" s="21" t="s">
        <v>148</v>
      </c>
      <c r="I5" s="21" t="s">
        <v>147</v>
      </c>
      <c r="J5" s="1" t="s">
        <v>15</v>
      </c>
      <c r="K5" s="22">
        <f t="shared" si="1"/>
        <v>0.01</v>
      </c>
      <c r="L5" s="22">
        <f t="shared" si="2"/>
        <v>0.01</v>
      </c>
      <c r="M5" s="22">
        <f t="shared" si="3"/>
        <v>0.01</v>
      </c>
      <c r="N5" s="22">
        <f t="shared" si="4"/>
        <v>0.01</v>
      </c>
      <c r="O5" s="22">
        <f t="shared" si="5"/>
        <v>0.01</v>
      </c>
      <c r="P5" s="22">
        <f>HLOOKUP($D5,K$3:O$43,MATCH(A5,$A$3:$A$43,0),1)</f>
        <v>0.01</v>
      </c>
      <c r="Q5" s="22">
        <f t="shared" si="6"/>
        <v>0.01</v>
      </c>
      <c r="R5" s="22">
        <f t="shared" si="7"/>
        <v>0.01</v>
      </c>
      <c r="S5" s="22">
        <f t="shared" si="8"/>
        <v>0.01</v>
      </c>
      <c r="T5" s="22">
        <f t="shared" si="9"/>
        <v>0.01</v>
      </c>
      <c r="U5" s="22">
        <f>HLOOKUP($D5,Q$3:T$43,MATCH($A5,$A$3:$A$43,0),1)</f>
        <v>0.01</v>
      </c>
      <c r="V5" s="22">
        <f t="shared" si="10"/>
        <v>0.01</v>
      </c>
      <c r="W5" s="22">
        <f t="shared" si="11"/>
        <v>0.01</v>
      </c>
      <c r="X5" s="22">
        <f t="shared" si="12"/>
        <v>0.01</v>
      </c>
      <c r="Y5" s="22">
        <f t="shared" si="13"/>
        <v>0.01</v>
      </c>
      <c r="Z5" s="22">
        <f>HLOOKUP($D5,V$3:Y$43,MATCH($A5,$A$3:$A$43,0),1)</f>
        <v>0.01</v>
      </c>
      <c r="AA5" s="22">
        <f t="shared" si="14"/>
        <v>0.01</v>
      </c>
      <c r="AB5" s="22">
        <f t="shared" si="15"/>
        <v>0.01</v>
      </c>
      <c r="AC5" s="22">
        <f t="shared" si="16"/>
        <v>0.01</v>
      </c>
      <c r="AD5" s="22">
        <f t="shared" si="17"/>
        <v>0.02</v>
      </c>
      <c r="AE5" s="22">
        <f t="shared" si="18"/>
        <v>0.01</v>
      </c>
      <c r="AF5" s="22">
        <f>HLOOKUP($D5,AA$3:AE$43,MATCH($A5,$A$3:$A$43,0),1)</f>
        <v>0.01</v>
      </c>
      <c r="AG5" s="22">
        <f t="shared" si="19"/>
        <v>0.01</v>
      </c>
      <c r="AH5" s="22">
        <f t="shared" si="20"/>
        <v>0.01</v>
      </c>
      <c r="AI5" s="22">
        <f t="shared" si="21"/>
        <v>0.01</v>
      </c>
      <c r="AJ5" s="22">
        <f>HLOOKUP($D5,AG$3:AI$43,MATCH($A5,$A$3:$A$43,0),1)</f>
        <v>0.01</v>
      </c>
    </row>
    <row r="6" spans="1:36" ht="12.95" customHeight="1">
      <c r="A6" s="21">
        <v>333</v>
      </c>
      <c r="B6" s="78" t="s">
        <v>141</v>
      </c>
      <c r="C6" s="79"/>
      <c r="D6" s="21">
        <v>12</v>
      </c>
      <c r="E6" s="21">
        <v>15</v>
      </c>
      <c r="F6" s="4">
        <f t="shared" si="0"/>
        <v>0.08</v>
      </c>
      <c r="G6" s="5" t="s">
        <v>146</v>
      </c>
      <c r="H6" s="21" t="s">
        <v>148</v>
      </c>
      <c r="I6" s="21" t="s">
        <v>39</v>
      </c>
      <c r="J6" s="1" t="s">
        <v>15</v>
      </c>
      <c r="K6" s="22">
        <f t="shared" si="1"/>
        <v>0.09</v>
      </c>
      <c r="L6" s="22">
        <f t="shared" si="2"/>
        <v>0.09</v>
      </c>
      <c r="M6" s="22">
        <f t="shared" si="3"/>
        <v>0.1</v>
      </c>
      <c r="N6" s="22">
        <f t="shared" si="4"/>
        <v>0.1</v>
      </c>
      <c r="O6" s="22">
        <f t="shared" si="5"/>
        <v>0.1</v>
      </c>
      <c r="P6" s="22">
        <f t="shared" ref="P6:P43" si="22">HLOOKUP($D6,K$3:O$43,MATCH(A6,$A$3:$A$43,0),1)</f>
        <v>0.09</v>
      </c>
      <c r="Q6" s="22">
        <f t="shared" si="6"/>
        <v>0.09</v>
      </c>
      <c r="R6" s="22">
        <f t="shared" si="7"/>
        <v>0.09</v>
      </c>
      <c r="S6" s="22">
        <f t="shared" si="8"/>
        <v>0.1</v>
      </c>
      <c r="T6" s="22">
        <f t="shared" si="9"/>
        <v>0.1</v>
      </c>
      <c r="U6" s="22">
        <f t="shared" ref="U6:U43" si="23">HLOOKUP($D6,Q$3:T$43,MATCH($A6,$A$3:$A$43,0),1)</f>
        <v>0.09</v>
      </c>
      <c r="V6" s="22">
        <f t="shared" si="10"/>
        <v>0.09</v>
      </c>
      <c r="W6" s="22">
        <f t="shared" si="11"/>
        <v>0.09</v>
      </c>
      <c r="X6" s="22">
        <f t="shared" si="12"/>
        <v>0.09</v>
      </c>
      <c r="Y6" s="22">
        <f t="shared" si="13"/>
        <v>0.08</v>
      </c>
      <c r="Z6" s="22">
        <f t="shared" ref="Z6:Z43" si="24">HLOOKUP($D6,V$3:Y$43,MATCH($A6,$A$3:$A$43,0),1)</f>
        <v>0.09</v>
      </c>
      <c r="AA6" s="22">
        <f t="shared" si="14"/>
        <v>0.08</v>
      </c>
      <c r="AB6" s="22">
        <f t="shared" si="15"/>
        <v>0.09</v>
      </c>
      <c r="AC6" s="22">
        <f t="shared" si="16"/>
        <v>0.09</v>
      </c>
      <c r="AD6" s="22">
        <f t="shared" si="17"/>
        <v>0.12</v>
      </c>
      <c r="AE6" s="22">
        <f t="shared" si="18"/>
        <v>0.08</v>
      </c>
      <c r="AF6" s="22">
        <f t="shared" ref="AF6:AF43" si="25">HLOOKUP($D6,AA$3:AE$43,MATCH($A6,$A$3:$A$43,0),1)</f>
        <v>0.09</v>
      </c>
      <c r="AG6" s="22">
        <f t="shared" si="19"/>
        <v>0.08</v>
      </c>
      <c r="AH6" s="22">
        <f t="shared" si="20"/>
        <v>0.08</v>
      </c>
      <c r="AI6" s="22">
        <f t="shared" si="21"/>
        <v>0.09</v>
      </c>
      <c r="AJ6" s="22">
        <f t="shared" ref="AJ6:AJ43" si="26">HLOOKUP($D6,AG$3:AI$43,MATCH($A6,$A$3:$A$43,0),1)</f>
        <v>0.08</v>
      </c>
    </row>
    <row r="7" spans="1:36" ht="12.95" customHeight="1">
      <c r="A7" s="21">
        <v>334</v>
      </c>
      <c r="B7" s="78" t="s">
        <v>141</v>
      </c>
      <c r="C7" s="79"/>
      <c r="D7" s="21">
        <v>14</v>
      </c>
      <c r="E7" s="21">
        <v>17</v>
      </c>
      <c r="F7" s="4">
        <f t="shared" si="0"/>
        <v>0.12</v>
      </c>
      <c r="G7" s="5" t="s">
        <v>146</v>
      </c>
      <c r="H7" s="21"/>
      <c r="I7" s="21"/>
      <c r="J7" s="1" t="s">
        <v>15</v>
      </c>
      <c r="K7" s="22">
        <f t="shared" si="1"/>
        <v>0.13</v>
      </c>
      <c r="L7" s="22">
        <f t="shared" si="2"/>
        <v>0.14000000000000001</v>
      </c>
      <c r="M7" s="22">
        <f t="shared" si="3"/>
        <v>0.15</v>
      </c>
      <c r="N7" s="22">
        <f t="shared" si="4"/>
        <v>0.14000000000000001</v>
      </c>
      <c r="O7" s="22">
        <f t="shared" si="5"/>
        <v>0.14000000000000001</v>
      </c>
      <c r="P7" s="22">
        <f t="shared" si="22"/>
        <v>0.14000000000000001</v>
      </c>
      <c r="Q7" s="22">
        <f t="shared" si="6"/>
        <v>0.13</v>
      </c>
      <c r="R7" s="22">
        <f t="shared" si="7"/>
        <v>0.14000000000000001</v>
      </c>
      <c r="S7" s="22">
        <f t="shared" si="8"/>
        <v>0.14000000000000001</v>
      </c>
      <c r="T7" s="22">
        <f t="shared" si="9"/>
        <v>0.15</v>
      </c>
      <c r="U7" s="22">
        <f t="shared" si="23"/>
        <v>0.14000000000000001</v>
      </c>
      <c r="V7" s="22">
        <f t="shared" si="10"/>
        <v>0.14000000000000001</v>
      </c>
      <c r="W7" s="22">
        <f t="shared" si="11"/>
        <v>0.14000000000000001</v>
      </c>
      <c r="X7" s="22">
        <f t="shared" si="12"/>
        <v>0.14000000000000001</v>
      </c>
      <c r="Y7" s="22">
        <f t="shared" si="13"/>
        <v>0.12</v>
      </c>
      <c r="Z7" s="22">
        <f t="shared" si="24"/>
        <v>0.14000000000000001</v>
      </c>
      <c r="AA7" s="22">
        <f t="shared" si="14"/>
        <v>0.12</v>
      </c>
      <c r="AB7" s="22">
        <f t="shared" si="15"/>
        <v>0.13</v>
      </c>
      <c r="AC7" s="22">
        <f t="shared" si="16"/>
        <v>0.14000000000000001</v>
      </c>
      <c r="AD7" s="22">
        <f t="shared" si="17"/>
        <v>0.17</v>
      </c>
      <c r="AE7" s="22">
        <f t="shared" si="18"/>
        <v>0.12</v>
      </c>
      <c r="AF7" s="22">
        <f t="shared" si="25"/>
        <v>0.13</v>
      </c>
      <c r="AG7" s="22">
        <f t="shared" si="19"/>
        <v>0.12</v>
      </c>
      <c r="AH7" s="22">
        <f t="shared" si="20"/>
        <v>0.12</v>
      </c>
      <c r="AI7" s="22">
        <f t="shared" si="21"/>
        <v>0.14000000000000001</v>
      </c>
      <c r="AJ7" s="22">
        <f t="shared" si="26"/>
        <v>0.12</v>
      </c>
    </row>
    <row r="8" spans="1:36" ht="12.95" customHeight="1">
      <c r="A8" s="21">
        <v>335</v>
      </c>
      <c r="B8" s="78" t="s">
        <v>150</v>
      </c>
      <c r="C8" s="79"/>
      <c r="D8" s="21">
        <v>10</v>
      </c>
      <c r="E8" s="21">
        <v>12</v>
      </c>
      <c r="F8" s="4">
        <f t="shared" si="0"/>
        <v>0.05</v>
      </c>
      <c r="G8" s="5" t="s">
        <v>146</v>
      </c>
      <c r="H8" s="21" t="s">
        <v>148</v>
      </c>
      <c r="I8" s="21" t="s">
        <v>39</v>
      </c>
      <c r="J8" s="1" t="s">
        <v>15</v>
      </c>
      <c r="K8" s="22">
        <f t="shared" si="1"/>
        <v>0.05</v>
      </c>
      <c r="L8" s="22">
        <f t="shared" si="2"/>
        <v>0.05</v>
      </c>
      <c r="M8" s="22">
        <f t="shared" si="3"/>
        <v>0.05</v>
      </c>
      <c r="N8" s="22">
        <f t="shared" si="4"/>
        <v>0.06</v>
      </c>
      <c r="O8" s="22">
        <f t="shared" si="5"/>
        <v>0.06</v>
      </c>
      <c r="P8" s="22">
        <f>HLOOKUP($D8,K$3:O$43,MATCH(A8,$A$3:$A$43,0),1)</f>
        <v>0.05</v>
      </c>
      <c r="Q8" s="22">
        <f t="shared" si="6"/>
        <v>0.05</v>
      </c>
      <c r="R8" s="22">
        <f t="shared" si="7"/>
        <v>0.05</v>
      </c>
      <c r="S8" s="22">
        <f t="shared" si="8"/>
        <v>0.05</v>
      </c>
      <c r="T8" s="22">
        <f t="shared" si="9"/>
        <v>0.05</v>
      </c>
      <c r="U8" s="22">
        <f>HLOOKUP($D8,Q$3:T$43,MATCH($A8,$A$3:$A$43,0),1)</f>
        <v>0.05</v>
      </c>
      <c r="V8" s="22">
        <f t="shared" si="10"/>
        <v>0.05</v>
      </c>
      <c r="W8" s="22">
        <f t="shared" si="11"/>
        <v>0.05</v>
      </c>
      <c r="X8" s="22">
        <f t="shared" si="12"/>
        <v>0.05</v>
      </c>
      <c r="Y8" s="22">
        <f t="shared" si="13"/>
        <v>0.04</v>
      </c>
      <c r="Z8" s="22">
        <f>HLOOKUP($D8,V$3:Y$43,MATCH($A8,$A$3:$A$43,0),1)</f>
        <v>0.05</v>
      </c>
      <c r="AA8" s="22">
        <f t="shared" si="14"/>
        <v>0.05</v>
      </c>
      <c r="AB8" s="22">
        <f t="shared" si="15"/>
        <v>0.05</v>
      </c>
      <c r="AC8" s="22">
        <f t="shared" si="16"/>
        <v>0.05</v>
      </c>
      <c r="AD8" s="22">
        <f t="shared" si="17"/>
        <v>7.0000000000000007E-2</v>
      </c>
      <c r="AE8" s="22">
        <f t="shared" si="18"/>
        <v>0.04</v>
      </c>
      <c r="AF8" s="22">
        <f>HLOOKUP($D8,AA$3:AE$43,MATCH($A8,$A$3:$A$43,0),1)</f>
        <v>0.05</v>
      </c>
      <c r="AG8" s="22">
        <f t="shared" si="19"/>
        <v>0.05</v>
      </c>
      <c r="AH8" s="22">
        <f t="shared" si="20"/>
        <v>0.05</v>
      </c>
      <c r="AI8" s="22">
        <f t="shared" si="21"/>
        <v>0.05</v>
      </c>
      <c r="AJ8" s="22">
        <f>HLOOKUP($D8,AG$3:AI$43,MATCH($A8,$A$3:$A$43,0),1)</f>
        <v>0.05</v>
      </c>
    </row>
    <row r="9" spans="1:36" ht="12.95" customHeight="1">
      <c r="A9" s="21">
        <v>336</v>
      </c>
      <c r="B9" s="78" t="s">
        <v>150</v>
      </c>
      <c r="C9" s="79"/>
      <c r="D9" s="21">
        <v>22</v>
      </c>
      <c r="E9" s="21">
        <v>15</v>
      </c>
      <c r="F9" s="4">
        <f t="shared" si="0"/>
        <v>0.26</v>
      </c>
      <c r="G9" s="5" t="s">
        <v>146</v>
      </c>
      <c r="H9" s="21"/>
      <c r="I9" s="21"/>
      <c r="J9" s="1" t="s">
        <v>15</v>
      </c>
      <c r="K9" s="22">
        <f t="shared" si="1"/>
        <v>0.26</v>
      </c>
      <c r="L9" s="22">
        <f t="shared" si="2"/>
        <v>0.28000000000000003</v>
      </c>
      <c r="M9" s="22">
        <f t="shared" si="3"/>
        <v>0.28000000000000003</v>
      </c>
      <c r="N9" s="22">
        <f t="shared" si="4"/>
        <v>0.28000000000000003</v>
      </c>
      <c r="O9" s="22">
        <f t="shared" si="5"/>
        <v>0.28999999999999998</v>
      </c>
      <c r="P9" s="22">
        <f>HLOOKUP($D9,K$3:O$43,MATCH(A9,$A$3:$A$43,0),1)</f>
        <v>0.28000000000000003</v>
      </c>
      <c r="Q9" s="22">
        <f t="shared" si="6"/>
        <v>0.26</v>
      </c>
      <c r="R9" s="22">
        <f t="shared" si="7"/>
        <v>0.28000000000000003</v>
      </c>
      <c r="S9" s="22">
        <f t="shared" si="8"/>
        <v>0.28000000000000003</v>
      </c>
      <c r="T9" s="22">
        <f t="shared" si="9"/>
        <v>0.28000000000000003</v>
      </c>
      <c r="U9" s="22">
        <f>HLOOKUP($D9,Q$3:T$43,MATCH($A9,$A$3:$A$43,0),1)</f>
        <v>0.28000000000000003</v>
      </c>
      <c r="V9" s="22">
        <f t="shared" si="10"/>
        <v>0.3</v>
      </c>
      <c r="W9" s="22">
        <f t="shared" si="11"/>
        <v>0.28000000000000003</v>
      </c>
      <c r="X9" s="22">
        <f t="shared" si="12"/>
        <v>0.28000000000000003</v>
      </c>
      <c r="Y9" s="22">
        <f t="shared" si="13"/>
        <v>0.26</v>
      </c>
      <c r="Z9" s="22">
        <f>HLOOKUP($D9,V$3:Y$43,MATCH($A9,$A$3:$A$43,0),1)</f>
        <v>0.28000000000000003</v>
      </c>
      <c r="AA9" s="22">
        <f t="shared" si="14"/>
        <v>0.25</v>
      </c>
      <c r="AB9" s="22">
        <f t="shared" si="15"/>
        <v>0.28999999999999998</v>
      </c>
      <c r="AC9" s="22">
        <f t="shared" si="16"/>
        <v>0.28999999999999998</v>
      </c>
      <c r="AD9" s="22">
        <f t="shared" si="17"/>
        <v>0.31</v>
      </c>
      <c r="AE9" s="22">
        <f t="shared" si="18"/>
        <v>0.26</v>
      </c>
      <c r="AF9" s="22">
        <f>HLOOKUP($D9,AA$3:AE$43,MATCH($A9,$A$3:$A$43,0),1)</f>
        <v>0.28999999999999998</v>
      </c>
      <c r="AG9" s="22">
        <f t="shared" si="19"/>
        <v>0.25</v>
      </c>
      <c r="AH9" s="22">
        <f t="shared" si="20"/>
        <v>0.26</v>
      </c>
      <c r="AI9" s="22">
        <f t="shared" si="21"/>
        <v>0.28000000000000003</v>
      </c>
      <c r="AJ9" s="22">
        <f>HLOOKUP($D9,AG$3:AI$43,MATCH($A9,$A$3:$A$43,0),1)</f>
        <v>0.26</v>
      </c>
    </row>
    <row r="10" spans="1:36" ht="12.95" customHeight="1">
      <c r="A10" s="21">
        <v>337</v>
      </c>
      <c r="B10" s="78" t="s">
        <v>151</v>
      </c>
      <c r="C10" s="79"/>
      <c r="D10" s="21">
        <v>6</v>
      </c>
      <c r="E10" s="21">
        <v>7</v>
      </c>
      <c r="F10" s="4">
        <f t="shared" si="0"/>
        <v>0.01</v>
      </c>
      <c r="G10" s="5"/>
      <c r="H10" s="21" t="s">
        <v>148</v>
      </c>
      <c r="I10" s="21" t="s">
        <v>147</v>
      </c>
      <c r="J10" s="1" t="s">
        <v>15</v>
      </c>
      <c r="K10" s="22">
        <f t="shared" si="1"/>
        <v>0.01</v>
      </c>
      <c r="L10" s="22">
        <f t="shared" si="2"/>
        <v>0.01</v>
      </c>
      <c r="M10" s="22">
        <f t="shared" si="3"/>
        <v>0.01</v>
      </c>
      <c r="N10" s="22">
        <f t="shared" si="4"/>
        <v>0.01</v>
      </c>
      <c r="O10" s="22">
        <f t="shared" si="5"/>
        <v>0.01</v>
      </c>
      <c r="P10" s="22">
        <f t="shared" si="22"/>
        <v>0.01</v>
      </c>
      <c r="Q10" s="22">
        <f t="shared" si="6"/>
        <v>0.01</v>
      </c>
      <c r="R10" s="22">
        <f t="shared" si="7"/>
        <v>0.01</v>
      </c>
      <c r="S10" s="22">
        <f t="shared" si="8"/>
        <v>0.01</v>
      </c>
      <c r="T10" s="22">
        <f t="shared" si="9"/>
        <v>0.01</v>
      </c>
      <c r="U10" s="22">
        <f t="shared" si="23"/>
        <v>0.01</v>
      </c>
      <c r="V10" s="22">
        <f t="shared" si="10"/>
        <v>0.01</v>
      </c>
      <c r="W10" s="22">
        <f t="shared" si="11"/>
        <v>0.01</v>
      </c>
      <c r="X10" s="22">
        <f t="shared" si="12"/>
        <v>0.01</v>
      </c>
      <c r="Y10" s="22">
        <f t="shared" si="13"/>
        <v>0.01</v>
      </c>
      <c r="Z10" s="22">
        <f t="shared" si="24"/>
        <v>0.01</v>
      </c>
      <c r="AA10" s="22">
        <f t="shared" si="14"/>
        <v>0.01</v>
      </c>
      <c r="AB10" s="22">
        <f t="shared" si="15"/>
        <v>0.01</v>
      </c>
      <c r="AC10" s="22">
        <f t="shared" si="16"/>
        <v>0.01</v>
      </c>
      <c r="AD10" s="22">
        <f t="shared" si="17"/>
        <v>0.02</v>
      </c>
      <c r="AE10" s="22">
        <f t="shared" si="18"/>
        <v>0.01</v>
      </c>
      <c r="AF10" s="22">
        <f t="shared" si="25"/>
        <v>0.01</v>
      </c>
      <c r="AG10" s="22">
        <f t="shared" si="19"/>
        <v>0.01</v>
      </c>
      <c r="AH10" s="22">
        <f t="shared" si="20"/>
        <v>0.01</v>
      </c>
      <c r="AI10" s="22">
        <f t="shared" si="21"/>
        <v>0.01</v>
      </c>
      <c r="AJ10" s="22">
        <f t="shared" si="26"/>
        <v>0.01</v>
      </c>
    </row>
    <row r="11" spans="1:36" ht="12.95" customHeight="1">
      <c r="A11" s="21">
        <v>338</v>
      </c>
      <c r="B11" s="78" t="s">
        <v>141</v>
      </c>
      <c r="C11" s="79"/>
      <c r="D11" s="21">
        <v>14</v>
      </c>
      <c r="E11" s="21">
        <v>14</v>
      </c>
      <c r="F11" s="4">
        <f t="shared" si="0"/>
        <v>0.1</v>
      </c>
      <c r="G11" s="5"/>
      <c r="H11" s="21"/>
      <c r="I11" s="21"/>
      <c r="J11" s="1" t="s">
        <v>15</v>
      </c>
      <c r="K11" s="22">
        <f t="shared" si="1"/>
        <v>0.11</v>
      </c>
      <c r="L11" s="22">
        <f t="shared" si="2"/>
        <v>0.11</v>
      </c>
      <c r="M11" s="22">
        <f t="shared" si="3"/>
        <v>0.12</v>
      </c>
      <c r="N11" s="22">
        <f t="shared" si="4"/>
        <v>0.12</v>
      </c>
      <c r="O11" s="22">
        <f t="shared" si="5"/>
        <v>0.12</v>
      </c>
      <c r="P11" s="22">
        <f t="shared" si="22"/>
        <v>0.11</v>
      </c>
      <c r="Q11" s="22">
        <f t="shared" si="6"/>
        <v>0.11</v>
      </c>
      <c r="R11" s="22">
        <f t="shared" si="7"/>
        <v>0.11</v>
      </c>
      <c r="S11" s="22">
        <f t="shared" si="8"/>
        <v>0.12</v>
      </c>
      <c r="T11" s="22">
        <f t="shared" si="9"/>
        <v>0.12</v>
      </c>
      <c r="U11" s="22">
        <f t="shared" si="23"/>
        <v>0.11</v>
      </c>
      <c r="V11" s="22">
        <f t="shared" si="10"/>
        <v>0.12</v>
      </c>
      <c r="W11" s="22">
        <f t="shared" si="11"/>
        <v>0.11</v>
      </c>
      <c r="X11" s="22">
        <f t="shared" si="12"/>
        <v>0.11</v>
      </c>
      <c r="Y11" s="22">
        <f t="shared" si="13"/>
        <v>0.1</v>
      </c>
      <c r="Z11" s="22">
        <f t="shared" si="24"/>
        <v>0.11</v>
      </c>
      <c r="AA11" s="22">
        <f t="shared" si="14"/>
        <v>0.1</v>
      </c>
      <c r="AB11" s="22">
        <f t="shared" si="15"/>
        <v>0.11</v>
      </c>
      <c r="AC11" s="22">
        <f t="shared" si="16"/>
        <v>0.11</v>
      </c>
      <c r="AD11" s="22">
        <f t="shared" si="17"/>
        <v>0.14000000000000001</v>
      </c>
      <c r="AE11" s="22">
        <f t="shared" si="18"/>
        <v>0.1</v>
      </c>
      <c r="AF11" s="22">
        <f t="shared" si="25"/>
        <v>0.11</v>
      </c>
      <c r="AG11" s="22">
        <f t="shared" si="19"/>
        <v>0.1</v>
      </c>
      <c r="AH11" s="22">
        <f t="shared" si="20"/>
        <v>0.1</v>
      </c>
      <c r="AI11" s="22">
        <f t="shared" si="21"/>
        <v>0.11</v>
      </c>
      <c r="AJ11" s="22">
        <f t="shared" si="26"/>
        <v>0.1</v>
      </c>
    </row>
    <row r="12" spans="1:36" ht="12.95" customHeight="1">
      <c r="A12" s="21">
        <v>339</v>
      </c>
      <c r="B12" s="78" t="s">
        <v>151</v>
      </c>
      <c r="C12" s="79"/>
      <c r="D12" s="21">
        <v>8</v>
      </c>
      <c r="E12" s="21">
        <v>8</v>
      </c>
      <c r="F12" s="4">
        <f t="shared" si="0"/>
        <v>0.02</v>
      </c>
      <c r="G12" s="5"/>
      <c r="H12" s="21" t="s">
        <v>148</v>
      </c>
      <c r="I12" s="21" t="s">
        <v>147</v>
      </c>
      <c r="J12" s="1" t="s">
        <v>15</v>
      </c>
      <c r="K12" s="22">
        <f t="shared" si="1"/>
        <v>0.02</v>
      </c>
      <c r="L12" s="22">
        <f t="shared" si="2"/>
        <v>0.02</v>
      </c>
      <c r="M12" s="22">
        <f t="shared" si="3"/>
        <v>0.02</v>
      </c>
      <c r="N12" s="22">
        <f t="shared" si="4"/>
        <v>0.02</v>
      </c>
      <c r="O12" s="22">
        <f t="shared" si="5"/>
        <v>0.02</v>
      </c>
      <c r="P12" s="22">
        <f t="shared" si="22"/>
        <v>0.02</v>
      </c>
      <c r="Q12" s="22">
        <f t="shared" si="6"/>
        <v>0.02</v>
      </c>
      <c r="R12" s="22">
        <f t="shared" si="7"/>
        <v>0.02</v>
      </c>
      <c r="S12" s="22">
        <f t="shared" si="8"/>
        <v>0.02</v>
      </c>
      <c r="T12" s="22">
        <f t="shared" si="9"/>
        <v>0.02</v>
      </c>
      <c r="U12" s="22">
        <f t="shared" si="23"/>
        <v>0.02</v>
      </c>
      <c r="V12" s="22">
        <f t="shared" si="10"/>
        <v>0.02</v>
      </c>
      <c r="W12" s="22">
        <f t="shared" si="11"/>
        <v>0.02</v>
      </c>
      <c r="X12" s="22">
        <f t="shared" si="12"/>
        <v>0.02</v>
      </c>
      <c r="Y12" s="22">
        <f t="shared" si="13"/>
        <v>0.02</v>
      </c>
      <c r="Z12" s="22">
        <f t="shared" si="24"/>
        <v>0.02</v>
      </c>
      <c r="AA12" s="22">
        <f t="shared" si="14"/>
        <v>0.02</v>
      </c>
      <c r="AB12" s="22">
        <f t="shared" si="15"/>
        <v>0.02</v>
      </c>
      <c r="AC12" s="22">
        <f t="shared" si="16"/>
        <v>0.02</v>
      </c>
      <c r="AD12" s="22">
        <f t="shared" si="17"/>
        <v>0.03</v>
      </c>
      <c r="AE12" s="22">
        <f t="shared" si="18"/>
        <v>0.02</v>
      </c>
      <c r="AF12" s="22">
        <f t="shared" si="25"/>
        <v>0.02</v>
      </c>
      <c r="AG12" s="22">
        <f t="shared" si="19"/>
        <v>0.02</v>
      </c>
      <c r="AH12" s="22">
        <f t="shared" si="20"/>
        <v>0.02</v>
      </c>
      <c r="AI12" s="22">
        <f t="shared" si="21"/>
        <v>0.02</v>
      </c>
      <c r="AJ12" s="22">
        <f t="shared" si="26"/>
        <v>0.02</v>
      </c>
    </row>
    <row r="13" spans="1:36" ht="12.95" customHeight="1">
      <c r="A13" s="21">
        <v>340</v>
      </c>
      <c r="B13" s="78" t="s">
        <v>141</v>
      </c>
      <c r="C13" s="79"/>
      <c r="D13" s="21">
        <v>18</v>
      </c>
      <c r="E13" s="21">
        <v>15</v>
      </c>
      <c r="F13" s="4">
        <f t="shared" si="0"/>
        <v>0.18</v>
      </c>
      <c r="G13" s="5"/>
      <c r="H13" s="21" t="s">
        <v>148</v>
      </c>
      <c r="I13" s="21" t="s">
        <v>147</v>
      </c>
      <c r="J13" s="1" t="s">
        <v>15</v>
      </c>
      <c r="K13" s="22">
        <f t="shared" si="1"/>
        <v>0.18</v>
      </c>
      <c r="L13" s="22">
        <f t="shared" si="2"/>
        <v>0.19</v>
      </c>
      <c r="M13" s="22">
        <f t="shared" si="3"/>
        <v>0.19</v>
      </c>
      <c r="N13" s="22">
        <f t="shared" si="4"/>
        <v>0.2</v>
      </c>
      <c r="O13" s="22">
        <f t="shared" si="5"/>
        <v>0.2</v>
      </c>
      <c r="P13" s="22">
        <f t="shared" si="22"/>
        <v>0.19</v>
      </c>
      <c r="Q13" s="22">
        <f t="shared" si="6"/>
        <v>0.18</v>
      </c>
      <c r="R13" s="22">
        <f t="shared" si="7"/>
        <v>0.19</v>
      </c>
      <c r="S13" s="22">
        <f t="shared" si="8"/>
        <v>0.2</v>
      </c>
      <c r="T13" s="22">
        <f t="shared" si="9"/>
        <v>0.2</v>
      </c>
      <c r="U13" s="22">
        <f t="shared" si="23"/>
        <v>0.19</v>
      </c>
      <c r="V13" s="22">
        <f t="shared" si="10"/>
        <v>0.2</v>
      </c>
      <c r="W13" s="22">
        <f t="shared" si="11"/>
        <v>0.19</v>
      </c>
      <c r="X13" s="22">
        <f t="shared" si="12"/>
        <v>0.19</v>
      </c>
      <c r="Y13" s="22">
        <f t="shared" si="13"/>
        <v>0.17</v>
      </c>
      <c r="Z13" s="22">
        <f t="shared" si="24"/>
        <v>0.19</v>
      </c>
      <c r="AA13" s="22">
        <f t="shared" si="14"/>
        <v>0.17</v>
      </c>
      <c r="AB13" s="22">
        <f t="shared" si="15"/>
        <v>0.19</v>
      </c>
      <c r="AC13" s="22">
        <f t="shared" si="16"/>
        <v>0.2</v>
      </c>
      <c r="AD13" s="22">
        <f t="shared" si="17"/>
        <v>0.23</v>
      </c>
      <c r="AE13" s="22">
        <f t="shared" si="18"/>
        <v>0.18</v>
      </c>
      <c r="AF13" s="22">
        <f t="shared" si="25"/>
        <v>0.19</v>
      </c>
      <c r="AG13" s="22">
        <f t="shared" si="19"/>
        <v>0.17</v>
      </c>
      <c r="AH13" s="22">
        <f t="shared" si="20"/>
        <v>0.18</v>
      </c>
      <c r="AI13" s="22">
        <f t="shared" si="21"/>
        <v>0.19</v>
      </c>
      <c r="AJ13" s="22">
        <f t="shared" si="26"/>
        <v>0.18</v>
      </c>
    </row>
    <row r="14" spans="1:36" ht="12.95" customHeight="1">
      <c r="A14" s="21">
        <v>341</v>
      </c>
      <c r="B14" s="78" t="s">
        <v>152</v>
      </c>
      <c r="C14" s="79"/>
      <c r="D14" s="21">
        <v>8</v>
      </c>
      <c r="E14" s="21">
        <v>8</v>
      </c>
      <c r="F14" s="4">
        <f t="shared" si="0"/>
        <v>0.02</v>
      </c>
      <c r="G14" s="5"/>
      <c r="H14" s="21" t="s">
        <v>148</v>
      </c>
      <c r="I14" s="21" t="s">
        <v>147</v>
      </c>
      <c r="J14" s="1" t="s">
        <v>15</v>
      </c>
      <c r="K14" s="22">
        <f t="shared" si="1"/>
        <v>0.02</v>
      </c>
      <c r="L14" s="22">
        <f t="shared" si="2"/>
        <v>0.02</v>
      </c>
      <c r="M14" s="22">
        <f t="shared" si="3"/>
        <v>0.02</v>
      </c>
      <c r="N14" s="22">
        <f t="shared" si="4"/>
        <v>0.02</v>
      </c>
      <c r="O14" s="22">
        <f t="shared" si="5"/>
        <v>0.02</v>
      </c>
      <c r="P14" s="22">
        <f t="shared" si="22"/>
        <v>0.02</v>
      </c>
      <c r="Q14" s="22">
        <f t="shared" si="6"/>
        <v>0.02</v>
      </c>
      <c r="R14" s="22">
        <f t="shared" si="7"/>
        <v>0.02</v>
      </c>
      <c r="S14" s="22">
        <f t="shared" si="8"/>
        <v>0.02</v>
      </c>
      <c r="T14" s="22">
        <f t="shared" si="9"/>
        <v>0.02</v>
      </c>
      <c r="U14" s="22">
        <f t="shared" si="23"/>
        <v>0.02</v>
      </c>
      <c r="V14" s="22">
        <f t="shared" si="10"/>
        <v>0.02</v>
      </c>
      <c r="W14" s="22">
        <f t="shared" si="11"/>
        <v>0.02</v>
      </c>
      <c r="X14" s="22">
        <f t="shared" si="12"/>
        <v>0.02</v>
      </c>
      <c r="Y14" s="22">
        <f t="shared" si="13"/>
        <v>0.02</v>
      </c>
      <c r="Z14" s="22">
        <f t="shared" si="24"/>
        <v>0.02</v>
      </c>
      <c r="AA14" s="22">
        <f t="shared" si="14"/>
        <v>0.02</v>
      </c>
      <c r="AB14" s="22">
        <f t="shared" si="15"/>
        <v>0.02</v>
      </c>
      <c r="AC14" s="22">
        <f t="shared" si="16"/>
        <v>0.02</v>
      </c>
      <c r="AD14" s="22">
        <f t="shared" si="17"/>
        <v>0.03</v>
      </c>
      <c r="AE14" s="22">
        <f t="shared" si="18"/>
        <v>0.02</v>
      </c>
      <c r="AF14" s="22">
        <f t="shared" si="25"/>
        <v>0.02</v>
      </c>
      <c r="AG14" s="22">
        <f t="shared" si="19"/>
        <v>0.02</v>
      </c>
      <c r="AH14" s="22">
        <f t="shared" si="20"/>
        <v>0.02</v>
      </c>
      <c r="AI14" s="22">
        <f t="shared" si="21"/>
        <v>0.02</v>
      </c>
      <c r="AJ14" s="22">
        <f t="shared" si="26"/>
        <v>0.02</v>
      </c>
    </row>
    <row r="15" spans="1:36" ht="12.95" customHeight="1">
      <c r="A15" s="21">
        <v>342</v>
      </c>
      <c r="B15" s="78" t="s">
        <v>141</v>
      </c>
      <c r="C15" s="79"/>
      <c r="D15" s="21">
        <v>20</v>
      </c>
      <c r="E15" s="21">
        <v>17</v>
      </c>
      <c r="F15" s="4">
        <f t="shared" si="0"/>
        <v>0.25</v>
      </c>
      <c r="G15" s="5" t="s">
        <v>42</v>
      </c>
      <c r="H15" s="21" t="s">
        <v>148</v>
      </c>
      <c r="I15" s="21" t="s">
        <v>39</v>
      </c>
      <c r="J15" s="1" t="s">
        <v>15</v>
      </c>
      <c r="K15" s="22">
        <f t="shared" si="1"/>
        <v>0.25</v>
      </c>
      <c r="L15" s="22">
        <f t="shared" si="2"/>
        <v>0.27</v>
      </c>
      <c r="M15" s="22">
        <f t="shared" si="3"/>
        <v>0.27</v>
      </c>
      <c r="N15" s="22">
        <f t="shared" si="4"/>
        <v>0.27</v>
      </c>
      <c r="O15" s="22">
        <f t="shared" si="5"/>
        <v>0.27</v>
      </c>
      <c r="P15" s="22">
        <f t="shared" si="22"/>
        <v>0.27</v>
      </c>
      <c r="Q15" s="22">
        <f t="shared" si="6"/>
        <v>0.25</v>
      </c>
      <c r="R15" s="22">
        <f t="shared" si="7"/>
        <v>0.27</v>
      </c>
      <c r="S15" s="22">
        <f t="shared" si="8"/>
        <v>0.27</v>
      </c>
      <c r="T15" s="22">
        <f t="shared" si="9"/>
        <v>0.28000000000000003</v>
      </c>
      <c r="U15" s="22">
        <f t="shared" si="23"/>
        <v>0.27</v>
      </c>
      <c r="V15" s="22">
        <f t="shared" si="10"/>
        <v>0.28000000000000003</v>
      </c>
      <c r="W15" s="22">
        <f t="shared" si="11"/>
        <v>0.26</v>
      </c>
      <c r="X15" s="22">
        <f t="shared" si="12"/>
        <v>0.27</v>
      </c>
      <c r="Y15" s="22">
        <f t="shared" si="13"/>
        <v>0.24</v>
      </c>
      <c r="Z15" s="22">
        <f t="shared" si="24"/>
        <v>0.26</v>
      </c>
      <c r="AA15" s="22">
        <f t="shared" si="14"/>
        <v>0.24</v>
      </c>
      <c r="AB15" s="22">
        <f t="shared" si="15"/>
        <v>0.27</v>
      </c>
      <c r="AC15" s="22">
        <f t="shared" si="16"/>
        <v>0.27</v>
      </c>
      <c r="AD15" s="22">
        <f t="shared" si="17"/>
        <v>0.31</v>
      </c>
      <c r="AE15" s="22">
        <f t="shared" si="18"/>
        <v>0.25</v>
      </c>
      <c r="AF15" s="22">
        <f t="shared" si="25"/>
        <v>0.27</v>
      </c>
      <c r="AG15" s="22">
        <f t="shared" si="19"/>
        <v>0.23</v>
      </c>
      <c r="AH15" s="22">
        <f t="shared" si="20"/>
        <v>0.25</v>
      </c>
      <c r="AI15" s="22">
        <f t="shared" si="21"/>
        <v>0.27</v>
      </c>
      <c r="AJ15" s="22">
        <f t="shared" si="26"/>
        <v>0.25</v>
      </c>
    </row>
    <row r="16" spans="1:36" ht="12.95" customHeight="1">
      <c r="A16" s="21">
        <v>343</v>
      </c>
      <c r="B16" s="78" t="s">
        <v>141</v>
      </c>
      <c r="C16" s="79"/>
      <c r="D16" s="21">
        <v>12</v>
      </c>
      <c r="E16" s="21">
        <v>14</v>
      </c>
      <c r="F16" s="4">
        <f t="shared" si="0"/>
        <v>0.08</v>
      </c>
      <c r="G16" s="5" t="s">
        <v>42</v>
      </c>
      <c r="H16" s="21"/>
      <c r="I16" s="21"/>
      <c r="J16" s="1" t="s">
        <v>15</v>
      </c>
      <c r="K16" s="22">
        <f t="shared" si="1"/>
        <v>0.08</v>
      </c>
      <c r="L16" s="22">
        <f t="shared" si="2"/>
        <v>0.09</v>
      </c>
      <c r="M16" s="22">
        <f t="shared" si="3"/>
        <v>0.09</v>
      </c>
      <c r="N16" s="22">
        <f t="shared" si="4"/>
        <v>0.09</v>
      </c>
      <c r="O16" s="22">
        <f t="shared" si="5"/>
        <v>0.09</v>
      </c>
      <c r="P16" s="22">
        <f t="shared" si="22"/>
        <v>0.09</v>
      </c>
      <c r="Q16" s="22">
        <f t="shared" si="6"/>
        <v>0.08</v>
      </c>
      <c r="R16" s="22">
        <f t="shared" si="7"/>
        <v>0.08</v>
      </c>
      <c r="S16" s="22">
        <f t="shared" si="8"/>
        <v>0.09</v>
      </c>
      <c r="T16" s="22">
        <f t="shared" si="9"/>
        <v>0.09</v>
      </c>
      <c r="U16" s="22">
        <f t="shared" si="23"/>
        <v>0.08</v>
      </c>
      <c r="V16" s="22">
        <f t="shared" si="10"/>
        <v>0.09</v>
      </c>
      <c r="W16" s="22">
        <f t="shared" si="11"/>
        <v>0.09</v>
      </c>
      <c r="X16" s="22">
        <f t="shared" si="12"/>
        <v>0.09</v>
      </c>
      <c r="Y16" s="22">
        <f t="shared" si="13"/>
        <v>7.0000000000000007E-2</v>
      </c>
      <c r="Z16" s="22">
        <f t="shared" si="24"/>
        <v>0.09</v>
      </c>
      <c r="AA16" s="22">
        <f t="shared" si="14"/>
        <v>0.08</v>
      </c>
      <c r="AB16" s="22">
        <f t="shared" si="15"/>
        <v>0.08</v>
      </c>
      <c r="AC16" s="22">
        <f t="shared" si="16"/>
        <v>0.08</v>
      </c>
      <c r="AD16" s="22">
        <f t="shared" si="17"/>
        <v>0.11</v>
      </c>
      <c r="AE16" s="22">
        <f t="shared" si="18"/>
        <v>0.08</v>
      </c>
      <c r="AF16" s="22">
        <f t="shared" si="25"/>
        <v>0.08</v>
      </c>
      <c r="AG16" s="22">
        <f t="shared" si="19"/>
        <v>7.0000000000000007E-2</v>
      </c>
      <c r="AH16" s="22">
        <f t="shared" si="20"/>
        <v>0.08</v>
      </c>
      <c r="AI16" s="22">
        <f t="shared" si="21"/>
        <v>0.09</v>
      </c>
      <c r="AJ16" s="22">
        <f t="shared" si="26"/>
        <v>0.08</v>
      </c>
    </row>
    <row r="17" spans="1:36" ht="12.95" customHeight="1">
      <c r="A17" s="21">
        <v>344</v>
      </c>
      <c r="B17" s="78" t="s">
        <v>141</v>
      </c>
      <c r="C17" s="79"/>
      <c r="D17" s="21">
        <v>18</v>
      </c>
      <c r="E17" s="21">
        <v>14</v>
      </c>
      <c r="F17" s="4">
        <f t="shared" si="0"/>
        <v>0.17</v>
      </c>
      <c r="G17" s="5" t="s">
        <v>181</v>
      </c>
      <c r="H17" s="21" t="s">
        <v>148</v>
      </c>
      <c r="I17" s="21" t="s">
        <v>39</v>
      </c>
      <c r="J17" s="1" t="s">
        <v>15</v>
      </c>
      <c r="K17" s="22">
        <f t="shared" si="1"/>
        <v>0.17</v>
      </c>
      <c r="L17" s="22">
        <f t="shared" si="2"/>
        <v>0.18</v>
      </c>
      <c r="M17" s="22">
        <f t="shared" si="3"/>
        <v>0.18</v>
      </c>
      <c r="N17" s="22">
        <f t="shared" si="4"/>
        <v>0.18</v>
      </c>
      <c r="O17" s="22">
        <f t="shared" si="5"/>
        <v>0.19</v>
      </c>
      <c r="P17" s="22">
        <f t="shared" si="22"/>
        <v>0.18</v>
      </c>
      <c r="Q17" s="22">
        <f t="shared" si="6"/>
        <v>0.17</v>
      </c>
      <c r="R17" s="22">
        <f t="shared" si="7"/>
        <v>0.18</v>
      </c>
      <c r="S17" s="22">
        <f t="shared" si="8"/>
        <v>0.18</v>
      </c>
      <c r="T17" s="22">
        <f t="shared" si="9"/>
        <v>0.18</v>
      </c>
      <c r="U17" s="22">
        <f t="shared" si="23"/>
        <v>0.18</v>
      </c>
      <c r="V17" s="22">
        <f t="shared" si="10"/>
        <v>0.19</v>
      </c>
      <c r="W17" s="22">
        <f t="shared" si="11"/>
        <v>0.18</v>
      </c>
      <c r="X17" s="22">
        <f t="shared" si="12"/>
        <v>0.18</v>
      </c>
      <c r="Y17" s="22">
        <f t="shared" si="13"/>
        <v>0.16</v>
      </c>
      <c r="Z17" s="22">
        <f t="shared" si="24"/>
        <v>0.18</v>
      </c>
      <c r="AA17" s="22">
        <f t="shared" si="14"/>
        <v>0.16</v>
      </c>
      <c r="AB17" s="22">
        <f t="shared" si="15"/>
        <v>0.18</v>
      </c>
      <c r="AC17" s="22">
        <f t="shared" si="16"/>
        <v>0.18</v>
      </c>
      <c r="AD17" s="22">
        <f t="shared" si="17"/>
        <v>0.21</v>
      </c>
      <c r="AE17" s="22">
        <f t="shared" si="18"/>
        <v>0.16</v>
      </c>
      <c r="AF17" s="22">
        <f t="shared" si="25"/>
        <v>0.18</v>
      </c>
      <c r="AG17" s="22">
        <f t="shared" si="19"/>
        <v>0.16</v>
      </c>
      <c r="AH17" s="22">
        <f t="shared" si="20"/>
        <v>0.17</v>
      </c>
      <c r="AI17" s="22">
        <f t="shared" si="21"/>
        <v>0.18</v>
      </c>
      <c r="AJ17" s="22">
        <f t="shared" si="26"/>
        <v>0.17</v>
      </c>
    </row>
    <row r="18" spans="1:36" ht="12.95" customHeight="1">
      <c r="A18" s="21">
        <v>345</v>
      </c>
      <c r="B18" s="78" t="s">
        <v>141</v>
      </c>
      <c r="C18" s="79"/>
      <c r="D18" s="21">
        <v>18</v>
      </c>
      <c r="E18" s="21">
        <v>14</v>
      </c>
      <c r="F18" s="4">
        <f t="shared" si="0"/>
        <v>0.17</v>
      </c>
      <c r="G18" s="5" t="s">
        <v>42</v>
      </c>
      <c r="H18" s="21" t="s">
        <v>148</v>
      </c>
      <c r="I18" s="21" t="s">
        <v>39</v>
      </c>
      <c r="J18" s="1" t="s">
        <v>15</v>
      </c>
      <c r="K18" s="22">
        <f t="shared" si="1"/>
        <v>0.17</v>
      </c>
      <c r="L18" s="22">
        <f t="shared" si="2"/>
        <v>0.18</v>
      </c>
      <c r="M18" s="22">
        <f t="shared" si="3"/>
        <v>0.18</v>
      </c>
      <c r="N18" s="22">
        <f t="shared" si="4"/>
        <v>0.18</v>
      </c>
      <c r="O18" s="22">
        <f t="shared" si="5"/>
        <v>0.19</v>
      </c>
      <c r="P18" s="22">
        <f t="shared" si="22"/>
        <v>0.18</v>
      </c>
      <c r="Q18" s="22">
        <f t="shared" si="6"/>
        <v>0.17</v>
      </c>
      <c r="R18" s="22">
        <f t="shared" si="7"/>
        <v>0.18</v>
      </c>
      <c r="S18" s="22">
        <f t="shared" si="8"/>
        <v>0.18</v>
      </c>
      <c r="T18" s="22">
        <f t="shared" si="9"/>
        <v>0.18</v>
      </c>
      <c r="U18" s="22">
        <f t="shared" si="23"/>
        <v>0.18</v>
      </c>
      <c r="V18" s="22">
        <f t="shared" si="10"/>
        <v>0.19</v>
      </c>
      <c r="W18" s="22">
        <f t="shared" si="11"/>
        <v>0.18</v>
      </c>
      <c r="X18" s="22">
        <f t="shared" si="12"/>
        <v>0.18</v>
      </c>
      <c r="Y18" s="22">
        <f t="shared" si="13"/>
        <v>0.16</v>
      </c>
      <c r="Z18" s="22">
        <f t="shared" si="24"/>
        <v>0.18</v>
      </c>
      <c r="AA18" s="22">
        <f t="shared" si="14"/>
        <v>0.16</v>
      </c>
      <c r="AB18" s="22">
        <f t="shared" si="15"/>
        <v>0.18</v>
      </c>
      <c r="AC18" s="22">
        <f t="shared" si="16"/>
        <v>0.18</v>
      </c>
      <c r="AD18" s="22">
        <f t="shared" si="17"/>
        <v>0.21</v>
      </c>
      <c r="AE18" s="22">
        <f t="shared" si="18"/>
        <v>0.16</v>
      </c>
      <c r="AF18" s="22">
        <f t="shared" si="25"/>
        <v>0.18</v>
      </c>
      <c r="AG18" s="22">
        <f t="shared" si="19"/>
        <v>0.16</v>
      </c>
      <c r="AH18" s="22">
        <f t="shared" si="20"/>
        <v>0.17</v>
      </c>
      <c r="AI18" s="22">
        <f t="shared" si="21"/>
        <v>0.18</v>
      </c>
      <c r="AJ18" s="22">
        <f t="shared" si="26"/>
        <v>0.17</v>
      </c>
    </row>
    <row r="19" spans="1:36" ht="12.95" customHeight="1">
      <c r="A19" s="21">
        <v>346</v>
      </c>
      <c r="B19" s="78" t="s">
        <v>152</v>
      </c>
      <c r="C19" s="79"/>
      <c r="D19" s="21">
        <v>10</v>
      </c>
      <c r="E19" s="21">
        <v>10</v>
      </c>
      <c r="F19" s="4">
        <f t="shared" si="0"/>
        <v>0.04</v>
      </c>
      <c r="G19" s="5"/>
      <c r="H19" s="21" t="s">
        <v>148</v>
      </c>
      <c r="I19" s="21" t="s">
        <v>147</v>
      </c>
      <c r="J19" s="1" t="s">
        <v>15</v>
      </c>
      <c r="K19" s="22">
        <f t="shared" si="1"/>
        <v>0.04</v>
      </c>
      <c r="L19" s="22">
        <f t="shared" si="2"/>
        <v>0.04</v>
      </c>
      <c r="M19" s="22">
        <f t="shared" si="3"/>
        <v>0.04</v>
      </c>
      <c r="N19" s="22">
        <f t="shared" si="4"/>
        <v>0.05</v>
      </c>
      <c r="O19" s="22">
        <f t="shared" si="5"/>
        <v>0.05</v>
      </c>
      <c r="P19" s="22">
        <f t="shared" si="22"/>
        <v>0.04</v>
      </c>
      <c r="Q19" s="22">
        <f t="shared" si="6"/>
        <v>0.04</v>
      </c>
      <c r="R19" s="22">
        <f t="shared" si="7"/>
        <v>0.04</v>
      </c>
      <c r="S19" s="22">
        <f t="shared" si="8"/>
        <v>0.04</v>
      </c>
      <c r="T19" s="22">
        <f t="shared" si="9"/>
        <v>0.04</v>
      </c>
      <c r="U19" s="22">
        <f t="shared" si="23"/>
        <v>0.04</v>
      </c>
      <c r="V19" s="22">
        <f t="shared" si="10"/>
        <v>0.04</v>
      </c>
      <c r="W19" s="22">
        <f t="shared" si="11"/>
        <v>0.04</v>
      </c>
      <c r="X19" s="22">
        <f t="shared" si="12"/>
        <v>0.04</v>
      </c>
      <c r="Y19" s="22">
        <f t="shared" si="13"/>
        <v>0.04</v>
      </c>
      <c r="Z19" s="22">
        <f t="shared" si="24"/>
        <v>0.04</v>
      </c>
      <c r="AA19" s="22">
        <f t="shared" si="14"/>
        <v>0.04</v>
      </c>
      <c r="AB19" s="22">
        <f t="shared" si="15"/>
        <v>0.04</v>
      </c>
      <c r="AC19" s="22">
        <f t="shared" si="16"/>
        <v>0.04</v>
      </c>
      <c r="AD19" s="22">
        <f t="shared" si="17"/>
        <v>0.06</v>
      </c>
      <c r="AE19" s="22">
        <f t="shared" si="18"/>
        <v>0.04</v>
      </c>
      <c r="AF19" s="22">
        <f t="shared" si="25"/>
        <v>0.04</v>
      </c>
      <c r="AG19" s="22">
        <f t="shared" si="19"/>
        <v>0.04</v>
      </c>
      <c r="AH19" s="22">
        <f t="shared" si="20"/>
        <v>0.04</v>
      </c>
      <c r="AI19" s="22">
        <f t="shared" si="21"/>
        <v>0.04</v>
      </c>
      <c r="AJ19" s="22">
        <f t="shared" si="26"/>
        <v>0.04</v>
      </c>
    </row>
    <row r="20" spans="1:36" ht="12.95" customHeight="1">
      <c r="A20" s="21">
        <v>347</v>
      </c>
      <c r="B20" s="78" t="s">
        <v>141</v>
      </c>
      <c r="C20" s="79"/>
      <c r="D20" s="21">
        <v>22</v>
      </c>
      <c r="E20" s="21">
        <v>14</v>
      </c>
      <c r="F20" s="4">
        <f t="shared" si="0"/>
        <v>0.24</v>
      </c>
      <c r="G20" s="5"/>
      <c r="H20" s="21" t="s">
        <v>148</v>
      </c>
      <c r="I20" s="21" t="s">
        <v>147</v>
      </c>
      <c r="J20" s="1" t="s">
        <v>15</v>
      </c>
      <c r="K20" s="22">
        <f t="shared" si="1"/>
        <v>0.24</v>
      </c>
      <c r="L20" s="22">
        <f t="shared" si="2"/>
        <v>0.26</v>
      </c>
      <c r="M20" s="22">
        <f t="shared" si="3"/>
        <v>0.25</v>
      </c>
      <c r="N20" s="22">
        <f t="shared" si="4"/>
        <v>0.26</v>
      </c>
      <c r="O20" s="22">
        <f t="shared" si="5"/>
        <v>0.27</v>
      </c>
      <c r="P20" s="22">
        <f t="shared" si="22"/>
        <v>0.25</v>
      </c>
      <c r="Q20" s="22">
        <f t="shared" si="6"/>
        <v>0.24</v>
      </c>
      <c r="R20" s="22">
        <f t="shared" si="7"/>
        <v>0.27</v>
      </c>
      <c r="S20" s="22">
        <f t="shared" si="8"/>
        <v>0.26</v>
      </c>
      <c r="T20" s="22">
        <f t="shared" si="9"/>
        <v>0.25</v>
      </c>
      <c r="U20" s="22">
        <f t="shared" si="23"/>
        <v>0.26</v>
      </c>
      <c r="V20" s="22">
        <f t="shared" si="10"/>
        <v>0.28000000000000003</v>
      </c>
      <c r="W20" s="22">
        <f t="shared" si="11"/>
        <v>0.26</v>
      </c>
      <c r="X20" s="22">
        <f t="shared" si="12"/>
        <v>0.26</v>
      </c>
      <c r="Y20" s="22">
        <f t="shared" si="13"/>
        <v>0.24</v>
      </c>
      <c r="Z20" s="22">
        <f t="shared" si="24"/>
        <v>0.26</v>
      </c>
      <c r="AA20" s="22">
        <f t="shared" si="14"/>
        <v>0.23</v>
      </c>
      <c r="AB20" s="22">
        <f t="shared" si="15"/>
        <v>0.27</v>
      </c>
      <c r="AC20" s="22">
        <f t="shared" si="16"/>
        <v>0.27</v>
      </c>
      <c r="AD20" s="22">
        <f t="shared" si="17"/>
        <v>0.28999999999999998</v>
      </c>
      <c r="AE20" s="22">
        <f t="shared" si="18"/>
        <v>0.24</v>
      </c>
      <c r="AF20" s="22">
        <f t="shared" si="25"/>
        <v>0.27</v>
      </c>
      <c r="AG20" s="22">
        <f t="shared" si="19"/>
        <v>0.24</v>
      </c>
      <c r="AH20" s="22">
        <f t="shared" si="20"/>
        <v>0.24</v>
      </c>
      <c r="AI20" s="22">
        <f t="shared" si="21"/>
        <v>0.26</v>
      </c>
      <c r="AJ20" s="22">
        <f t="shared" si="26"/>
        <v>0.24</v>
      </c>
    </row>
    <row r="21" spans="1:36" ht="12.95" customHeight="1">
      <c r="A21" s="21">
        <v>348</v>
      </c>
      <c r="B21" s="78" t="s">
        <v>153</v>
      </c>
      <c r="C21" s="79"/>
      <c r="D21" s="21">
        <v>20</v>
      </c>
      <c r="E21" s="21">
        <v>16</v>
      </c>
      <c r="F21" s="4">
        <f t="shared" si="0"/>
        <v>0.23</v>
      </c>
      <c r="G21" s="5" t="s">
        <v>146</v>
      </c>
      <c r="H21" s="21"/>
      <c r="I21" s="21"/>
      <c r="J21" s="1" t="s">
        <v>15</v>
      </c>
      <c r="K21" s="22">
        <f t="shared" si="1"/>
        <v>0.23</v>
      </c>
      <c r="L21" s="22">
        <f t="shared" si="2"/>
        <v>0.25</v>
      </c>
      <c r="M21" s="22">
        <f t="shared" si="3"/>
        <v>0.25</v>
      </c>
      <c r="N21" s="22">
        <f t="shared" si="4"/>
        <v>0.25</v>
      </c>
      <c r="O21" s="22">
        <f t="shared" si="5"/>
        <v>0.26</v>
      </c>
      <c r="P21" s="22">
        <f t="shared" si="22"/>
        <v>0.25</v>
      </c>
      <c r="Q21" s="22">
        <f t="shared" si="6"/>
        <v>0.23</v>
      </c>
      <c r="R21" s="22">
        <f t="shared" si="7"/>
        <v>0.25</v>
      </c>
      <c r="S21" s="22">
        <f t="shared" si="8"/>
        <v>0.25</v>
      </c>
      <c r="T21" s="22">
        <f t="shared" si="9"/>
        <v>0.26</v>
      </c>
      <c r="U21" s="22">
        <f t="shared" si="23"/>
        <v>0.25</v>
      </c>
      <c r="V21" s="22">
        <f t="shared" si="10"/>
        <v>0.26</v>
      </c>
      <c r="W21" s="22">
        <f t="shared" si="11"/>
        <v>0.25</v>
      </c>
      <c r="X21" s="22">
        <f t="shared" si="12"/>
        <v>0.25</v>
      </c>
      <c r="Y21" s="22">
        <f t="shared" si="13"/>
        <v>0.23</v>
      </c>
      <c r="Z21" s="22">
        <f t="shared" si="24"/>
        <v>0.25</v>
      </c>
      <c r="AA21" s="22">
        <f t="shared" si="14"/>
        <v>0.22</v>
      </c>
      <c r="AB21" s="22">
        <f t="shared" si="15"/>
        <v>0.26</v>
      </c>
      <c r="AC21" s="22">
        <f t="shared" si="16"/>
        <v>0.26</v>
      </c>
      <c r="AD21" s="22">
        <f t="shared" si="17"/>
        <v>0.28999999999999998</v>
      </c>
      <c r="AE21" s="22">
        <f t="shared" si="18"/>
        <v>0.23</v>
      </c>
      <c r="AF21" s="22">
        <f t="shared" si="25"/>
        <v>0.26</v>
      </c>
      <c r="AG21" s="22">
        <f t="shared" si="19"/>
        <v>0.22</v>
      </c>
      <c r="AH21" s="22">
        <f t="shared" si="20"/>
        <v>0.23</v>
      </c>
      <c r="AI21" s="22">
        <f t="shared" si="21"/>
        <v>0.25</v>
      </c>
      <c r="AJ21" s="22">
        <f t="shared" si="26"/>
        <v>0.23</v>
      </c>
    </row>
    <row r="22" spans="1:36" ht="12.95" customHeight="1">
      <c r="A22" s="21">
        <v>349</v>
      </c>
      <c r="B22" s="78" t="s">
        <v>153</v>
      </c>
      <c r="C22" s="79"/>
      <c r="D22" s="21">
        <v>16</v>
      </c>
      <c r="E22" s="21">
        <v>15</v>
      </c>
      <c r="F22" s="4">
        <f t="shared" si="0"/>
        <v>0.14000000000000001</v>
      </c>
      <c r="G22" s="5" t="s">
        <v>146</v>
      </c>
      <c r="H22" s="21" t="s">
        <v>148</v>
      </c>
      <c r="I22" s="21" t="s">
        <v>39</v>
      </c>
      <c r="J22" s="1" t="s">
        <v>15</v>
      </c>
      <c r="K22" s="22">
        <f t="shared" si="1"/>
        <v>0.15</v>
      </c>
      <c r="L22" s="22">
        <f t="shared" si="2"/>
        <v>0.16</v>
      </c>
      <c r="M22" s="22">
        <f t="shared" si="3"/>
        <v>0.16</v>
      </c>
      <c r="N22" s="22">
        <f t="shared" si="4"/>
        <v>0.16</v>
      </c>
      <c r="O22" s="22">
        <f t="shared" si="5"/>
        <v>0.16</v>
      </c>
      <c r="P22" s="22">
        <f t="shared" si="22"/>
        <v>0.16</v>
      </c>
      <c r="Q22" s="22">
        <f t="shared" si="6"/>
        <v>0.15</v>
      </c>
      <c r="R22" s="22">
        <f t="shared" si="7"/>
        <v>0.16</v>
      </c>
      <c r="S22" s="22">
        <f t="shared" si="8"/>
        <v>0.16</v>
      </c>
      <c r="T22" s="22">
        <f t="shared" si="9"/>
        <v>0.16</v>
      </c>
      <c r="U22" s="22">
        <f t="shared" si="23"/>
        <v>0.16</v>
      </c>
      <c r="V22" s="22">
        <f t="shared" si="10"/>
        <v>0.16</v>
      </c>
      <c r="W22" s="22">
        <f t="shared" si="11"/>
        <v>0.15</v>
      </c>
      <c r="X22" s="22">
        <f t="shared" si="12"/>
        <v>0.16</v>
      </c>
      <c r="Y22" s="22">
        <f t="shared" si="13"/>
        <v>0.14000000000000001</v>
      </c>
      <c r="Z22" s="22">
        <f t="shared" si="24"/>
        <v>0.15</v>
      </c>
      <c r="AA22" s="22">
        <f t="shared" si="14"/>
        <v>0.14000000000000001</v>
      </c>
      <c r="AB22" s="22">
        <f t="shared" si="15"/>
        <v>0.15</v>
      </c>
      <c r="AC22" s="22">
        <f t="shared" si="16"/>
        <v>0.16</v>
      </c>
      <c r="AD22" s="22">
        <f t="shared" si="17"/>
        <v>0.19</v>
      </c>
      <c r="AE22" s="22">
        <f t="shared" si="18"/>
        <v>0.14000000000000001</v>
      </c>
      <c r="AF22" s="22">
        <f t="shared" si="25"/>
        <v>0.15</v>
      </c>
      <c r="AG22" s="22">
        <f t="shared" si="19"/>
        <v>0.14000000000000001</v>
      </c>
      <c r="AH22" s="22">
        <f t="shared" si="20"/>
        <v>0.14000000000000001</v>
      </c>
      <c r="AI22" s="22">
        <f t="shared" si="21"/>
        <v>0.16</v>
      </c>
      <c r="AJ22" s="22">
        <f t="shared" si="26"/>
        <v>0.14000000000000001</v>
      </c>
    </row>
    <row r="23" spans="1:36" ht="12.95" customHeight="1">
      <c r="A23" s="21">
        <v>350</v>
      </c>
      <c r="B23" s="78" t="s">
        <v>154</v>
      </c>
      <c r="C23" s="79"/>
      <c r="D23" s="21">
        <v>10</v>
      </c>
      <c r="E23" s="21">
        <v>13</v>
      </c>
      <c r="F23" s="4">
        <f t="shared" si="0"/>
        <v>0.05</v>
      </c>
      <c r="G23" s="5"/>
      <c r="H23" s="21" t="s">
        <v>148</v>
      </c>
      <c r="I23" s="21" t="s">
        <v>182</v>
      </c>
      <c r="J23" s="1" t="s">
        <v>15</v>
      </c>
      <c r="K23" s="22">
        <f t="shared" si="1"/>
        <v>0.06</v>
      </c>
      <c r="L23" s="22">
        <f t="shared" si="2"/>
        <v>0.06</v>
      </c>
      <c r="M23" s="22">
        <f t="shared" si="3"/>
        <v>0.06</v>
      </c>
      <c r="N23" s="22">
        <f t="shared" si="4"/>
        <v>0.06</v>
      </c>
      <c r="O23" s="22">
        <f t="shared" si="5"/>
        <v>0.06</v>
      </c>
      <c r="P23" s="22">
        <f t="shared" si="22"/>
        <v>0.06</v>
      </c>
      <c r="Q23" s="22">
        <f t="shared" si="6"/>
        <v>0.05</v>
      </c>
      <c r="R23" s="22">
        <f t="shared" si="7"/>
        <v>0.05</v>
      </c>
      <c r="S23" s="22">
        <f t="shared" si="8"/>
        <v>0.06</v>
      </c>
      <c r="T23" s="22">
        <f t="shared" si="9"/>
        <v>0.06</v>
      </c>
      <c r="U23" s="22">
        <f t="shared" si="23"/>
        <v>0.05</v>
      </c>
      <c r="V23" s="22">
        <f t="shared" si="10"/>
        <v>0.06</v>
      </c>
      <c r="W23" s="22">
        <f t="shared" si="11"/>
        <v>0.06</v>
      </c>
      <c r="X23" s="22">
        <f t="shared" si="12"/>
        <v>0.06</v>
      </c>
      <c r="Y23" s="22">
        <f t="shared" si="13"/>
        <v>0.05</v>
      </c>
      <c r="Z23" s="22">
        <f t="shared" si="24"/>
        <v>0.06</v>
      </c>
      <c r="AA23" s="22">
        <f t="shared" si="14"/>
        <v>0.05</v>
      </c>
      <c r="AB23" s="22">
        <f t="shared" si="15"/>
        <v>0.05</v>
      </c>
      <c r="AC23" s="22">
        <f t="shared" si="16"/>
        <v>0.05</v>
      </c>
      <c r="AD23" s="22">
        <f t="shared" si="17"/>
        <v>7.0000000000000007E-2</v>
      </c>
      <c r="AE23" s="22">
        <f t="shared" si="18"/>
        <v>0.05</v>
      </c>
      <c r="AF23" s="22">
        <f t="shared" si="25"/>
        <v>0.05</v>
      </c>
      <c r="AG23" s="22">
        <f t="shared" si="19"/>
        <v>0.05</v>
      </c>
      <c r="AH23" s="22">
        <f t="shared" si="20"/>
        <v>0.05</v>
      </c>
      <c r="AI23" s="22">
        <f t="shared" si="21"/>
        <v>0.06</v>
      </c>
      <c r="AJ23" s="22">
        <f t="shared" si="26"/>
        <v>0.05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2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23"/>
        <v>#N/A</v>
      </c>
      <c r="V24" s="22" t="e">
        <f t="shared" si="10"/>
        <v>#NUM!</v>
      </c>
      <c r="W24" s="22" t="e">
        <f t="shared" si="11"/>
        <v>#NUM!</v>
      </c>
      <c r="X24" s="22" t="e">
        <f t="shared" si="12"/>
        <v>#NUM!</v>
      </c>
      <c r="Y24" s="22" t="e">
        <f t="shared" si="13"/>
        <v>#NUM!</v>
      </c>
      <c r="Z24" s="22" t="e">
        <f t="shared" si="24"/>
        <v>#N/A</v>
      </c>
      <c r="AA24" s="22" t="e">
        <f t="shared" si="14"/>
        <v>#NUM!</v>
      </c>
      <c r="AB24" s="22" t="e">
        <f t="shared" si="15"/>
        <v>#NUM!</v>
      </c>
      <c r="AC24" s="22" t="e">
        <f t="shared" si="16"/>
        <v>#NUM!</v>
      </c>
      <c r="AD24" s="22" t="e">
        <f t="shared" si="17"/>
        <v>#NUM!</v>
      </c>
      <c r="AE24" s="22" t="e">
        <f t="shared" si="18"/>
        <v>#NUM!</v>
      </c>
      <c r="AF24" s="22" t="e">
        <f t="shared" si="25"/>
        <v>#N/A</v>
      </c>
      <c r="AG24" s="22" t="e">
        <f t="shared" si="19"/>
        <v>#NUM!</v>
      </c>
      <c r="AH24" s="22" t="e">
        <f t="shared" si="20"/>
        <v>#NUM!</v>
      </c>
      <c r="AI24" s="22" t="e">
        <f t="shared" si="21"/>
        <v>#NUM!</v>
      </c>
      <c r="AJ24" s="22" t="e">
        <f t="shared" si="26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2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23"/>
        <v>#N/A</v>
      </c>
      <c r="V25" s="22" t="e">
        <f t="shared" si="10"/>
        <v>#NUM!</v>
      </c>
      <c r="W25" s="22" t="e">
        <f t="shared" si="11"/>
        <v>#NUM!</v>
      </c>
      <c r="X25" s="22" t="e">
        <f t="shared" si="12"/>
        <v>#NUM!</v>
      </c>
      <c r="Y25" s="22" t="e">
        <f t="shared" si="13"/>
        <v>#NUM!</v>
      </c>
      <c r="Z25" s="22" t="e">
        <f t="shared" si="24"/>
        <v>#N/A</v>
      </c>
      <c r="AA25" s="22" t="e">
        <f t="shared" si="14"/>
        <v>#NUM!</v>
      </c>
      <c r="AB25" s="22" t="e">
        <f t="shared" si="15"/>
        <v>#NUM!</v>
      </c>
      <c r="AC25" s="22" t="e">
        <f t="shared" si="16"/>
        <v>#NUM!</v>
      </c>
      <c r="AD25" s="22" t="e">
        <f t="shared" si="17"/>
        <v>#NUM!</v>
      </c>
      <c r="AE25" s="22" t="e">
        <f t="shared" si="18"/>
        <v>#NUM!</v>
      </c>
      <c r="AF25" s="22" t="e">
        <f t="shared" si="25"/>
        <v>#N/A</v>
      </c>
      <c r="AG25" s="22" t="e">
        <f t="shared" si="19"/>
        <v>#NUM!</v>
      </c>
      <c r="AH25" s="22" t="e">
        <f t="shared" si="20"/>
        <v>#NUM!</v>
      </c>
      <c r="AI25" s="22" t="e">
        <f t="shared" si="21"/>
        <v>#NUM!</v>
      </c>
      <c r="AJ25" s="22" t="e">
        <f t="shared" si="26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2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23"/>
        <v>#N/A</v>
      </c>
      <c r="V26" s="22" t="e">
        <f t="shared" si="10"/>
        <v>#NUM!</v>
      </c>
      <c r="W26" s="22" t="e">
        <f t="shared" si="11"/>
        <v>#NUM!</v>
      </c>
      <c r="X26" s="22" t="e">
        <f t="shared" si="12"/>
        <v>#NUM!</v>
      </c>
      <c r="Y26" s="22" t="e">
        <f t="shared" si="13"/>
        <v>#NUM!</v>
      </c>
      <c r="Z26" s="22" t="e">
        <f t="shared" si="24"/>
        <v>#N/A</v>
      </c>
      <c r="AA26" s="22" t="e">
        <f t="shared" si="14"/>
        <v>#NUM!</v>
      </c>
      <c r="AB26" s="22" t="e">
        <f t="shared" si="15"/>
        <v>#NUM!</v>
      </c>
      <c r="AC26" s="22" t="e">
        <f t="shared" si="16"/>
        <v>#NUM!</v>
      </c>
      <c r="AD26" s="22" t="e">
        <f t="shared" si="17"/>
        <v>#NUM!</v>
      </c>
      <c r="AE26" s="22" t="e">
        <f t="shared" si="18"/>
        <v>#NUM!</v>
      </c>
      <c r="AF26" s="22" t="e">
        <f t="shared" si="25"/>
        <v>#N/A</v>
      </c>
      <c r="AG26" s="22" t="e">
        <f t="shared" si="19"/>
        <v>#NUM!</v>
      </c>
      <c r="AH26" s="22" t="e">
        <f t="shared" si="20"/>
        <v>#NUM!</v>
      </c>
      <c r="AI26" s="22" t="e">
        <f t="shared" si="21"/>
        <v>#NUM!</v>
      </c>
      <c r="AJ26" s="22" t="e">
        <f t="shared" si="26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2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23"/>
        <v>#N/A</v>
      </c>
      <c r="V27" s="22" t="e">
        <f t="shared" si="10"/>
        <v>#NUM!</v>
      </c>
      <c r="W27" s="22" t="e">
        <f t="shared" si="11"/>
        <v>#NUM!</v>
      </c>
      <c r="X27" s="22" t="e">
        <f t="shared" si="12"/>
        <v>#NUM!</v>
      </c>
      <c r="Y27" s="22" t="e">
        <f t="shared" si="13"/>
        <v>#NUM!</v>
      </c>
      <c r="Z27" s="22" t="e">
        <f t="shared" si="24"/>
        <v>#N/A</v>
      </c>
      <c r="AA27" s="22" t="e">
        <f t="shared" si="14"/>
        <v>#NUM!</v>
      </c>
      <c r="AB27" s="22" t="e">
        <f t="shared" si="15"/>
        <v>#NUM!</v>
      </c>
      <c r="AC27" s="22" t="e">
        <f t="shared" si="16"/>
        <v>#NUM!</v>
      </c>
      <c r="AD27" s="22" t="e">
        <f t="shared" si="17"/>
        <v>#NUM!</v>
      </c>
      <c r="AE27" s="22" t="e">
        <f t="shared" si="18"/>
        <v>#NUM!</v>
      </c>
      <c r="AF27" s="22" t="e">
        <f t="shared" si="25"/>
        <v>#N/A</v>
      </c>
      <c r="AG27" s="22" t="e">
        <f t="shared" si="19"/>
        <v>#NUM!</v>
      </c>
      <c r="AH27" s="22" t="e">
        <f t="shared" si="20"/>
        <v>#NUM!</v>
      </c>
      <c r="AI27" s="22" t="e">
        <f t="shared" si="21"/>
        <v>#NUM!</v>
      </c>
      <c r="AJ27" s="22" t="e">
        <f t="shared" si="26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2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23"/>
        <v>#N/A</v>
      </c>
      <c r="V28" s="22" t="e">
        <f t="shared" si="10"/>
        <v>#NUM!</v>
      </c>
      <c r="W28" s="22" t="e">
        <f t="shared" si="11"/>
        <v>#NUM!</v>
      </c>
      <c r="X28" s="22" t="e">
        <f t="shared" si="12"/>
        <v>#NUM!</v>
      </c>
      <c r="Y28" s="22" t="e">
        <f t="shared" si="13"/>
        <v>#NUM!</v>
      </c>
      <c r="Z28" s="22" t="e">
        <f t="shared" si="24"/>
        <v>#N/A</v>
      </c>
      <c r="AA28" s="22" t="e">
        <f t="shared" si="14"/>
        <v>#NUM!</v>
      </c>
      <c r="AB28" s="22" t="e">
        <f t="shared" si="15"/>
        <v>#NUM!</v>
      </c>
      <c r="AC28" s="22" t="e">
        <f t="shared" si="16"/>
        <v>#NUM!</v>
      </c>
      <c r="AD28" s="22" t="e">
        <f t="shared" si="17"/>
        <v>#NUM!</v>
      </c>
      <c r="AE28" s="22" t="e">
        <f t="shared" si="18"/>
        <v>#NUM!</v>
      </c>
      <c r="AF28" s="22" t="e">
        <f t="shared" si="25"/>
        <v>#N/A</v>
      </c>
      <c r="AG28" s="22" t="e">
        <f t="shared" si="19"/>
        <v>#NUM!</v>
      </c>
      <c r="AH28" s="22" t="e">
        <f t="shared" si="20"/>
        <v>#NUM!</v>
      </c>
      <c r="AI28" s="22" t="e">
        <f t="shared" si="21"/>
        <v>#NUM!</v>
      </c>
      <c r="AJ28" s="22" t="e">
        <f t="shared" si="26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2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23"/>
        <v>#N/A</v>
      </c>
      <c r="V29" s="22" t="e">
        <f t="shared" si="10"/>
        <v>#NUM!</v>
      </c>
      <c r="W29" s="22" t="e">
        <f t="shared" si="11"/>
        <v>#NUM!</v>
      </c>
      <c r="X29" s="22" t="e">
        <f t="shared" si="12"/>
        <v>#NUM!</v>
      </c>
      <c r="Y29" s="22" t="e">
        <f t="shared" si="13"/>
        <v>#NUM!</v>
      </c>
      <c r="Z29" s="22" t="e">
        <f t="shared" si="24"/>
        <v>#N/A</v>
      </c>
      <c r="AA29" s="22" t="e">
        <f t="shared" si="14"/>
        <v>#NUM!</v>
      </c>
      <c r="AB29" s="22" t="e">
        <f t="shared" si="15"/>
        <v>#NUM!</v>
      </c>
      <c r="AC29" s="22" t="e">
        <f t="shared" si="16"/>
        <v>#NUM!</v>
      </c>
      <c r="AD29" s="22" t="e">
        <f t="shared" si="17"/>
        <v>#NUM!</v>
      </c>
      <c r="AE29" s="22" t="e">
        <f t="shared" si="18"/>
        <v>#NUM!</v>
      </c>
      <c r="AF29" s="22" t="e">
        <f t="shared" si="25"/>
        <v>#N/A</v>
      </c>
      <c r="AG29" s="22" t="e">
        <f t="shared" si="19"/>
        <v>#NUM!</v>
      </c>
      <c r="AH29" s="22" t="e">
        <f t="shared" si="20"/>
        <v>#NUM!</v>
      </c>
      <c r="AI29" s="22" t="e">
        <f t="shared" si="21"/>
        <v>#NUM!</v>
      </c>
      <c r="AJ29" s="22" t="e">
        <f t="shared" si="26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2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23"/>
        <v>#N/A</v>
      </c>
      <c r="V30" s="22" t="e">
        <f t="shared" si="10"/>
        <v>#NUM!</v>
      </c>
      <c r="W30" s="22" t="e">
        <f t="shared" si="11"/>
        <v>#NUM!</v>
      </c>
      <c r="X30" s="22" t="e">
        <f t="shared" si="12"/>
        <v>#NUM!</v>
      </c>
      <c r="Y30" s="22" t="e">
        <f t="shared" si="13"/>
        <v>#NUM!</v>
      </c>
      <c r="Z30" s="22" t="e">
        <f t="shared" si="24"/>
        <v>#N/A</v>
      </c>
      <c r="AA30" s="22" t="e">
        <f t="shared" si="14"/>
        <v>#NUM!</v>
      </c>
      <c r="AB30" s="22" t="e">
        <f t="shared" si="15"/>
        <v>#NUM!</v>
      </c>
      <c r="AC30" s="22" t="e">
        <f t="shared" si="16"/>
        <v>#NUM!</v>
      </c>
      <c r="AD30" s="22" t="e">
        <f t="shared" si="17"/>
        <v>#NUM!</v>
      </c>
      <c r="AE30" s="22" t="e">
        <f t="shared" si="18"/>
        <v>#NUM!</v>
      </c>
      <c r="AF30" s="22" t="e">
        <f t="shared" si="25"/>
        <v>#N/A</v>
      </c>
      <c r="AG30" s="22" t="e">
        <f t="shared" si="19"/>
        <v>#NUM!</v>
      </c>
      <c r="AH30" s="22" t="e">
        <f t="shared" si="20"/>
        <v>#NUM!</v>
      </c>
      <c r="AI30" s="22" t="e">
        <f t="shared" si="21"/>
        <v>#NUM!</v>
      </c>
      <c r="AJ30" s="22" t="e">
        <f t="shared" si="26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2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23"/>
        <v>#N/A</v>
      </c>
      <c r="V31" s="22" t="e">
        <f t="shared" si="10"/>
        <v>#NUM!</v>
      </c>
      <c r="W31" s="22" t="e">
        <f t="shared" si="11"/>
        <v>#NUM!</v>
      </c>
      <c r="X31" s="22" t="e">
        <f t="shared" si="12"/>
        <v>#NUM!</v>
      </c>
      <c r="Y31" s="22" t="e">
        <f t="shared" si="13"/>
        <v>#NUM!</v>
      </c>
      <c r="Z31" s="22" t="e">
        <f t="shared" si="24"/>
        <v>#N/A</v>
      </c>
      <c r="AA31" s="22" t="e">
        <f t="shared" si="14"/>
        <v>#NUM!</v>
      </c>
      <c r="AB31" s="22" t="e">
        <f t="shared" si="15"/>
        <v>#NUM!</v>
      </c>
      <c r="AC31" s="22" t="e">
        <f t="shared" si="16"/>
        <v>#NUM!</v>
      </c>
      <c r="AD31" s="22" t="e">
        <f t="shared" si="17"/>
        <v>#NUM!</v>
      </c>
      <c r="AE31" s="22" t="e">
        <f t="shared" si="18"/>
        <v>#NUM!</v>
      </c>
      <c r="AF31" s="22" t="e">
        <f t="shared" si="25"/>
        <v>#N/A</v>
      </c>
      <c r="AG31" s="22" t="e">
        <f t="shared" si="19"/>
        <v>#NUM!</v>
      </c>
      <c r="AH31" s="22" t="e">
        <f t="shared" si="20"/>
        <v>#NUM!</v>
      </c>
      <c r="AI31" s="22" t="e">
        <f t="shared" si="21"/>
        <v>#NUM!</v>
      </c>
      <c r="AJ31" s="22" t="e">
        <f t="shared" si="26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2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23"/>
        <v>#N/A</v>
      </c>
      <c r="V32" s="22" t="e">
        <f t="shared" si="10"/>
        <v>#NUM!</v>
      </c>
      <c r="W32" s="22" t="e">
        <f t="shared" si="11"/>
        <v>#NUM!</v>
      </c>
      <c r="X32" s="22" t="e">
        <f t="shared" si="12"/>
        <v>#NUM!</v>
      </c>
      <c r="Y32" s="22" t="e">
        <f t="shared" si="13"/>
        <v>#NUM!</v>
      </c>
      <c r="Z32" s="22" t="e">
        <f t="shared" si="24"/>
        <v>#N/A</v>
      </c>
      <c r="AA32" s="22" t="e">
        <f t="shared" si="14"/>
        <v>#NUM!</v>
      </c>
      <c r="AB32" s="22" t="e">
        <f t="shared" si="15"/>
        <v>#NUM!</v>
      </c>
      <c r="AC32" s="22" t="e">
        <f t="shared" si="16"/>
        <v>#NUM!</v>
      </c>
      <c r="AD32" s="22" t="e">
        <f t="shared" si="17"/>
        <v>#NUM!</v>
      </c>
      <c r="AE32" s="22" t="e">
        <f t="shared" si="18"/>
        <v>#NUM!</v>
      </c>
      <c r="AF32" s="22" t="e">
        <f t="shared" si="25"/>
        <v>#N/A</v>
      </c>
      <c r="AG32" s="22" t="e">
        <f t="shared" si="19"/>
        <v>#NUM!</v>
      </c>
      <c r="AH32" s="22" t="e">
        <f t="shared" si="20"/>
        <v>#NUM!</v>
      </c>
      <c r="AI32" s="22" t="e">
        <f t="shared" si="21"/>
        <v>#NUM!</v>
      </c>
      <c r="AJ32" s="22" t="e">
        <f t="shared" si="26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2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23"/>
        <v>#N/A</v>
      </c>
      <c r="V33" s="22" t="e">
        <f t="shared" si="10"/>
        <v>#NUM!</v>
      </c>
      <c r="W33" s="22" t="e">
        <f t="shared" si="11"/>
        <v>#NUM!</v>
      </c>
      <c r="X33" s="22" t="e">
        <f t="shared" si="12"/>
        <v>#NUM!</v>
      </c>
      <c r="Y33" s="22" t="e">
        <f t="shared" si="13"/>
        <v>#NUM!</v>
      </c>
      <c r="Z33" s="22" t="e">
        <f t="shared" si="24"/>
        <v>#N/A</v>
      </c>
      <c r="AA33" s="22" t="e">
        <f t="shared" si="14"/>
        <v>#NUM!</v>
      </c>
      <c r="AB33" s="22" t="e">
        <f t="shared" si="15"/>
        <v>#NUM!</v>
      </c>
      <c r="AC33" s="22" t="e">
        <f t="shared" si="16"/>
        <v>#NUM!</v>
      </c>
      <c r="AD33" s="22" t="e">
        <f t="shared" si="17"/>
        <v>#NUM!</v>
      </c>
      <c r="AE33" s="22" t="e">
        <f t="shared" si="18"/>
        <v>#NUM!</v>
      </c>
      <c r="AF33" s="22" t="e">
        <f t="shared" si="25"/>
        <v>#N/A</v>
      </c>
      <c r="AG33" s="22" t="e">
        <f t="shared" si="19"/>
        <v>#NUM!</v>
      </c>
      <c r="AH33" s="22" t="e">
        <f t="shared" si="20"/>
        <v>#NUM!</v>
      </c>
      <c r="AI33" s="22" t="e">
        <f t="shared" si="21"/>
        <v>#NUM!</v>
      </c>
      <c r="AJ33" s="22" t="e">
        <f t="shared" si="26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2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23"/>
        <v>#N/A</v>
      </c>
      <c r="V34" s="22" t="e">
        <f t="shared" si="10"/>
        <v>#NUM!</v>
      </c>
      <c r="W34" s="22" t="e">
        <f t="shared" si="11"/>
        <v>#NUM!</v>
      </c>
      <c r="X34" s="22" t="e">
        <f t="shared" si="12"/>
        <v>#NUM!</v>
      </c>
      <c r="Y34" s="22" t="e">
        <f t="shared" si="13"/>
        <v>#NUM!</v>
      </c>
      <c r="Z34" s="22" t="e">
        <f t="shared" si="24"/>
        <v>#N/A</v>
      </c>
      <c r="AA34" s="22" t="e">
        <f t="shared" si="14"/>
        <v>#NUM!</v>
      </c>
      <c r="AB34" s="22" t="e">
        <f t="shared" si="15"/>
        <v>#NUM!</v>
      </c>
      <c r="AC34" s="22" t="e">
        <f t="shared" si="16"/>
        <v>#NUM!</v>
      </c>
      <c r="AD34" s="22" t="e">
        <f t="shared" si="17"/>
        <v>#NUM!</v>
      </c>
      <c r="AE34" s="22" t="e">
        <f t="shared" si="18"/>
        <v>#NUM!</v>
      </c>
      <c r="AF34" s="22" t="e">
        <f t="shared" si="25"/>
        <v>#N/A</v>
      </c>
      <c r="AG34" s="22" t="e">
        <f t="shared" si="19"/>
        <v>#NUM!</v>
      </c>
      <c r="AH34" s="22" t="e">
        <f t="shared" si="20"/>
        <v>#NUM!</v>
      </c>
      <c r="AI34" s="22" t="e">
        <f t="shared" si="21"/>
        <v>#NUM!</v>
      </c>
      <c r="AJ34" s="22" t="e">
        <f t="shared" si="26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2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23"/>
        <v>#N/A</v>
      </c>
      <c r="V35" s="22" t="e">
        <f t="shared" si="10"/>
        <v>#NUM!</v>
      </c>
      <c r="W35" s="22" t="e">
        <f t="shared" si="11"/>
        <v>#NUM!</v>
      </c>
      <c r="X35" s="22" t="e">
        <f t="shared" si="12"/>
        <v>#NUM!</v>
      </c>
      <c r="Y35" s="22" t="e">
        <f t="shared" si="13"/>
        <v>#NUM!</v>
      </c>
      <c r="Z35" s="22" t="e">
        <f t="shared" si="24"/>
        <v>#N/A</v>
      </c>
      <c r="AA35" s="22" t="e">
        <f t="shared" si="14"/>
        <v>#NUM!</v>
      </c>
      <c r="AB35" s="22" t="e">
        <f t="shared" si="15"/>
        <v>#NUM!</v>
      </c>
      <c r="AC35" s="22" t="e">
        <f t="shared" si="16"/>
        <v>#NUM!</v>
      </c>
      <c r="AD35" s="22" t="e">
        <f t="shared" si="17"/>
        <v>#NUM!</v>
      </c>
      <c r="AE35" s="22" t="e">
        <f t="shared" si="18"/>
        <v>#NUM!</v>
      </c>
      <c r="AF35" s="22" t="e">
        <f t="shared" si="25"/>
        <v>#N/A</v>
      </c>
      <c r="AG35" s="22" t="e">
        <f t="shared" si="19"/>
        <v>#NUM!</v>
      </c>
      <c r="AH35" s="22" t="e">
        <f t="shared" si="20"/>
        <v>#NUM!</v>
      </c>
      <c r="AI35" s="22" t="e">
        <f t="shared" si="21"/>
        <v>#NUM!</v>
      </c>
      <c r="AJ35" s="22" t="e">
        <f t="shared" si="26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2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23"/>
        <v>#N/A</v>
      </c>
      <c r="V36" s="22" t="e">
        <f t="shared" si="10"/>
        <v>#NUM!</v>
      </c>
      <c r="W36" s="22" t="e">
        <f t="shared" si="11"/>
        <v>#NUM!</v>
      </c>
      <c r="X36" s="22" t="e">
        <f t="shared" si="12"/>
        <v>#NUM!</v>
      </c>
      <c r="Y36" s="22" t="e">
        <f t="shared" si="13"/>
        <v>#NUM!</v>
      </c>
      <c r="Z36" s="22" t="e">
        <f t="shared" si="24"/>
        <v>#N/A</v>
      </c>
      <c r="AA36" s="22" t="e">
        <f t="shared" si="14"/>
        <v>#NUM!</v>
      </c>
      <c r="AB36" s="22" t="e">
        <f t="shared" si="15"/>
        <v>#NUM!</v>
      </c>
      <c r="AC36" s="22" t="e">
        <f t="shared" si="16"/>
        <v>#NUM!</v>
      </c>
      <c r="AD36" s="22" t="e">
        <f t="shared" si="17"/>
        <v>#NUM!</v>
      </c>
      <c r="AE36" s="22" t="e">
        <f t="shared" si="18"/>
        <v>#NUM!</v>
      </c>
      <c r="AF36" s="22" t="e">
        <f t="shared" si="25"/>
        <v>#N/A</v>
      </c>
      <c r="AG36" s="22" t="e">
        <f t="shared" si="19"/>
        <v>#NUM!</v>
      </c>
      <c r="AH36" s="22" t="e">
        <f t="shared" si="20"/>
        <v>#NUM!</v>
      </c>
      <c r="AI36" s="22" t="e">
        <f t="shared" si="21"/>
        <v>#NUM!</v>
      </c>
      <c r="AJ36" s="22" t="e">
        <f t="shared" si="26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2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23"/>
        <v>#N/A</v>
      </c>
      <c r="V37" s="22" t="e">
        <f t="shared" si="10"/>
        <v>#NUM!</v>
      </c>
      <c r="W37" s="22" t="e">
        <f t="shared" si="11"/>
        <v>#NUM!</v>
      </c>
      <c r="X37" s="22" t="e">
        <f t="shared" si="12"/>
        <v>#NUM!</v>
      </c>
      <c r="Y37" s="22" t="e">
        <f t="shared" si="13"/>
        <v>#NUM!</v>
      </c>
      <c r="Z37" s="22" t="e">
        <f t="shared" si="24"/>
        <v>#N/A</v>
      </c>
      <c r="AA37" s="22" t="e">
        <f t="shared" si="14"/>
        <v>#NUM!</v>
      </c>
      <c r="AB37" s="22" t="e">
        <f t="shared" si="15"/>
        <v>#NUM!</v>
      </c>
      <c r="AC37" s="22" t="e">
        <f t="shared" si="16"/>
        <v>#NUM!</v>
      </c>
      <c r="AD37" s="22" t="e">
        <f t="shared" si="17"/>
        <v>#NUM!</v>
      </c>
      <c r="AE37" s="22" t="e">
        <f t="shared" si="18"/>
        <v>#NUM!</v>
      </c>
      <c r="AF37" s="22" t="e">
        <f t="shared" si="25"/>
        <v>#N/A</v>
      </c>
      <c r="AG37" s="22" t="e">
        <f t="shared" si="19"/>
        <v>#NUM!</v>
      </c>
      <c r="AH37" s="22" t="e">
        <f t="shared" si="20"/>
        <v>#NUM!</v>
      </c>
      <c r="AI37" s="22" t="e">
        <f t="shared" si="21"/>
        <v>#NUM!</v>
      </c>
      <c r="AJ37" s="22" t="e">
        <f t="shared" si="26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2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23"/>
        <v>#N/A</v>
      </c>
      <c r="V38" s="22" t="e">
        <f t="shared" si="10"/>
        <v>#NUM!</v>
      </c>
      <c r="W38" s="22" t="e">
        <f t="shared" si="11"/>
        <v>#NUM!</v>
      </c>
      <c r="X38" s="22" t="e">
        <f t="shared" si="12"/>
        <v>#NUM!</v>
      </c>
      <c r="Y38" s="22" t="e">
        <f t="shared" si="13"/>
        <v>#NUM!</v>
      </c>
      <c r="Z38" s="22" t="e">
        <f t="shared" si="24"/>
        <v>#N/A</v>
      </c>
      <c r="AA38" s="22" t="e">
        <f t="shared" si="14"/>
        <v>#NUM!</v>
      </c>
      <c r="AB38" s="22" t="e">
        <f t="shared" si="15"/>
        <v>#NUM!</v>
      </c>
      <c r="AC38" s="22" t="e">
        <f t="shared" si="16"/>
        <v>#NUM!</v>
      </c>
      <c r="AD38" s="22" t="e">
        <f t="shared" si="17"/>
        <v>#NUM!</v>
      </c>
      <c r="AE38" s="22" t="e">
        <f t="shared" si="18"/>
        <v>#NUM!</v>
      </c>
      <c r="AF38" s="22" t="e">
        <f t="shared" si="25"/>
        <v>#N/A</v>
      </c>
      <c r="AG38" s="22" t="e">
        <f t="shared" si="19"/>
        <v>#NUM!</v>
      </c>
      <c r="AH38" s="22" t="e">
        <f t="shared" si="20"/>
        <v>#NUM!</v>
      </c>
      <c r="AI38" s="22" t="e">
        <f t="shared" si="21"/>
        <v>#NUM!</v>
      </c>
      <c r="AJ38" s="22" t="e">
        <f t="shared" si="26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2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23"/>
        <v>#N/A</v>
      </c>
      <c r="V39" s="22" t="e">
        <f t="shared" si="10"/>
        <v>#NUM!</v>
      </c>
      <c r="W39" s="22" t="e">
        <f t="shared" si="11"/>
        <v>#NUM!</v>
      </c>
      <c r="X39" s="22" t="e">
        <f t="shared" si="12"/>
        <v>#NUM!</v>
      </c>
      <c r="Y39" s="22" t="e">
        <f t="shared" si="13"/>
        <v>#NUM!</v>
      </c>
      <c r="Z39" s="22" t="e">
        <f t="shared" si="24"/>
        <v>#N/A</v>
      </c>
      <c r="AA39" s="22" t="e">
        <f t="shared" si="14"/>
        <v>#NUM!</v>
      </c>
      <c r="AB39" s="22" t="e">
        <f t="shared" si="15"/>
        <v>#NUM!</v>
      </c>
      <c r="AC39" s="22" t="e">
        <f t="shared" si="16"/>
        <v>#NUM!</v>
      </c>
      <c r="AD39" s="22" t="e">
        <f t="shared" si="17"/>
        <v>#NUM!</v>
      </c>
      <c r="AE39" s="22" t="e">
        <f t="shared" si="18"/>
        <v>#NUM!</v>
      </c>
      <c r="AF39" s="22" t="e">
        <f t="shared" si="25"/>
        <v>#N/A</v>
      </c>
      <c r="AG39" s="22" t="e">
        <f t="shared" si="19"/>
        <v>#NUM!</v>
      </c>
      <c r="AH39" s="22" t="e">
        <f t="shared" si="20"/>
        <v>#NUM!</v>
      </c>
      <c r="AI39" s="22" t="e">
        <f t="shared" si="21"/>
        <v>#NUM!</v>
      </c>
      <c r="AJ39" s="22" t="e">
        <f t="shared" si="26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2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23"/>
        <v>#N/A</v>
      </c>
      <c r="V40" s="22" t="e">
        <f t="shared" si="10"/>
        <v>#NUM!</v>
      </c>
      <c r="W40" s="22" t="e">
        <f t="shared" si="11"/>
        <v>#NUM!</v>
      </c>
      <c r="X40" s="22" t="e">
        <f t="shared" si="12"/>
        <v>#NUM!</v>
      </c>
      <c r="Y40" s="22" t="e">
        <f t="shared" si="13"/>
        <v>#NUM!</v>
      </c>
      <c r="Z40" s="22" t="e">
        <f t="shared" si="24"/>
        <v>#N/A</v>
      </c>
      <c r="AA40" s="22" t="e">
        <f t="shared" si="14"/>
        <v>#NUM!</v>
      </c>
      <c r="AB40" s="22" t="e">
        <f t="shared" si="15"/>
        <v>#NUM!</v>
      </c>
      <c r="AC40" s="22" t="e">
        <f t="shared" si="16"/>
        <v>#NUM!</v>
      </c>
      <c r="AD40" s="22" t="e">
        <f t="shared" si="17"/>
        <v>#NUM!</v>
      </c>
      <c r="AE40" s="22" t="e">
        <f t="shared" si="18"/>
        <v>#NUM!</v>
      </c>
      <c r="AF40" s="22" t="e">
        <f t="shared" si="25"/>
        <v>#N/A</v>
      </c>
      <c r="AG40" s="22" t="e">
        <f t="shared" si="19"/>
        <v>#NUM!</v>
      </c>
      <c r="AH40" s="22" t="e">
        <f t="shared" si="20"/>
        <v>#NUM!</v>
      </c>
      <c r="AI40" s="22" t="e">
        <f t="shared" si="21"/>
        <v>#NUM!</v>
      </c>
      <c r="AJ40" s="22" t="e">
        <f t="shared" si="26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2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23"/>
        <v>#N/A</v>
      </c>
      <c r="V41" s="22" t="e">
        <f t="shared" si="10"/>
        <v>#NUM!</v>
      </c>
      <c r="W41" s="22" t="e">
        <f t="shared" si="11"/>
        <v>#NUM!</v>
      </c>
      <c r="X41" s="22" t="e">
        <f t="shared" si="12"/>
        <v>#NUM!</v>
      </c>
      <c r="Y41" s="22" t="e">
        <f t="shared" si="13"/>
        <v>#NUM!</v>
      </c>
      <c r="Z41" s="22" t="e">
        <f t="shared" si="24"/>
        <v>#N/A</v>
      </c>
      <c r="AA41" s="22" t="e">
        <f t="shared" si="14"/>
        <v>#NUM!</v>
      </c>
      <c r="AB41" s="22" t="e">
        <f t="shared" si="15"/>
        <v>#NUM!</v>
      </c>
      <c r="AC41" s="22" t="e">
        <f t="shared" si="16"/>
        <v>#NUM!</v>
      </c>
      <c r="AD41" s="22" t="e">
        <f t="shared" si="17"/>
        <v>#NUM!</v>
      </c>
      <c r="AE41" s="22" t="e">
        <f t="shared" si="18"/>
        <v>#NUM!</v>
      </c>
      <c r="AF41" s="22" t="e">
        <f t="shared" si="25"/>
        <v>#N/A</v>
      </c>
      <c r="AG41" s="22" t="e">
        <f t="shared" si="19"/>
        <v>#NUM!</v>
      </c>
      <c r="AH41" s="22" t="e">
        <f t="shared" si="20"/>
        <v>#NUM!</v>
      </c>
      <c r="AI41" s="22" t="e">
        <f t="shared" si="21"/>
        <v>#NUM!</v>
      </c>
      <c r="AJ41" s="22" t="e">
        <f t="shared" si="26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2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23"/>
        <v>#N/A</v>
      </c>
      <c r="V42" s="22" t="e">
        <f t="shared" si="10"/>
        <v>#NUM!</v>
      </c>
      <c r="W42" s="22" t="e">
        <f t="shared" si="11"/>
        <v>#NUM!</v>
      </c>
      <c r="X42" s="22" t="e">
        <f t="shared" si="12"/>
        <v>#NUM!</v>
      </c>
      <c r="Y42" s="22" t="e">
        <f t="shared" si="13"/>
        <v>#NUM!</v>
      </c>
      <c r="Z42" s="22" t="e">
        <f t="shared" si="24"/>
        <v>#N/A</v>
      </c>
      <c r="AA42" s="22" t="e">
        <f t="shared" si="14"/>
        <v>#NUM!</v>
      </c>
      <c r="AB42" s="22" t="e">
        <f t="shared" si="15"/>
        <v>#NUM!</v>
      </c>
      <c r="AC42" s="22" t="e">
        <f t="shared" si="16"/>
        <v>#NUM!</v>
      </c>
      <c r="AD42" s="22" t="e">
        <f t="shared" si="17"/>
        <v>#NUM!</v>
      </c>
      <c r="AE42" s="22" t="e">
        <f t="shared" si="18"/>
        <v>#NUM!</v>
      </c>
      <c r="AF42" s="22" t="e">
        <f t="shared" si="25"/>
        <v>#N/A</v>
      </c>
      <c r="AG42" s="22" t="e">
        <f t="shared" si="19"/>
        <v>#NUM!</v>
      </c>
      <c r="AH42" s="22" t="e">
        <f t="shared" si="20"/>
        <v>#NUM!</v>
      </c>
      <c r="AI42" s="22" t="e">
        <f t="shared" si="21"/>
        <v>#NUM!</v>
      </c>
      <c r="AJ42" s="22" t="e">
        <f t="shared" si="26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2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23"/>
        <v>#N/A</v>
      </c>
      <c r="V43" s="22" t="e">
        <f t="shared" si="10"/>
        <v>#NUM!</v>
      </c>
      <c r="W43" s="22" t="e">
        <f t="shared" si="11"/>
        <v>#NUM!</v>
      </c>
      <c r="X43" s="22" t="e">
        <f t="shared" si="12"/>
        <v>#NUM!</v>
      </c>
      <c r="Y43" s="22" t="e">
        <f t="shared" si="13"/>
        <v>#NUM!</v>
      </c>
      <c r="Z43" s="22" t="e">
        <f t="shared" si="24"/>
        <v>#N/A</v>
      </c>
      <c r="AA43" s="22" t="e">
        <f t="shared" si="14"/>
        <v>#NUM!</v>
      </c>
      <c r="AB43" s="22" t="e">
        <f t="shared" si="15"/>
        <v>#NUM!</v>
      </c>
      <c r="AC43" s="22" t="e">
        <f t="shared" si="16"/>
        <v>#NUM!</v>
      </c>
      <c r="AD43" s="22" t="e">
        <f t="shared" si="17"/>
        <v>#NUM!</v>
      </c>
      <c r="AE43" s="22" t="e">
        <f t="shared" si="18"/>
        <v>#NUM!</v>
      </c>
      <c r="AF43" s="22" t="e">
        <f t="shared" si="25"/>
        <v>#N/A</v>
      </c>
      <c r="AG43" s="22" t="e">
        <f t="shared" si="19"/>
        <v>#NUM!</v>
      </c>
      <c r="AH43" s="22" t="e">
        <f t="shared" si="20"/>
        <v>#NUM!</v>
      </c>
      <c r="AI43" s="22" t="e">
        <f t="shared" si="21"/>
        <v>#NUM!</v>
      </c>
      <c r="AJ43" s="22" t="e">
        <f t="shared" si="26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183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20</v>
      </c>
      <c r="D47" s="13">
        <f>COUNTIF(G4:G43,"*下層*")</f>
        <v>0</v>
      </c>
      <c r="E47" s="13">
        <f>COUNTA(A4:A43)</f>
        <v>20</v>
      </c>
      <c r="F47" s="9"/>
      <c r="G47" s="14">
        <f>C47*100</f>
        <v>2000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14</v>
      </c>
      <c r="D49" s="13" t="str">
        <f>IF(D47&gt;0,ROUND(SUMIF(G4:G43,"*下層*",D4:D43)/D47,0),"")</f>
        <v/>
      </c>
      <c r="E49" s="13">
        <f>ROUND(SUM(D4:D43)/E47,0)</f>
        <v>14</v>
      </c>
      <c r="F49" s="12"/>
      <c r="G49" s="14">
        <f>C49</f>
        <v>14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2.4500000000000002</v>
      </c>
      <c r="D50" s="15">
        <f>SUMIF(G4:G43,"*下層*",F4:F43)</f>
        <v>0</v>
      </c>
      <c r="E50" s="4">
        <f>SUM(F4:F43)</f>
        <v>2.4500000000000002</v>
      </c>
      <c r="F50" s="12"/>
      <c r="G50" s="16">
        <f>C50*100</f>
        <v>245.00000000000003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形状比＝93、Sr＝17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14</v>
      </c>
      <c r="D54" s="13">
        <f>COUNTIF(H4:H43,"▲")</f>
        <v>0</v>
      </c>
      <c r="E54" s="13">
        <f>COUNTA(H4:H43)</f>
        <v>14</v>
      </c>
      <c r="F54" s="9"/>
      <c r="G54" s="14">
        <f>C54*100</f>
        <v>1400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13</v>
      </c>
      <c r="D56" s="13" t="str">
        <f>IF(D54&gt;0,ROUND(SUMIF(H4:H43,"▲",D4:D43)/D54,0),"")</f>
        <v/>
      </c>
      <c r="E56" s="13">
        <f>ROUND(SUMIF(H4:H43,"*",D4:D43)/E54,0)</f>
        <v>13</v>
      </c>
      <c r="F56" s="12"/>
      <c r="G56" s="14">
        <f>C56</f>
        <v>13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1.43</v>
      </c>
      <c r="D57" s="15">
        <f>SUMIF(H4:H43,"▲",F4:F43)</f>
        <v>0</v>
      </c>
      <c r="E57" s="15">
        <f>SUM(C57:D57)</f>
        <v>1.43</v>
      </c>
      <c r="F57" s="12"/>
      <c r="G57" s="18">
        <f>C57*100</f>
        <v>143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70</v>
      </c>
      <c r="D61" s="19" t="str">
        <f>IF(D47&gt;0,ROUND(D54/D47*100,1),"")</f>
        <v/>
      </c>
      <c r="E61" s="19">
        <f>ROUND(E54/E47*100,1)</f>
        <v>70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58.4</v>
      </c>
      <c r="D62" s="19" t="str">
        <f>IF(D47&gt;0,ROUND(D57/D50*100,1),"")</f>
        <v/>
      </c>
      <c r="E62" s="19">
        <f>ROUND(E57/E50*100,1)</f>
        <v>58.4</v>
      </c>
      <c r="F62" s="9"/>
      <c r="G62" s="9"/>
      <c r="H62" s="9"/>
      <c r="I62" s="75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15</v>
      </c>
      <c r="D67" s="13" t="str">
        <f>IF(D66&gt;0,ROUND(SUMIFS(E4:E43,G4:G43,"*下層*",H4:H43,"")/D66,0),"")</f>
        <v/>
      </c>
      <c r="E67" s="13">
        <f>IF(E66&gt;0,ROUND(SUMIF(H4:H43,"",E4:E43)/E66,0),"")</f>
        <v>15</v>
      </c>
      <c r="F67" s="12"/>
      <c r="G67" s="14">
        <f>C67</f>
        <v>15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17</v>
      </c>
      <c r="D68" s="13" t="str">
        <f>IF(D66&gt;0,ROUND(SUMIFS(D4:D43,G4:G43,"*下層*",H4:H43,"")/D66,0),"")</f>
        <v/>
      </c>
      <c r="E68" s="13">
        <f>IF(E66&gt;0,ROUND(SUMIF(H4:H43,"",D4:D43)/E66,0),"")</f>
        <v>17</v>
      </c>
      <c r="F68" s="12"/>
      <c r="G68" s="14">
        <f>C68</f>
        <v>17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1.0200000000000002</v>
      </c>
      <c r="D69" s="15" t="str">
        <f>IF(D66&gt;0,D50-D57,"")</f>
        <v/>
      </c>
      <c r="E69" s="4">
        <f>SUM(C69:D69)</f>
        <v>1.0200000000000002</v>
      </c>
      <c r="F69" s="12"/>
      <c r="G69" s="16">
        <f>C69*100</f>
        <v>102.00000000000003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形状比＝88、Sr＝27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49:B49"/>
    <mergeCell ref="A50:B50"/>
    <mergeCell ref="A69:B69"/>
    <mergeCell ref="A54:B54"/>
    <mergeCell ref="A55:B55"/>
    <mergeCell ref="A56:B56"/>
    <mergeCell ref="A57:B57"/>
    <mergeCell ref="A60:B60"/>
    <mergeCell ref="A61:B61"/>
    <mergeCell ref="A62:B62"/>
    <mergeCell ref="A65:B65"/>
    <mergeCell ref="A66:B66"/>
    <mergeCell ref="A67:B67"/>
    <mergeCell ref="A68:B68"/>
    <mergeCell ref="A53:B53"/>
    <mergeCell ref="I46:I62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A47:B47"/>
    <mergeCell ref="A48:B4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19" priority="16" stopIfTrue="1">
      <formula>AND(($H4="スギ"),(#REF!&lt;12))</formula>
    </cfRule>
  </conditionalFormatting>
  <conditionalFormatting sqref="L4:L43">
    <cfRule type="expression" dxfId="718" priority="15" stopIfTrue="1">
      <formula>AND(($H4="スギ"),(#REF!&lt;22),(#REF!&gt;=12))</formula>
    </cfRule>
  </conditionalFormatting>
  <conditionalFormatting sqref="M4:M43">
    <cfRule type="expression" dxfId="717" priority="14" stopIfTrue="1">
      <formula>AND(($H4="スギ"),(#REF!&lt;32),(#REF!&gt;=22))</formula>
    </cfRule>
  </conditionalFormatting>
  <conditionalFormatting sqref="N4:N43">
    <cfRule type="expression" dxfId="716" priority="13" stopIfTrue="1">
      <formula>AND(($H4="スギ"),(#REF!&lt;42),(#REF!&gt;=32))</formula>
    </cfRule>
  </conditionalFormatting>
  <conditionalFormatting sqref="S4:S43">
    <cfRule type="expression" dxfId="715" priority="9" stopIfTrue="1">
      <formula>AND(($H4="ヒノキ"),(#REF!&lt;32),(#REF!&gt;=22))</formula>
    </cfRule>
  </conditionalFormatting>
  <conditionalFormatting sqref="Z4:AF43 U4:U43 AJ4:AJ43 O4:P43">
    <cfRule type="expression" dxfId="714" priority="12" stopIfTrue="1">
      <formula>AND(($H4="スギ"),(#REF!&gt;=42))</formula>
    </cfRule>
  </conditionalFormatting>
  <conditionalFormatting sqref="Z4:AF43 AJ4:AJ43 T4:U43">
    <cfRule type="expression" dxfId="713" priority="8" stopIfTrue="1">
      <formula>AND(($H4="ヒノキ"),(#REF!&gt;=32))</formula>
    </cfRule>
  </conditionalFormatting>
  <conditionalFormatting sqref="AA4:AA43 Q4:Q43">
    <cfRule type="expression" dxfId="712" priority="11" stopIfTrue="1">
      <formula>AND(($H4="ヒノキ"),(#REF!&lt;12))</formula>
    </cfRule>
  </conditionalFormatting>
  <conditionalFormatting sqref="AA4:AA43 V4:V43">
    <cfRule type="expression" dxfId="711" priority="7" stopIfTrue="1">
      <formula>AND(($H4="アカマツ"),(#REF!&lt;12))</formula>
    </cfRule>
  </conditionalFormatting>
  <conditionalFormatting sqref="AB4:AB43 W4:W43">
    <cfRule type="expression" dxfId="710" priority="6" stopIfTrue="1">
      <formula>AND(($H4="アカマツ"),(#REF!&lt;22),(#REF!&gt;=12))</formula>
    </cfRule>
  </conditionalFormatting>
  <conditionalFormatting sqref="AB4:AE43 R4:R43">
    <cfRule type="expression" dxfId="709" priority="10" stopIfTrue="1">
      <formula>AND(($H4="ヒノキ"),(#REF!&lt;22),(#REF!&gt;=12))</formula>
    </cfRule>
  </conditionalFormatting>
  <conditionalFormatting sqref="AC4:AC43 X4:X43">
    <cfRule type="expression" dxfId="708" priority="5" stopIfTrue="1">
      <formula>AND(($H4="アカマツ"),(#REF!&lt;42),(#REF!&gt;=22))</formula>
    </cfRule>
  </conditionalFormatting>
  <conditionalFormatting sqref="AG4:AG43">
    <cfRule type="expression" dxfId="707" priority="3" stopIfTrue="1">
      <formula>AND(($H4&lt;&gt;"スギ"),($H4&lt;&gt;"ヒノキ"),($H4&lt;&gt;"アカマツ"),(#REF!&lt;12))</formula>
    </cfRule>
  </conditionalFormatting>
  <conditionalFormatting sqref="AH4:AH43">
    <cfRule type="expression" dxfId="70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0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70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5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10AE-A11E-400F-8654-847EFAB2ECFE}">
  <sheetPr>
    <tabColor rgb="FFFFFF00"/>
  </sheetPr>
  <dimension ref="A1:AJ120"/>
  <sheetViews>
    <sheetView showGridLines="0" view="pageBreakPreview" topLeftCell="A28" zoomScale="98" zoomScaleNormal="85" zoomScaleSheetLayoutView="98" workbookViewId="0">
      <selection activeCell="I37" sqref="I37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55</v>
      </c>
      <c r="B2" s="65"/>
      <c r="C2" s="65"/>
      <c r="D2" s="65"/>
      <c r="E2" s="65"/>
      <c r="F2" s="65"/>
      <c r="G2" s="65"/>
      <c r="H2" s="66" t="s">
        <v>170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191</v>
      </c>
      <c r="B4" s="78" t="s">
        <v>150</v>
      </c>
      <c r="C4" s="79"/>
      <c r="D4" s="21">
        <v>16</v>
      </c>
      <c r="E4" s="21">
        <v>14</v>
      </c>
      <c r="F4" s="4">
        <f t="shared" ref="F4:F43" si="0">IF(D4&gt;0,IF(B4="スギ",P4,IF(B4="ヒノキ",U4,IF(B4="アカマツ",Z4,IF(B4="カラマツ",AF4,AJ4)))),"")</f>
        <v>0.13</v>
      </c>
      <c r="G4" s="5" t="s">
        <v>146</v>
      </c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0.14000000000000001</v>
      </c>
      <c r="L4" s="22">
        <f t="shared" ref="L4:L43" si="2">ROUND(10^(-5+0.73504+1.83346*LOG(D4)+1.06569*LOG(E4)),2)</f>
        <v>0.15</v>
      </c>
      <c r="M4" s="22">
        <f t="shared" ref="M4:M43" si="3">ROUND(10^(-5+0.71514+1.74357*LOG(D4)+1.17719*LOG(E4)),2)</f>
        <v>0.15</v>
      </c>
      <c r="N4" s="22">
        <f t="shared" ref="N4:N43" si="4">ROUND(10^(-5+0.82956+1.76381*LOG(D4)+1.06412*LOG(E4)),2)</f>
        <v>0.15</v>
      </c>
      <c r="O4" s="22">
        <f t="shared" ref="O4:O43" si="5">ROUND(10^(-5+0.88226+1.79204*LOG(D4)+0.99303*LOG(E4)),2)</f>
        <v>0.15</v>
      </c>
      <c r="P4" s="22">
        <f>HLOOKUP($D4,K$3:O$43,MATCH($A4,$A$3:$A$43,0),1)</f>
        <v>0.15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0.14000000000000001</v>
      </c>
      <c r="R4" s="22">
        <f t="shared" ref="R4:R43" si="7">ROUND(10^(1.905709*LOG(D4)+1.011385*LOG(E4)-4.293729),2)</f>
        <v>0.14000000000000001</v>
      </c>
      <c r="S4" s="22">
        <f t="shared" ref="S4:S43" si="8">ROUND(10^(1.771888*LOG(D4)+1.138415*LOG(E4)-4.271259),2)</f>
        <v>0.15</v>
      </c>
      <c r="T4" s="22">
        <f t="shared" ref="T4:T43" si="9">ROUND(10^(1.671519*LOG(D4)+1.363617*LOG(E4)-4.404407),2)</f>
        <v>0.15</v>
      </c>
      <c r="U4" s="22">
        <f>HLOOKUP($D4,Q$3:T$43,MATCH($A4,$A$3:$A$43,0),1)</f>
        <v>0.14000000000000001</v>
      </c>
      <c r="V4" s="22">
        <f t="shared" ref="V4:V43" si="10">IF(ROUND(10^(-4.249503+1.946501*LOG(D4)+0.942682*LOG(E4)),2)&gt;=0.01,ROUND(10^(-4.249503+1.946501*LOG(D4)+0.942682*LOG(E4)),2),ROUND(10^(-4.249503+1.946501*LOG(D4)+0.942682*LOG(E4)),3))</f>
        <v>0.15</v>
      </c>
      <c r="W4" s="22">
        <f t="shared" ref="W4:W43" si="11">ROUND(10^(-4.155639+1.847898*LOG(D4)+0.951955*LOG(E4)),2)</f>
        <v>0.14000000000000001</v>
      </c>
      <c r="X4" s="22">
        <f t="shared" ref="X4:X43" si="12">ROUND(10^(-4.194535+1.804172*LOG(D4)+1.034248*LOG(E4)),2)</f>
        <v>0.15</v>
      </c>
      <c r="Y4" s="22">
        <f t="shared" ref="Y4:Y43" si="13">ROUND(10^(-4.42347+2.006485*LOG(D4)+0.967757*LOG(E4)),2)</f>
        <v>0.13</v>
      </c>
      <c r="Z4" s="22">
        <f>HLOOKUP($D4,V$3:Y$43,MATCH($A4,$A$3:$A$43,0),1)</f>
        <v>0.14000000000000001</v>
      </c>
      <c r="AA4" s="22">
        <f t="shared" ref="AA4:AA43" si="14">IF(ROUND(10^(1.80389*LOG(D4)+0.962587*LOG(E4)-4.155099),2)&gt;=0.01,ROUND(10^(1.80389*LOG(D4)+0.962587*LOG(E4)-4.155099),2),ROUND(10^(1.80389*LOG(D4)+0.962587*LOG(E4)-4.155099),3))</f>
        <v>0.13</v>
      </c>
      <c r="AB4" s="22">
        <f t="shared" ref="AB4:AB43" si="15">ROUND(10^(1.979213*LOG(D4)+0.998347*LOG(E4)-4.369281),2)</f>
        <v>0.14000000000000001</v>
      </c>
      <c r="AC4" s="22">
        <f t="shared" ref="AC4:AC43" si="16">ROUND(10^(1.904401*LOG(D4)+1.062478*LOG(E4)-4.348104),2)</f>
        <v>0.15</v>
      </c>
      <c r="AD4" s="22">
        <f t="shared" ref="AD4:AD43" si="17">ROUND(10^(1.640825*LOG(D4)+1.080387*LOG(E4)-3.976731),2)</f>
        <v>0.17</v>
      </c>
      <c r="AE4" s="22">
        <f t="shared" ref="AE4:AE43" si="18">ROUND(10^(1.90887*LOG(D4)+1.088002*LOG(E4)-4.431495),2)</f>
        <v>0.13</v>
      </c>
      <c r="AF4" s="22">
        <f>HLOOKUP($D4,AA$3:AE$43,MATCH($A4,$A$3:$A$43,0),1)</f>
        <v>0.14000000000000001</v>
      </c>
      <c r="AG4" s="22">
        <f t="shared" ref="AG4:AG43" si="19">IF(ROUND(10^(1.94019664*LOG(D4)+0.84689666*LOG(E4)-4.20067295),2)&gt;=0.01,ROUND(10^(1.94019664*LOG(D4)+0.84689666*LOG(E4)-4.20067295),2),ROUND(10^(1.94019664*LOG(D4)+0.84689666*LOG(E4)-4.20067295),3))</f>
        <v>0.13</v>
      </c>
      <c r="AH4" s="22">
        <f t="shared" ref="AH4:AH43" si="20">ROUND(10^(1.93813902*LOG(D4)+0.96697002*LOG(E4)-4.32216295),2)</f>
        <v>0.13</v>
      </c>
      <c r="AI4" s="22">
        <f t="shared" ref="AI4:AI43" si="21">ROUND(10^(1.82464098*LOG(D4)+0.97625989*LOG(E4)-4.15096808),2)</f>
        <v>0.15</v>
      </c>
      <c r="AJ4" s="22">
        <f>HLOOKUP($D4,AG$3:AI$43,MATCH($A4,$A$3:$A$43,0),1)</f>
        <v>0.13</v>
      </c>
    </row>
    <row r="5" spans="1:36" ht="12.95" customHeight="1">
      <c r="A5" s="21">
        <v>192</v>
      </c>
      <c r="B5" s="78" t="s">
        <v>150</v>
      </c>
      <c r="C5" s="79"/>
      <c r="D5" s="21">
        <v>12</v>
      </c>
      <c r="E5" s="21">
        <v>12</v>
      </c>
      <c r="F5" s="4">
        <f t="shared" si="0"/>
        <v>7.0000000000000007E-2</v>
      </c>
      <c r="G5" s="5" t="s">
        <v>146</v>
      </c>
      <c r="H5" s="21"/>
      <c r="I5" s="21"/>
      <c r="J5" s="1" t="s">
        <v>15</v>
      </c>
      <c r="K5" s="22">
        <f t="shared" si="1"/>
        <v>7.0000000000000007E-2</v>
      </c>
      <c r="L5" s="22">
        <f t="shared" si="2"/>
        <v>7.0000000000000007E-2</v>
      </c>
      <c r="M5" s="22">
        <f t="shared" si="3"/>
        <v>7.0000000000000007E-2</v>
      </c>
      <c r="N5" s="22">
        <f t="shared" si="4"/>
        <v>0.08</v>
      </c>
      <c r="O5" s="22">
        <f t="shared" si="5"/>
        <v>0.08</v>
      </c>
      <c r="P5" s="22">
        <f>HLOOKUP($D5,K$3:O$43,MATCH(A5,$A$3:$A$43,0),1)</f>
        <v>7.0000000000000007E-2</v>
      </c>
      <c r="Q5" s="22">
        <f t="shared" si="6"/>
        <v>7.0000000000000007E-2</v>
      </c>
      <c r="R5" s="22">
        <f t="shared" si="7"/>
        <v>7.0000000000000007E-2</v>
      </c>
      <c r="S5" s="22">
        <f t="shared" si="8"/>
        <v>7.0000000000000007E-2</v>
      </c>
      <c r="T5" s="22">
        <f t="shared" si="9"/>
        <v>7.0000000000000007E-2</v>
      </c>
      <c r="U5" s="22">
        <f>HLOOKUP($D5,Q$3:T$43,MATCH($A5,$A$3:$A$43,0),1)</f>
        <v>7.0000000000000007E-2</v>
      </c>
      <c r="V5" s="22">
        <f t="shared" si="10"/>
        <v>7.0000000000000007E-2</v>
      </c>
      <c r="W5" s="22">
        <f t="shared" si="11"/>
        <v>7.0000000000000007E-2</v>
      </c>
      <c r="X5" s="22">
        <f t="shared" si="12"/>
        <v>7.0000000000000007E-2</v>
      </c>
      <c r="Y5" s="22">
        <f t="shared" si="13"/>
        <v>0.06</v>
      </c>
      <c r="Z5" s="22">
        <f>HLOOKUP($D5,V$3:Y$43,MATCH($A5,$A$3:$A$43,0),1)</f>
        <v>7.0000000000000007E-2</v>
      </c>
      <c r="AA5" s="22">
        <f t="shared" si="14"/>
        <v>7.0000000000000007E-2</v>
      </c>
      <c r="AB5" s="22">
        <f t="shared" si="15"/>
        <v>7.0000000000000007E-2</v>
      </c>
      <c r="AC5" s="22">
        <f t="shared" si="16"/>
        <v>7.0000000000000007E-2</v>
      </c>
      <c r="AD5" s="22">
        <f t="shared" si="17"/>
        <v>0.09</v>
      </c>
      <c r="AE5" s="22">
        <f t="shared" si="18"/>
        <v>0.06</v>
      </c>
      <c r="AF5" s="22">
        <f>HLOOKUP($D5,AA$3:AE$43,MATCH($A5,$A$3:$A$43,0),1)</f>
        <v>7.0000000000000007E-2</v>
      </c>
      <c r="AG5" s="22">
        <f t="shared" si="19"/>
        <v>0.06</v>
      </c>
      <c r="AH5" s="22">
        <f t="shared" si="20"/>
        <v>7.0000000000000007E-2</v>
      </c>
      <c r="AI5" s="22">
        <f t="shared" si="21"/>
        <v>7.0000000000000007E-2</v>
      </c>
      <c r="AJ5" s="22">
        <f>HLOOKUP($D5,AG$3:AI$43,MATCH($A5,$A$3:$A$43,0),1)</f>
        <v>7.0000000000000007E-2</v>
      </c>
    </row>
    <row r="6" spans="1:36" ht="12.95" customHeight="1">
      <c r="A6" s="21">
        <v>193</v>
      </c>
      <c r="B6" s="78" t="s">
        <v>150</v>
      </c>
      <c r="C6" s="79"/>
      <c r="D6" s="21">
        <v>16</v>
      </c>
      <c r="E6" s="21">
        <v>12</v>
      </c>
      <c r="F6" s="4">
        <f t="shared" si="0"/>
        <v>0.11</v>
      </c>
      <c r="G6" s="5" t="s">
        <v>146</v>
      </c>
      <c r="H6" s="21" t="s">
        <v>148</v>
      </c>
      <c r="I6" s="21" t="s">
        <v>39</v>
      </c>
      <c r="J6" s="1" t="s">
        <v>15</v>
      </c>
      <c r="K6" s="22">
        <f t="shared" si="1"/>
        <v>0.12</v>
      </c>
      <c r="L6" s="22">
        <f t="shared" si="2"/>
        <v>0.12</v>
      </c>
      <c r="M6" s="22">
        <f t="shared" si="3"/>
        <v>0.12</v>
      </c>
      <c r="N6" s="22">
        <f t="shared" si="4"/>
        <v>0.13</v>
      </c>
      <c r="O6" s="22">
        <f t="shared" si="5"/>
        <v>0.13</v>
      </c>
      <c r="P6" s="22">
        <f t="shared" ref="P6:P43" si="22">HLOOKUP($D6,K$3:O$43,MATCH(A6,$A$3:$A$43,0),1)</f>
        <v>0.12</v>
      </c>
      <c r="Q6" s="22">
        <f t="shared" si="6"/>
        <v>0.12</v>
      </c>
      <c r="R6" s="22">
        <f t="shared" si="7"/>
        <v>0.12</v>
      </c>
      <c r="S6" s="22">
        <f t="shared" si="8"/>
        <v>0.12</v>
      </c>
      <c r="T6" s="22">
        <f t="shared" si="9"/>
        <v>0.12</v>
      </c>
      <c r="U6" s="22">
        <f t="shared" ref="U6:U43" si="23">HLOOKUP($D6,Q$3:T$43,MATCH($A6,$A$3:$A$43,0),1)</f>
        <v>0.12</v>
      </c>
      <c r="V6" s="22">
        <f t="shared" si="10"/>
        <v>0.13</v>
      </c>
      <c r="W6" s="22">
        <f t="shared" si="11"/>
        <v>0.12</v>
      </c>
      <c r="X6" s="22">
        <f t="shared" si="12"/>
        <v>0.12</v>
      </c>
      <c r="Y6" s="22">
        <f t="shared" si="13"/>
        <v>0.11</v>
      </c>
      <c r="Z6" s="22">
        <f t="shared" ref="Z6:Z43" si="24">HLOOKUP($D6,V$3:Y$43,MATCH($A6,$A$3:$A$43,0),1)</f>
        <v>0.12</v>
      </c>
      <c r="AA6" s="22">
        <f t="shared" si="14"/>
        <v>0.11</v>
      </c>
      <c r="AB6" s="22">
        <f t="shared" si="15"/>
        <v>0.12</v>
      </c>
      <c r="AC6" s="22">
        <f t="shared" si="16"/>
        <v>0.12</v>
      </c>
      <c r="AD6" s="22">
        <f t="shared" si="17"/>
        <v>0.15</v>
      </c>
      <c r="AE6" s="22">
        <f t="shared" si="18"/>
        <v>0.11</v>
      </c>
      <c r="AF6" s="22">
        <f t="shared" ref="AF6:AF43" si="25">HLOOKUP($D6,AA$3:AE$43,MATCH($A6,$A$3:$A$43,0),1)</f>
        <v>0.12</v>
      </c>
      <c r="AG6" s="22">
        <f t="shared" si="19"/>
        <v>0.11</v>
      </c>
      <c r="AH6" s="22">
        <f t="shared" si="20"/>
        <v>0.11</v>
      </c>
      <c r="AI6" s="22">
        <f t="shared" si="21"/>
        <v>0.13</v>
      </c>
      <c r="AJ6" s="22">
        <f t="shared" ref="AJ6:AJ43" si="26">HLOOKUP($D6,AG$3:AI$43,MATCH($A6,$A$3:$A$43,0),1)</f>
        <v>0.11</v>
      </c>
    </row>
    <row r="7" spans="1:36" ht="12.95" customHeight="1">
      <c r="A7" s="21">
        <v>194</v>
      </c>
      <c r="B7" s="78" t="s">
        <v>150</v>
      </c>
      <c r="C7" s="79"/>
      <c r="D7" s="21">
        <v>8</v>
      </c>
      <c r="E7" s="21">
        <v>10</v>
      </c>
      <c r="F7" s="4">
        <f t="shared" si="0"/>
        <v>0.03</v>
      </c>
      <c r="G7" s="5" t="s">
        <v>146</v>
      </c>
      <c r="H7" s="21" t="s">
        <v>148</v>
      </c>
      <c r="I7" s="21" t="s">
        <v>39</v>
      </c>
      <c r="J7" s="1" t="s">
        <v>15</v>
      </c>
      <c r="K7" s="22">
        <f t="shared" si="1"/>
        <v>0.03</v>
      </c>
      <c r="L7" s="22">
        <f t="shared" si="2"/>
        <v>0.03</v>
      </c>
      <c r="M7" s="22">
        <f t="shared" si="3"/>
        <v>0.03</v>
      </c>
      <c r="N7" s="22">
        <f t="shared" si="4"/>
        <v>0.03</v>
      </c>
      <c r="O7" s="22">
        <f t="shared" si="5"/>
        <v>0.03</v>
      </c>
      <c r="P7" s="22">
        <f t="shared" si="22"/>
        <v>0.03</v>
      </c>
      <c r="Q7" s="22">
        <f t="shared" si="6"/>
        <v>0.03</v>
      </c>
      <c r="R7" s="22">
        <f t="shared" si="7"/>
        <v>0.03</v>
      </c>
      <c r="S7" s="22">
        <f t="shared" si="8"/>
        <v>0.03</v>
      </c>
      <c r="T7" s="22">
        <f t="shared" si="9"/>
        <v>0.03</v>
      </c>
      <c r="U7" s="22">
        <f t="shared" si="23"/>
        <v>0.03</v>
      </c>
      <c r="V7" s="22">
        <f t="shared" si="10"/>
        <v>0.03</v>
      </c>
      <c r="W7" s="22">
        <f t="shared" si="11"/>
        <v>0.03</v>
      </c>
      <c r="X7" s="22">
        <f t="shared" si="12"/>
        <v>0.03</v>
      </c>
      <c r="Y7" s="22">
        <f t="shared" si="13"/>
        <v>0.02</v>
      </c>
      <c r="Z7" s="22">
        <f t="shared" si="24"/>
        <v>0.03</v>
      </c>
      <c r="AA7" s="22">
        <f t="shared" si="14"/>
        <v>0.03</v>
      </c>
      <c r="AB7" s="22">
        <f t="shared" si="15"/>
        <v>0.03</v>
      </c>
      <c r="AC7" s="22">
        <f t="shared" si="16"/>
        <v>0.03</v>
      </c>
      <c r="AD7" s="22">
        <f t="shared" si="17"/>
        <v>0.04</v>
      </c>
      <c r="AE7" s="22">
        <f t="shared" si="18"/>
        <v>0.02</v>
      </c>
      <c r="AF7" s="22">
        <f t="shared" si="25"/>
        <v>0.03</v>
      </c>
      <c r="AG7" s="22">
        <f t="shared" si="19"/>
        <v>0.03</v>
      </c>
      <c r="AH7" s="22">
        <f t="shared" si="20"/>
        <v>0.02</v>
      </c>
      <c r="AI7" s="22">
        <f t="shared" si="21"/>
        <v>0.03</v>
      </c>
      <c r="AJ7" s="22">
        <f t="shared" si="26"/>
        <v>0.03</v>
      </c>
    </row>
    <row r="8" spans="1:36" ht="12.95" customHeight="1">
      <c r="A8" s="21">
        <v>195</v>
      </c>
      <c r="B8" s="78" t="s">
        <v>155</v>
      </c>
      <c r="C8" s="79"/>
      <c r="D8" s="21">
        <v>10</v>
      </c>
      <c r="E8" s="21">
        <v>12</v>
      </c>
      <c r="F8" s="4">
        <f t="shared" si="0"/>
        <v>0.05</v>
      </c>
      <c r="G8" s="5"/>
      <c r="H8" s="21" t="s">
        <v>148</v>
      </c>
      <c r="I8" s="21" t="s">
        <v>147</v>
      </c>
      <c r="J8" s="1" t="s">
        <v>15</v>
      </c>
      <c r="K8" s="22">
        <f t="shared" si="1"/>
        <v>0.05</v>
      </c>
      <c r="L8" s="22">
        <f t="shared" si="2"/>
        <v>0.05</v>
      </c>
      <c r="M8" s="22">
        <f t="shared" si="3"/>
        <v>0.05</v>
      </c>
      <c r="N8" s="22">
        <f t="shared" si="4"/>
        <v>0.06</v>
      </c>
      <c r="O8" s="22">
        <f t="shared" si="5"/>
        <v>0.06</v>
      </c>
      <c r="P8" s="22">
        <f>HLOOKUP($D8,K$3:O$43,MATCH(A8,$A$3:$A$43,0),1)</f>
        <v>0.05</v>
      </c>
      <c r="Q8" s="22">
        <f t="shared" si="6"/>
        <v>0.05</v>
      </c>
      <c r="R8" s="22">
        <f t="shared" si="7"/>
        <v>0.05</v>
      </c>
      <c r="S8" s="22">
        <f t="shared" si="8"/>
        <v>0.05</v>
      </c>
      <c r="T8" s="22">
        <f t="shared" si="9"/>
        <v>0.05</v>
      </c>
      <c r="U8" s="22">
        <f>HLOOKUP($D8,Q$3:T$43,MATCH($A8,$A$3:$A$43,0),1)</f>
        <v>0.05</v>
      </c>
      <c r="V8" s="22">
        <f t="shared" si="10"/>
        <v>0.05</v>
      </c>
      <c r="W8" s="22">
        <f t="shared" si="11"/>
        <v>0.05</v>
      </c>
      <c r="X8" s="22">
        <f t="shared" si="12"/>
        <v>0.05</v>
      </c>
      <c r="Y8" s="22">
        <f t="shared" si="13"/>
        <v>0.04</v>
      </c>
      <c r="Z8" s="22">
        <f>HLOOKUP($D8,V$3:Y$43,MATCH($A8,$A$3:$A$43,0),1)</f>
        <v>0.05</v>
      </c>
      <c r="AA8" s="22">
        <f t="shared" si="14"/>
        <v>0.05</v>
      </c>
      <c r="AB8" s="22">
        <f t="shared" si="15"/>
        <v>0.05</v>
      </c>
      <c r="AC8" s="22">
        <f t="shared" si="16"/>
        <v>0.05</v>
      </c>
      <c r="AD8" s="22">
        <f t="shared" si="17"/>
        <v>7.0000000000000007E-2</v>
      </c>
      <c r="AE8" s="22">
        <f t="shared" si="18"/>
        <v>0.04</v>
      </c>
      <c r="AF8" s="22">
        <f>HLOOKUP($D8,AA$3:AE$43,MATCH($A8,$A$3:$A$43,0),1)</f>
        <v>0.05</v>
      </c>
      <c r="AG8" s="22">
        <f t="shared" si="19"/>
        <v>0.05</v>
      </c>
      <c r="AH8" s="22">
        <f t="shared" si="20"/>
        <v>0.05</v>
      </c>
      <c r="AI8" s="22">
        <f t="shared" si="21"/>
        <v>0.05</v>
      </c>
      <c r="AJ8" s="22">
        <f>HLOOKUP($D8,AG$3:AI$43,MATCH($A8,$A$3:$A$43,0),1)</f>
        <v>0.05</v>
      </c>
    </row>
    <row r="9" spans="1:36" ht="12.95" customHeight="1">
      <c r="A9" s="21">
        <v>196</v>
      </c>
      <c r="B9" s="78" t="s">
        <v>156</v>
      </c>
      <c r="C9" s="79"/>
      <c r="D9" s="21">
        <v>10</v>
      </c>
      <c r="E9" s="21">
        <v>10</v>
      </c>
      <c r="F9" s="4">
        <f t="shared" si="0"/>
        <v>0.04</v>
      </c>
      <c r="G9" s="5"/>
      <c r="H9" s="21"/>
      <c r="I9" s="21"/>
      <c r="J9" s="1" t="s">
        <v>15</v>
      </c>
      <c r="K9" s="22">
        <f t="shared" si="1"/>
        <v>0.04</v>
      </c>
      <c r="L9" s="22">
        <f t="shared" si="2"/>
        <v>0.04</v>
      </c>
      <c r="M9" s="22">
        <f t="shared" si="3"/>
        <v>0.04</v>
      </c>
      <c r="N9" s="22">
        <f t="shared" si="4"/>
        <v>0.05</v>
      </c>
      <c r="O9" s="22">
        <f t="shared" si="5"/>
        <v>0.05</v>
      </c>
      <c r="P9" s="22">
        <f>HLOOKUP($D9,K$3:O$43,MATCH(A9,$A$3:$A$43,0),1)</f>
        <v>0.04</v>
      </c>
      <c r="Q9" s="22">
        <f t="shared" si="6"/>
        <v>0.04</v>
      </c>
      <c r="R9" s="22">
        <f t="shared" si="7"/>
        <v>0.04</v>
      </c>
      <c r="S9" s="22">
        <f t="shared" si="8"/>
        <v>0.04</v>
      </c>
      <c r="T9" s="22">
        <f t="shared" si="9"/>
        <v>0.04</v>
      </c>
      <c r="U9" s="22">
        <f>HLOOKUP($D9,Q$3:T$43,MATCH($A9,$A$3:$A$43,0),1)</f>
        <v>0.04</v>
      </c>
      <c r="V9" s="22">
        <f t="shared" si="10"/>
        <v>0.04</v>
      </c>
      <c r="W9" s="22">
        <f t="shared" si="11"/>
        <v>0.04</v>
      </c>
      <c r="X9" s="22">
        <f t="shared" si="12"/>
        <v>0.04</v>
      </c>
      <c r="Y9" s="22">
        <f t="shared" si="13"/>
        <v>0.04</v>
      </c>
      <c r="Z9" s="22">
        <f>HLOOKUP($D9,V$3:Y$43,MATCH($A9,$A$3:$A$43,0),1)</f>
        <v>0.04</v>
      </c>
      <c r="AA9" s="22">
        <f t="shared" si="14"/>
        <v>0.04</v>
      </c>
      <c r="AB9" s="22">
        <f t="shared" si="15"/>
        <v>0.04</v>
      </c>
      <c r="AC9" s="22">
        <f t="shared" si="16"/>
        <v>0.04</v>
      </c>
      <c r="AD9" s="22">
        <f t="shared" si="17"/>
        <v>0.06</v>
      </c>
      <c r="AE9" s="22">
        <f t="shared" si="18"/>
        <v>0.04</v>
      </c>
      <c r="AF9" s="22">
        <f>HLOOKUP($D9,AA$3:AE$43,MATCH($A9,$A$3:$A$43,0),1)</f>
        <v>0.04</v>
      </c>
      <c r="AG9" s="22">
        <f t="shared" si="19"/>
        <v>0.04</v>
      </c>
      <c r="AH9" s="22">
        <f t="shared" si="20"/>
        <v>0.04</v>
      </c>
      <c r="AI9" s="22">
        <f t="shared" si="21"/>
        <v>0.04</v>
      </c>
      <c r="AJ9" s="22">
        <f>HLOOKUP($D9,AG$3:AI$43,MATCH($A9,$A$3:$A$43,0),1)</f>
        <v>0.04</v>
      </c>
    </row>
    <row r="10" spans="1:36" ht="12.95" customHeight="1">
      <c r="A10" s="21">
        <v>197</v>
      </c>
      <c r="B10" s="78" t="s">
        <v>141</v>
      </c>
      <c r="C10" s="79"/>
      <c r="D10" s="21">
        <v>34</v>
      </c>
      <c r="E10" s="21">
        <v>18</v>
      </c>
      <c r="F10" s="4">
        <f t="shared" si="0"/>
        <v>0.72</v>
      </c>
      <c r="G10" s="5" t="s">
        <v>146</v>
      </c>
      <c r="H10" s="21"/>
      <c r="I10" s="21"/>
      <c r="J10" s="1" t="s">
        <v>15</v>
      </c>
      <c r="K10" s="22">
        <f t="shared" si="1"/>
        <v>0.66</v>
      </c>
      <c r="L10" s="22">
        <f t="shared" si="2"/>
        <v>0.76</v>
      </c>
      <c r="M10" s="22">
        <f t="shared" si="3"/>
        <v>0.73</v>
      </c>
      <c r="N10" s="22">
        <f t="shared" si="4"/>
        <v>0.74</v>
      </c>
      <c r="O10" s="22">
        <f t="shared" si="5"/>
        <v>0.75</v>
      </c>
      <c r="P10" s="22">
        <f t="shared" si="22"/>
        <v>0.74</v>
      </c>
      <c r="Q10" s="22">
        <f t="shared" si="6"/>
        <v>0.68</v>
      </c>
      <c r="R10" s="22">
        <f t="shared" si="7"/>
        <v>0.78</v>
      </c>
      <c r="S10" s="22">
        <f t="shared" si="8"/>
        <v>0.74</v>
      </c>
      <c r="T10" s="22">
        <f t="shared" si="9"/>
        <v>0.74</v>
      </c>
      <c r="U10" s="22">
        <f t="shared" si="23"/>
        <v>0.74</v>
      </c>
      <c r="V10" s="22">
        <f t="shared" si="10"/>
        <v>0.82</v>
      </c>
      <c r="W10" s="22">
        <f t="shared" si="11"/>
        <v>0.74</v>
      </c>
      <c r="X10" s="22">
        <f t="shared" si="12"/>
        <v>0.74</v>
      </c>
      <c r="Y10" s="22">
        <f t="shared" si="13"/>
        <v>0.73</v>
      </c>
      <c r="Z10" s="22">
        <f t="shared" si="24"/>
        <v>0.74</v>
      </c>
      <c r="AA10" s="22">
        <f t="shared" si="14"/>
        <v>0.65</v>
      </c>
      <c r="AB10" s="22">
        <f t="shared" si="15"/>
        <v>0.82</v>
      </c>
      <c r="AC10" s="22">
        <f t="shared" si="16"/>
        <v>0.8</v>
      </c>
      <c r="AD10" s="22">
        <f t="shared" si="17"/>
        <v>0.78</v>
      </c>
      <c r="AE10" s="22">
        <f t="shared" si="18"/>
        <v>0.72</v>
      </c>
      <c r="AF10" s="22">
        <f t="shared" si="25"/>
        <v>0.78</v>
      </c>
      <c r="AG10" s="22">
        <f t="shared" si="19"/>
        <v>0.68</v>
      </c>
      <c r="AH10" s="22">
        <f t="shared" si="20"/>
        <v>0.72</v>
      </c>
      <c r="AI10" s="22">
        <f t="shared" si="21"/>
        <v>0.74</v>
      </c>
      <c r="AJ10" s="22">
        <f t="shared" si="26"/>
        <v>0.72</v>
      </c>
    </row>
    <row r="11" spans="1:36" ht="12.95" customHeight="1">
      <c r="A11" s="21">
        <v>198</v>
      </c>
      <c r="B11" s="78" t="s">
        <v>141</v>
      </c>
      <c r="C11" s="79"/>
      <c r="D11" s="21">
        <v>22</v>
      </c>
      <c r="E11" s="21">
        <v>16</v>
      </c>
      <c r="F11" s="4">
        <f t="shared" si="0"/>
        <v>0.28000000000000003</v>
      </c>
      <c r="G11" s="5" t="s">
        <v>146</v>
      </c>
      <c r="H11" s="21" t="s">
        <v>148</v>
      </c>
      <c r="I11" s="21" t="s">
        <v>39</v>
      </c>
      <c r="J11" s="1" t="s">
        <v>15</v>
      </c>
      <c r="K11" s="22">
        <f t="shared" si="1"/>
        <v>0.28000000000000003</v>
      </c>
      <c r="L11" s="22">
        <f t="shared" si="2"/>
        <v>0.3</v>
      </c>
      <c r="M11" s="22">
        <f t="shared" si="3"/>
        <v>0.3</v>
      </c>
      <c r="N11" s="22">
        <f t="shared" si="4"/>
        <v>0.3</v>
      </c>
      <c r="O11" s="22">
        <f t="shared" si="5"/>
        <v>0.3</v>
      </c>
      <c r="P11" s="22">
        <f t="shared" si="22"/>
        <v>0.3</v>
      </c>
      <c r="Q11" s="22">
        <f t="shared" si="6"/>
        <v>0.28000000000000003</v>
      </c>
      <c r="R11" s="22">
        <f t="shared" si="7"/>
        <v>0.3</v>
      </c>
      <c r="S11" s="22">
        <f t="shared" si="8"/>
        <v>0.3</v>
      </c>
      <c r="T11" s="22">
        <f t="shared" si="9"/>
        <v>0.3</v>
      </c>
      <c r="U11" s="22">
        <f t="shared" si="23"/>
        <v>0.3</v>
      </c>
      <c r="V11" s="22">
        <f t="shared" si="10"/>
        <v>0.32</v>
      </c>
      <c r="W11" s="22">
        <f t="shared" si="11"/>
        <v>0.3</v>
      </c>
      <c r="X11" s="22">
        <f t="shared" si="12"/>
        <v>0.3</v>
      </c>
      <c r="Y11" s="22">
        <f t="shared" si="13"/>
        <v>0.27</v>
      </c>
      <c r="Z11" s="22">
        <f t="shared" si="24"/>
        <v>0.3</v>
      </c>
      <c r="AA11" s="22">
        <f t="shared" si="14"/>
        <v>0.27</v>
      </c>
      <c r="AB11" s="22">
        <f t="shared" si="15"/>
        <v>0.31</v>
      </c>
      <c r="AC11" s="22">
        <f t="shared" si="16"/>
        <v>0.31</v>
      </c>
      <c r="AD11" s="22">
        <f t="shared" si="17"/>
        <v>0.34</v>
      </c>
      <c r="AE11" s="22">
        <f t="shared" si="18"/>
        <v>0.28000000000000003</v>
      </c>
      <c r="AF11" s="22">
        <f t="shared" si="25"/>
        <v>0.31</v>
      </c>
      <c r="AG11" s="22">
        <f t="shared" si="19"/>
        <v>0.27</v>
      </c>
      <c r="AH11" s="22">
        <f t="shared" si="20"/>
        <v>0.28000000000000003</v>
      </c>
      <c r="AI11" s="22">
        <f t="shared" si="21"/>
        <v>0.3</v>
      </c>
      <c r="AJ11" s="22">
        <f t="shared" si="26"/>
        <v>0.28000000000000003</v>
      </c>
    </row>
    <row r="12" spans="1:36" ht="12.95" customHeight="1">
      <c r="A12" s="21">
        <v>199</v>
      </c>
      <c r="B12" s="78" t="s">
        <v>141</v>
      </c>
      <c r="C12" s="79"/>
      <c r="D12" s="21">
        <v>16</v>
      </c>
      <c r="E12" s="21">
        <v>12</v>
      </c>
      <c r="F12" s="4">
        <f t="shared" si="0"/>
        <v>0.11</v>
      </c>
      <c r="G12" s="5" t="s">
        <v>146</v>
      </c>
      <c r="H12" s="21" t="s">
        <v>148</v>
      </c>
      <c r="I12" s="21" t="s">
        <v>39</v>
      </c>
      <c r="J12" s="1" t="s">
        <v>15</v>
      </c>
      <c r="K12" s="22">
        <f t="shared" si="1"/>
        <v>0.12</v>
      </c>
      <c r="L12" s="22">
        <f t="shared" si="2"/>
        <v>0.12</v>
      </c>
      <c r="M12" s="22">
        <f t="shared" si="3"/>
        <v>0.12</v>
      </c>
      <c r="N12" s="22">
        <f t="shared" si="4"/>
        <v>0.13</v>
      </c>
      <c r="O12" s="22">
        <f t="shared" si="5"/>
        <v>0.13</v>
      </c>
      <c r="P12" s="22">
        <f t="shared" si="22"/>
        <v>0.12</v>
      </c>
      <c r="Q12" s="22">
        <f t="shared" si="6"/>
        <v>0.12</v>
      </c>
      <c r="R12" s="22">
        <f t="shared" si="7"/>
        <v>0.12</v>
      </c>
      <c r="S12" s="22">
        <f t="shared" si="8"/>
        <v>0.12</v>
      </c>
      <c r="T12" s="22">
        <f t="shared" si="9"/>
        <v>0.12</v>
      </c>
      <c r="U12" s="22">
        <f t="shared" si="23"/>
        <v>0.12</v>
      </c>
      <c r="V12" s="22">
        <f t="shared" si="10"/>
        <v>0.13</v>
      </c>
      <c r="W12" s="22">
        <f t="shared" si="11"/>
        <v>0.12</v>
      </c>
      <c r="X12" s="22">
        <f t="shared" si="12"/>
        <v>0.12</v>
      </c>
      <c r="Y12" s="22">
        <f t="shared" si="13"/>
        <v>0.11</v>
      </c>
      <c r="Z12" s="22">
        <f t="shared" si="24"/>
        <v>0.12</v>
      </c>
      <c r="AA12" s="22">
        <f t="shared" si="14"/>
        <v>0.11</v>
      </c>
      <c r="AB12" s="22">
        <f t="shared" si="15"/>
        <v>0.12</v>
      </c>
      <c r="AC12" s="22">
        <f t="shared" si="16"/>
        <v>0.12</v>
      </c>
      <c r="AD12" s="22">
        <f t="shared" si="17"/>
        <v>0.15</v>
      </c>
      <c r="AE12" s="22">
        <f t="shared" si="18"/>
        <v>0.11</v>
      </c>
      <c r="AF12" s="22">
        <f t="shared" si="25"/>
        <v>0.12</v>
      </c>
      <c r="AG12" s="22">
        <f t="shared" si="19"/>
        <v>0.11</v>
      </c>
      <c r="AH12" s="22">
        <f t="shared" si="20"/>
        <v>0.11</v>
      </c>
      <c r="AI12" s="22">
        <f t="shared" si="21"/>
        <v>0.13</v>
      </c>
      <c r="AJ12" s="22">
        <f t="shared" si="26"/>
        <v>0.11</v>
      </c>
    </row>
    <row r="13" spans="1:36" ht="12.95" customHeight="1">
      <c r="A13" s="21">
        <v>201</v>
      </c>
      <c r="B13" s="78" t="s">
        <v>156</v>
      </c>
      <c r="C13" s="79"/>
      <c r="D13" s="21">
        <v>6</v>
      </c>
      <c r="E13" s="21">
        <v>8</v>
      </c>
      <c r="F13" s="4">
        <f t="shared" si="0"/>
        <v>0.01</v>
      </c>
      <c r="G13" s="5"/>
      <c r="H13" s="21" t="s">
        <v>185</v>
      </c>
      <c r="I13" s="21" t="s">
        <v>147</v>
      </c>
      <c r="J13" s="1" t="s">
        <v>15</v>
      </c>
      <c r="K13" s="22">
        <f t="shared" si="1"/>
        <v>0.01</v>
      </c>
      <c r="L13" s="22">
        <f t="shared" si="2"/>
        <v>0.01</v>
      </c>
      <c r="M13" s="22">
        <f t="shared" si="3"/>
        <v>0.01</v>
      </c>
      <c r="N13" s="22">
        <f t="shared" si="4"/>
        <v>0.01</v>
      </c>
      <c r="O13" s="22">
        <f t="shared" si="5"/>
        <v>0.01</v>
      </c>
      <c r="P13" s="22">
        <f t="shared" si="22"/>
        <v>0.01</v>
      </c>
      <c r="Q13" s="22">
        <f t="shared" si="6"/>
        <v>0.01</v>
      </c>
      <c r="R13" s="22">
        <f t="shared" si="7"/>
        <v>0.01</v>
      </c>
      <c r="S13" s="22">
        <f t="shared" si="8"/>
        <v>0.01</v>
      </c>
      <c r="T13" s="22">
        <f t="shared" si="9"/>
        <v>0.01</v>
      </c>
      <c r="U13" s="22">
        <f t="shared" si="23"/>
        <v>0.01</v>
      </c>
      <c r="V13" s="22">
        <f t="shared" si="10"/>
        <v>0.01</v>
      </c>
      <c r="W13" s="22">
        <f t="shared" si="11"/>
        <v>0.01</v>
      </c>
      <c r="X13" s="22">
        <f t="shared" si="12"/>
        <v>0.01</v>
      </c>
      <c r="Y13" s="22">
        <f t="shared" si="13"/>
        <v>0.01</v>
      </c>
      <c r="Z13" s="22">
        <f t="shared" si="24"/>
        <v>0.01</v>
      </c>
      <c r="AA13" s="22">
        <f t="shared" si="14"/>
        <v>0.01</v>
      </c>
      <c r="AB13" s="22">
        <f t="shared" si="15"/>
        <v>0.01</v>
      </c>
      <c r="AC13" s="22">
        <f t="shared" si="16"/>
        <v>0.01</v>
      </c>
      <c r="AD13" s="22">
        <f t="shared" si="17"/>
        <v>0.02</v>
      </c>
      <c r="AE13" s="22">
        <f t="shared" si="18"/>
        <v>0.01</v>
      </c>
      <c r="AF13" s="22">
        <f t="shared" si="25"/>
        <v>0.01</v>
      </c>
      <c r="AG13" s="22">
        <f t="shared" si="19"/>
        <v>0.01</v>
      </c>
      <c r="AH13" s="22">
        <f t="shared" si="20"/>
        <v>0.01</v>
      </c>
      <c r="AI13" s="22">
        <f t="shared" si="21"/>
        <v>0.01</v>
      </c>
      <c r="AJ13" s="22">
        <f t="shared" si="26"/>
        <v>0.01</v>
      </c>
    </row>
    <row r="14" spans="1:36" ht="12.95" customHeight="1">
      <c r="A14" s="21">
        <v>202</v>
      </c>
      <c r="B14" s="78" t="s">
        <v>156</v>
      </c>
      <c r="C14" s="79"/>
      <c r="D14" s="21">
        <v>8</v>
      </c>
      <c r="E14" s="21">
        <v>9</v>
      </c>
      <c r="F14" s="4">
        <f t="shared" si="0"/>
        <v>0.02</v>
      </c>
      <c r="G14" s="5"/>
      <c r="H14" s="21" t="s">
        <v>148</v>
      </c>
      <c r="I14" s="21" t="s">
        <v>147</v>
      </c>
      <c r="J14" s="1" t="s">
        <v>15</v>
      </c>
      <c r="K14" s="22">
        <f t="shared" si="1"/>
        <v>0.03</v>
      </c>
      <c r="L14" s="22">
        <f t="shared" si="2"/>
        <v>0.03</v>
      </c>
      <c r="M14" s="22">
        <f t="shared" si="3"/>
        <v>0.03</v>
      </c>
      <c r="N14" s="22">
        <f t="shared" si="4"/>
        <v>0.03</v>
      </c>
      <c r="O14" s="22">
        <f t="shared" si="5"/>
        <v>0.03</v>
      </c>
      <c r="P14" s="22">
        <f t="shared" si="22"/>
        <v>0.03</v>
      </c>
      <c r="Q14" s="22">
        <f t="shared" si="6"/>
        <v>0.03</v>
      </c>
      <c r="R14" s="22">
        <f t="shared" si="7"/>
        <v>0.02</v>
      </c>
      <c r="S14" s="22">
        <f t="shared" si="8"/>
        <v>0.03</v>
      </c>
      <c r="T14" s="22">
        <f t="shared" si="9"/>
        <v>0.03</v>
      </c>
      <c r="U14" s="22">
        <f t="shared" si="23"/>
        <v>0.03</v>
      </c>
      <c r="V14" s="22">
        <f t="shared" si="10"/>
        <v>0.03</v>
      </c>
      <c r="W14" s="22">
        <f t="shared" si="11"/>
        <v>0.03</v>
      </c>
      <c r="X14" s="22">
        <f t="shared" si="12"/>
        <v>0.03</v>
      </c>
      <c r="Y14" s="22">
        <f t="shared" si="13"/>
        <v>0.02</v>
      </c>
      <c r="Z14" s="22">
        <f t="shared" si="24"/>
        <v>0.03</v>
      </c>
      <c r="AA14" s="22">
        <f t="shared" si="14"/>
        <v>0.02</v>
      </c>
      <c r="AB14" s="22">
        <f t="shared" si="15"/>
        <v>0.02</v>
      </c>
      <c r="AC14" s="22">
        <f t="shared" si="16"/>
        <v>0.02</v>
      </c>
      <c r="AD14" s="22">
        <f t="shared" si="17"/>
        <v>0.03</v>
      </c>
      <c r="AE14" s="22">
        <f t="shared" si="18"/>
        <v>0.02</v>
      </c>
      <c r="AF14" s="22">
        <f t="shared" si="25"/>
        <v>0.02</v>
      </c>
      <c r="AG14" s="22">
        <f t="shared" si="19"/>
        <v>0.02</v>
      </c>
      <c r="AH14" s="22">
        <f t="shared" si="20"/>
        <v>0.02</v>
      </c>
      <c r="AI14" s="22">
        <f t="shared" si="21"/>
        <v>0.03</v>
      </c>
      <c r="AJ14" s="22">
        <f t="shared" si="26"/>
        <v>0.02</v>
      </c>
    </row>
    <row r="15" spans="1:36" ht="12.95" customHeight="1">
      <c r="A15" s="21">
        <v>203</v>
      </c>
      <c r="B15" s="78" t="s">
        <v>157</v>
      </c>
      <c r="C15" s="79"/>
      <c r="D15" s="21">
        <v>8</v>
      </c>
      <c r="E15" s="21">
        <v>9</v>
      </c>
      <c r="F15" s="4">
        <f t="shared" si="0"/>
        <v>0.02</v>
      </c>
      <c r="G15" s="5" t="s">
        <v>146</v>
      </c>
      <c r="H15" s="21" t="s">
        <v>148</v>
      </c>
      <c r="I15" s="21" t="s">
        <v>39</v>
      </c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0.03</v>
      </c>
      <c r="O15" s="22">
        <f t="shared" si="5"/>
        <v>0.03</v>
      </c>
      <c r="P15" s="22">
        <f t="shared" si="22"/>
        <v>0.03</v>
      </c>
      <c r="Q15" s="22">
        <f t="shared" si="6"/>
        <v>0.03</v>
      </c>
      <c r="R15" s="22">
        <f t="shared" si="7"/>
        <v>0.02</v>
      </c>
      <c r="S15" s="22">
        <f t="shared" si="8"/>
        <v>0.03</v>
      </c>
      <c r="T15" s="22">
        <f t="shared" si="9"/>
        <v>0.03</v>
      </c>
      <c r="U15" s="22">
        <f t="shared" si="23"/>
        <v>0.03</v>
      </c>
      <c r="V15" s="22">
        <f t="shared" si="10"/>
        <v>0.03</v>
      </c>
      <c r="W15" s="22">
        <f t="shared" si="11"/>
        <v>0.03</v>
      </c>
      <c r="X15" s="22">
        <f t="shared" si="12"/>
        <v>0.03</v>
      </c>
      <c r="Y15" s="22">
        <f t="shared" si="13"/>
        <v>0.02</v>
      </c>
      <c r="Z15" s="22">
        <f t="shared" si="24"/>
        <v>0.03</v>
      </c>
      <c r="AA15" s="22">
        <f t="shared" si="14"/>
        <v>0.02</v>
      </c>
      <c r="AB15" s="22">
        <f t="shared" si="15"/>
        <v>0.02</v>
      </c>
      <c r="AC15" s="22">
        <f t="shared" si="16"/>
        <v>0.02</v>
      </c>
      <c r="AD15" s="22">
        <f t="shared" si="17"/>
        <v>0.03</v>
      </c>
      <c r="AE15" s="22">
        <f t="shared" si="18"/>
        <v>0.02</v>
      </c>
      <c r="AF15" s="22">
        <f t="shared" si="25"/>
        <v>0.02</v>
      </c>
      <c r="AG15" s="22">
        <f t="shared" si="19"/>
        <v>0.02</v>
      </c>
      <c r="AH15" s="22">
        <f t="shared" si="20"/>
        <v>0.02</v>
      </c>
      <c r="AI15" s="22">
        <f t="shared" si="21"/>
        <v>0.03</v>
      </c>
      <c r="AJ15" s="22">
        <f t="shared" si="26"/>
        <v>0.02</v>
      </c>
    </row>
    <row r="16" spans="1:36" ht="12.95" customHeight="1">
      <c r="A16" s="21">
        <v>204</v>
      </c>
      <c r="B16" s="78" t="s">
        <v>157</v>
      </c>
      <c r="C16" s="79"/>
      <c r="D16" s="21">
        <v>10</v>
      </c>
      <c r="E16" s="21">
        <v>10</v>
      </c>
      <c r="F16" s="4">
        <f t="shared" si="0"/>
        <v>0.04</v>
      </c>
      <c r="G16" s="5" t="s">
        <v>146</v>
      </c>
      <c r="H16" s="21"/>
      <c r="I16" s="21"/>
      <c r="J16" s="1" t="s">
        <v>15</v>
      </c>
      <c r="K16" s="22">
        <f t="shared" si="1"/>
        <v>0.04</v>
      </c>
      <c r="L16" s="22">
        <f t="shared" si="2"/>
        <v>0.04</v>
      </c>
      <c r="M16" s="22">
        <f t="shared" si="3"/>
        <v>0.04</v>
      </c>
      <c r="N16" s="22">
        <f t="shared" si="4"/>
        <v>0.05</v>
      </c>
      <c r="O16" s="22">
        <f t="shared" si="5"/>
        <v>0.05</v>
      </c>
      <c r="P16" s="22">
        <f t="shared" si="22"/>
        <v>0.04</v>
      </c>
      <c r="Q16" s="22">
        <f t="shared" si="6"/>
        <v>0.04</v>
      </c>
      <c r="R16" s="22">
        <f t="shared" si="7"/>
        <v>0.04</v>
      </c>
      <c r="S16" s="22">
        <f t="shared" si="8"/>
        <v>0.04</v>
      </c>
      <c r="T16" s="22">
        <f t="shared" si="9"/>
        <v>0.04</v>
      </c>
      <c r="U16" s="22">
        <f t="shared" si="23"/>
        <v>0.04</v>
      </c>
      <c r="V16" s="22">
        <f t="shared" si="10"/>
        <v>0.04</v>
      </c>
      <c r="W16" s="22">
        <f t="shared" si="11"/>
        <v>0.04</v>
      </c>
      <c r="X16" s="22">
        <f t="shared" si="12"/>
        <v>0.04</v>
      </c>
      <c r="Y16" s="22">
        <f t="shared" si="13"/>
        <v>0.04</v>
      </c>
      <c r="Z16" s="22">
        <f t="shared" si="24"/>
        <v>0.04</v>
      </c>
      <c r="AA16" s="22">
        <f t="shared" si="14"/>
        <v>0.04</v>
      </c>
      <c r="AB16" s="22">
        <f t="shared" si="15"/>
        <v>0.04</v>
      </c>
      <c r="AC16" s="22">
        <f t="shared" si="16"/>
        <v>0.04</v>
      </c>
      <c r="AD16" s="22">
        <f t="shared" si="17"/>
        <v>0.06</v>
      </c>
      <c r="AE16" s="22">
        <f t="shared" si="18"/>
        <v>0.04</v>
      </c>
      <c r="AF16" s="22">
        <f t="shared" si="25"/>
        <v>0.04</v>
      </c>
      <c r="AG16" s="22">
        <f t="shared" si="19"/>
        <v>0.04</v>
      </c>
      <c r="AH16" s="22">
        <f t="shared" si="20"/>
        <v>0.04</v>
      </c>
      <c r="AI16" s="22">
        <f t="shared" si="21"/>
        <v>0.04</v>
      </c>
      <c r="AJ16" s="22">
        <f t="shared" si="26"/>
        <v>0.04</v>
      </c>
    </row>
    <row r="17" spans="1:36" ht="12.95" customHeight="1">
      <c r="A17" s="21">
        <v>205</v>
      </c>
      <c r="B17" s="78" t="s">
        <v>157</v>
      </c>
      <c r="C17" s="79"/>
      <c r="D17" s="21">
        <v>8</v>
      </c>
      <c r="E17" s="21">
        <v>9</v>
      </c>
      <c r="F17" s="4">
        <f t="shared" si="0"/>
        <v>0.02</v>
      </c>
      <c r="G17" s="5" t="s">
        <v>146</v>
      </c>
      <c r="H17" s="21" t="s">
        <v>148</v>
      </c>
      <c r="I17" s="21" t="s">
        <v>39</v>
      </c>
      <c r="J17" s="1" t="s">
        <v>15</v>
      </c>
      <c r="K17" s="22">
        <f t="shared" si="1"/>
        <v>0.03</v>
      </c>
      <c r="L17" s="22">
        <f t="shared" si="2"/>
        <v>0.03</v>
      </c>
      <c r="M17" s="22">
        <f t="shared" si="3"/>
        <v>0.03</v>
      </c>
      <c r="N17" s="22">
        <f t="shared" si="4"/>
        <v>0.03</v>
      </c>
      <c r="O17" s="22">
        <f t="shared" si="5"/>
        <v>0.03</v>
      </c>
      <c r="P17" s="22">
        <f t="shared" si="22"/>
        <v>0.03</v>
      </c>
      <c r="Q17" s="22">
        <f t="shared" si="6"/>
        <v>0.03</v>
      </c>
      <c r="R17" s="22">
        <f t="shared" si="7"/>
        <v>0.02</v>
      </c>
      <c r="S17" s="22">
        <f t="shared" si="8"/>
        <v>0.03</v>
      </c>
      <c r="T17" s="22">
        <f t="shared" si="9"/>
        <v>0.03</v>
      </c>
      <c r="U17" s="22">
        <f t="shared" si="23"/>
        <v>0.03</v>
      </c>
      <c r="V17" s="22">
        <f t="shared" si="10"/>
        <v>0.03</v>
      </c>
      <c r="W17" s="22">
        <f t="shared" si="11"/>
        <v>0.03</v>
      </c>
      <c r="X17" s="22">
        <f t="shared" si="12"/>
        <v>0.03</v>
      </c>
      <c r="Y17" s="22">
        <f t="shared" si="13"/>
        <v>0.02</v>
      </c>
      <c r="Z17" s="22">
        <f t="shared" si="24"/>
        <v>0.03</v>
      </c>
      <c r="AA17" s="22">
        <f t="shared" si="14"/>
        <v>0.02</v>
      </c>
      <c r="AB17" s="22">
        <f t="shared" si="15"/>
        <v>0.02</v>
      </c>
      <c r="AC17" s="22">
        <f t="shared" si="16"/>
        <v>0.02</v>
      </c>
      <c r="AD17" s="22">
        <f t="shared" si="17"/>
        <v>0.03</v>
      </c>
      <c r="AE17" s="22">
        <f t="shared" si="18"/>
        <v>0.02</v>
      </c>
      <c r="AF17" s="22">
        <f t="shared" si="25"/>
        <v>0.02</v>
      </c>
      <c r="AG17" s="22">
        <f t="shared" si="19"/>
        <v>0.02</v>
      </c>
      <c r="AH17" s="22">
        <f t="shared" si="20"/>
        <v>0.02</v>
      </c>
      <c r="AI17" s="22">
        <f t="shared" si="21"/>
        <v>0.03</v>
      </c>
      <c r="AJ17" s="22">
        <f t="shared" si="26"/>
        <v>0.02</v>
      </c>
    </row>
    <row r="18" spans="1:36" ht="12.95" customHeight="1">
      <c r="A18" s="21">
        <v>206</v>
      </c>
      <c r="B18" s="78" t="s">
        <v>157</v>
      </c>
      <c r="C18" s="79"/>
      <c r="D18" s="21">
        <v>8</v>
      </c>
      <c r="E18" s="21">
        <v>7</v>
      </c>
      <c r="F18" s="4">
        <f t="shared" si="0"/>
        <v>0.02</v>
      </c>
      <c r="G18" s="5" t="s">
        <v>146</v>
      </c>
      <c r="H18" s="21" t="s">
        <v>148</v>
      </c>
      <c r="I18" s="21" t="s">
        <v>39</v>
      </c>
      <c r="J18" s="1" t="s">
        <v>15</v>
      </c>
      <c r="K18" s="22">
        <f t="shared" si="1"/>
        <v>0.02</v>
      </c>
      <c r="L18" s="22">
        <f t="shared" si="2"/>
        <v>0.02</v>
      </c>
      <c r="M18" s="22">
        <f t="shared" si="3"/>
        <v>0.02</v>
      </c>
      <c r="N18" s="22">
        <f t="shared" si="4"/>
        <v>0.02</v>
      </c>
      <c r="O18" s="22">
        <f t="shared" si="5"/>
        <v>0.02</v>
      </c>
      <c r="P18" s="22">
        <f t="shared" si="22"/>
        <v>0.02</v>
      </c>
      <c r="Q18" s="22">
        <f t="shared" si="6"/>
        <v>0.02</v>
      </c>
      <c r="R18" s="22">
        <f t="shared" si="7"/>
        <v>0.02</v>
      </c>
      <c r="S18" s="22">
        <f t="shared" si="8"/>
        <v>0.02</v>
      </c>
      <c r="T18" s="22">
        <f t="shared" si="9"/>
        <v>0.02</v>
      </c>
      <c r="U18" s="22">
        <f t="shared" si="23"/>
        <v>0.02</v>
      </c>
      <c r="V18" s="22">
        <f t="shared" si="10"/>
        <v>0.02</v>
      </c>
      <c r="W18" s="22">
        <f t="shared" si="11"/>
        <v>0.02</v>
      </c>
      <c r="X18" s="22">
        <f t="shared" si="12"/>
        <v>0.02</v>
      </c>
      <c r="Y18" s="22">
        <f t="shared" si="13"/>
        <v>0.02</v>
      </c>
      <c r="Z18" s="22">
        <f t="shared" si="24"/>
        <v>0.02</v>
      </c>
      <c r="AA18" s="22">
        <f t="shared" si="14"/>
        <v>0.02</v>
      </c>
      <c r="AB18" s="22">
        <f t="shared" si="15"/>
        <v>0.02</v>
      </c>
      <c r="AC18" s="22">
        <f t="shared" si="16"/>
        <v>0.02</v>
      </c>
      <c r="AD18" s="22">
        <f t="shared" si="17"/>
        <v>0.03</v>
      </c>
      <c r="AE18" s="22">
        <f t="shared" si="18"/>
        <v>0.02</v>
      </c>
      <c r="AF18" s="22">
        <f t="shared" si="25"/>
        <v>0.02</v>
      </c>
      <c r="AG18" s="22">
        <f t="shared" si="19"/>
        <v>0.02</v>
      </c>
      <c r="AH18" s="22">
        <f t="shared" si="20"/>
        <v>0.02</v>
      </c>
      <c r="AI18" s="22">
        <f t="shared" si="21"/>
        <v>0.02</v>
      </c>
      <c r="AJ18" s="22">
        <f t="shared" si="26"/>
        <v>0.02</v>
      </c>
    </row>
    <row r="19" spans="1:36" ht="12.95" customHeight="1">
      <c r="A19" s="21">
        <v>207</v>
      </c>
      <c r="B19" s="78" t="s">
        <v>156</v>
      </c>
      <c r="C19" s="79"/>
      <c r="D19" s="21">
        <v>8</v>
      </c>
      <c r="E19" s="21">
        <v>8</v>
      </c>
      <c r="F19" s="4">
        <f t="shared" si="0"/>
        <v>0.02</v>
      </c>
      <c r="G19" s="5" t="s">
        <v>146</v>
      </c>
      <c r="H19" s="21" t="s">
        <v>148</v>
      </c>
      <c r="I19" s="21" t="s">
        <v>147</v>
      </c>
      <c r="J19" s="1" t="s">
        <v>15</v>
      </c>
      <c r="K19" s="22">
        <f t="shared" si="1"/>
        <v>0.02</v>
      </c>
      <c r="L19" s="22">
        <f t="shared" si="2"/>
        <v>0.02</v>
      </c>
      <c r="M19" s="22">
        <f t="shared" si="3"/>
        <v>0.02</v>
      </c>
      <c r="N19" s="22">
        <f t="shared" si="4"/>
        <v>0.02</v>
      </c>
      <c r="O19" s="22">
        <f t="shared" si="5"/>
        <v>0.02</v>
      </c>
      <c r="P19" s="22">
        <f t="shared" si="22"/>
        <v>0.02</v>
      </c>
      <c r="Q19" s="22">
        <f t="shared" si="6"/>
        <v>0.02</v>
      </c>
      <c r="R19" s="22">
        <f t="shared" si="7"/>
        <v>0.02</v>
      </c>
      <c r="S19" s="22">
        <f t="shared" si="8"/>
        <v>0.02</v>
      </c>
      <c r="T19" s="22">
        <f t="shared" si="9"/>
        <v>0.02</v>
      </c>
      <c r="U19" s="22">
        <f t="shared" si="23"/>
        <v>0.02</v>
      </c>
      <c r="V19" s="22">
        <f t="shared" si="10"/>
        <v>0.02</v>
      </c>
      <c r="W19" s="22">
        <f t="shared" si="11"/>
        <v>0.02</v>
      </c>
      <c r="X19" s="22">
        <f t="shared" si="12"/>
        <v>0.02</v>
      </c>
      <c r="Y19" s="22">
        <f t="shared" si="13"/>
        <v>0.02</v>
      </c>
      <c r="Z19" s="22">
        <f t="shared" si="24"/>
        <v>0.02</v>
      </c>
      <c r="AA19" s="22">
        <f t="shared" si="14"/>
        <v>0.02</v>
      </c>
      <c r="AB19" s="22">
        <f t="shared" si="15"/>
        <v>0.02</v>
      </c>
      <c r="AC19" s="22">
        <f t="shared" si="16"/>
        <v>0.02</v>
      </c>
      <c r="AD19" s="22">
        <f t="shared" si="17"/>
        <v>0.03</v>
      </c>
      <c r="AE19" s="22">
        <f t="shared" si="18"/>
        <v>0.02</v>
      </c>
      <c r="AF19" s="22">
        <f t="shared" si="25"/>
        <v>0.02</v>
      </c>
      <c r="AG19" s="22">
        <f t="shared" si="19"/>
        <v>0.02</v>
      </c>
      <c r="AH19" s="22">
        <f t="shared" si="20"/>
        <v>0.02</v>
      </c>
      <c r="AI19" s="22">
        <f t="shared" si="21"/>
        <v>0.02</v>
      </c>
      <c r="AJ19" s="22">
        <f t="shared" si="26"/>
        <v>0.02</v>
      </c>
    </row>
    <row r="20" spans="1:36" ht="12.95" customHeight="1">
      <c r="A20" s="21">
        <v>208</v>
      </c>
      <c r="B20" s="78" t="s">
        <v>156</v>
      </c>
      <c r="C20" s="79"/>
      <c r="D20" s="21">
        <v>8</v>
      </c>
      <c r="E20" s="21">
        <v>9</v>
      </c>
      <c r="F20" s="4">
        <f t="shared" si="0"/>
        <v>0.02</v>
      </c>
      <c r="G20" s="5" t="s">
        <v>146</v>
      </c>
      <c r="H20" s="21" t="s">
        <v>148</v>
      </c>
      <c r="I20" s="21" t="s">
        <v>147</v>
      </c>
      <c r="J20" s="1" t="s">
        <v>15</v>
      </c>
      <c r="K20" s="22">
        <f t="shared" si="1"/>
        <v>0.03</v>
      </c>
      <c r="L20" s="22">
        <f t="shared" si="2"/>
        <v>0.03</v>
      </c>
      <c r="M20" s="22">
        <f t="shared" si="3"/>
        <v>0.03</v>
      </c>
      <c r="N20" s="22">
        <f t="shared" si="4"/>
        <v>0.03</v>
      </c>
      <c r="O20" s="22">
        <f t="shared" si="5"/>
        <v>0.03</v>
      </c>
      <c r="P20" s="22">
        <f t="shared" si="22"/>
        <v>0.03</v>
      </c>
      <c r="Q20" s="22">
        <f t="shared" si="6"/>
        <v>0.03</v>
      </c>
      <c r="R20" s="22">
        <f t="shared" si="7"/>
        <v>0.02</v>
      </c>
      <c r="S20" s="22">
        <f t="shared" si="8"/>
        <v>0.03</v>
      </c>
      <c r="T20" s="22">
        <f t="shared" si="9"/>
        <v>0.03</v>
      </c>
      <c r="U20" s="22">
        <f t="shared" si="23"/>
        <v>0.03</v>
      </c>
      <c r="V20" s="22">
        <f t="shared" si="10"/>
        <v>0.03</v>
      </c>
      <c r="W20" s="22">
        <f t="shared" si="11"/>
        <v>0.03</v>
      </c>
      <c r="X20" s="22">
        <f t="shared" si="12"/>
        <v>0.03</v>
      </c>
      <c r="Y20" s="22">
        <f t="shared" si="13"/>
        <v>0.02</v>
      </c>
      <c r="Z20" s="22">
        <f t="shared" si="24"/>
        <v>0.03</v>
      </c>
      <c r="AA20" s="22">
        <f t="shared" si="14"/>
        <v>0.02</v>
      </c>
      <c r="AB20" s="22">
        <f t="shared" si="15"/>
        <v>0.02</v>
      </c>
      <c r="AC20" s="22">
        <f t="shared" si="16"/>
        <v>0.02</v>
      </c>
      <c r="AD20" s="22">
        <f t="shared" si="17"/>
        <v>0.03</v>
      </c>
      <c r="AE20" s="22">
        <f t="shared" si="18"/>
        <v>0.02</v>
      </c>
      <c r="AF20" s="22">
        <f t="shared" si="25"/>
        <v>0.02</v>
      </c>
      <c r="AG20" s="22">
        <f t="shared" si="19"/>
        <v>0.02</v>
      </c>
      <c r="AH20" s="22">
        <f t="shared" si="20"/>
        <v>0.02</v>
      </c>
      <c r="AI20" s="22">
        <f t="shared" si="21"/>
        <v>0.03</v>
      </c>
      <c r="AJ20" s="22">
        <f t="shared" si="26"/>
        <v>0.02</v>
      </c>
    </row>
    <row r="21" spans="1:36" ht="12.95" customHeight="1">
      <c r="A21" s="21">
        <v>209</v>
      </c>
      <c r="B21" s="78" t="s">
        <v>158</v>
      </c>
      <c r="C21" s="79"/>
      <c r="D21" s="21">
        <v>10</v>
      </c>
      <c r="E21" s="21">
        <v>8</v>
      </c>
      <c r="F21" s="4">
        <f t="shared" si="0"/>
        <v>0.03</v>
      </c>
      <c r="G21" s="5"/>
      <c r="H21" s="21"/>
      <c r="I21" s="21"/>
      <c r="J21" s="1" t="s">
        <v>15</v>
      </c>
      <c r="K21" s="22">
        <f t="shared" si="1"/>
        <v>0.03</v>
      </c>
      <c r="L21" s="22">
        <f t="shared" si="2"/>
        <v>0.03</v>
      </c>
      <c r="M21" s="22">
        <f t="shared" si="3"/>
        <v>0.03</v>
      </c>
      <c r="N21" s="22">
        <f t="shared" si="4"/>
        <v>0.04</v>
      </c>
      <c r="O21" s="22">
        <f t="shared" si="5"/>
        <v>0.04</v>
      </c>
      <c r="P21" s="22">
        <f t="shared" si="22"/>
        <v>0.03</v>
      </c>
      <c r="Q21" s="22">
        <f t="shared" si="6"/>
        <v>0.03</v>
      </c>
      <c r="R21" s="22">
        <f t="shared" si="7"/>
        <v>0.03</v>
      </c>
      <c r="S21" s="22">
        <f t="shared" si="8"/>
        <v>0.03</v>
      </c>
      <c r="T21" s="22">
        <f t="shared" si="9"/>
        <v>0.03</v>
      </c>
      <c r="U21" s="22">
        <f t="shared" si="23"/>
        <v>0.03</v>
      </c>
      <c r="V21" s="22">
        <f t="shared" si="10"/>
        <v>0.04</v>
      </c>
      <c r="W21" s="22">
        <f t="shared" si="11"/>
        <v>0.04</v>
      </c>
      <c r="X21" s="22">
        <f t="shared" si="12"/>
        <v>0.03</v>
      </c>
      <c r="Y21" s="22">
        <f t="shared" si="13"/>
        <v>0.03</v>
      </c>
      <c r="Z21" s="22">
        <f t="shared" si="24"/>
        <v>0.04</v>
      </c>
      <c r="AA21" s="22">
        <f t="shared" si="14"/>
        <v>0.03</v>
      </c>
      <c r="AB21" s="22">
        <f t="shared" si="15"/>
        <v>0.03</v>
      </c>
      <c r="AC21" s="22">
        <f t="shared" si="16"/>
        <v>0.03</v>
      </c>
      <c r="AD21" s="22">
        <f t="shared" si="17"/>
        <v>0.04</v>
      </c>
      <c r="AE21" s="22">
        <f t="shared" si="18"/>
        <v>0.03</v>
      </c>
      <c r="AF21" s="22">
        <f t="shared" si="25"/>
        <v>0.03</v>
      </c>
      <c r="AG21" s="22">
        <f t="shared" si="19"/>
        <v>0.03</v>
      </c>
      <c r="AH21" s="22">
        <f t="shared" si="20"/>
        <v>0.03</v>
      </c>
      <c r="AI21" s="22">
        <f t="shared" si="21"/>
        <v>0.04</v>
      </c>
      <c r="AJ21" s="22">
        <f t="shared" si="26"/>
        <v>0.03</v>
      </c>
    </row>
    <row r="22" spans="1:36" ht="12.95" customHeight="1">
      <c r="A22" s="21">
        <v>210</v>
      </c>
      <c r="B22" s="78" t="s">
        <v>150</v>
      </c>
      <c r="C22" s="79"/>
      <c r="D22" s="21">
        <v>16</v>
      </c>
      <c r="E22" s="21">
        <v>13</v>
      </c>
      <c r="F22" s="4">
        <f t="shared" si="0"/>
        <v>0.12</v>
      </c>
      <c r="G22" s="5" t="s">
        <v>146</v>
      </c>
      <c r="H22" s="21" t="s">
        <v>148</v>
      </c>
      <c r="I22" s="21" t="s">
        <v>39</v>
      </c>
      <c r="J22" s="1" t="s">
        <v>15</v>
      </c>
      <c r="K22" s="22">
        <f t="shared" si="1"/>
        <v>0.13</v>
      </c>
      <c r="L22" s="22">
        <f t="shared" si="2"/>
        <v>0.13</v>
      </c>
      <c r="M22" s="22">
        <f t="shared" si="3"/>
        <v>0.13</v>
      </c>
      <c r="N22" s="22">
        <f t="shared" si="4"/>
        <v>0.14000000000000001</v>
      </c>
      <c r="O22" s="22">
        <f t="shared" si="5"/>
        <v>0.14000000000000001</v>
      </c>
      <c r="P22" s="22">
        <f t="shared" si="22"/>
        <v>0.13</v>
      </c>
      <c r="Q22" s="22">
        <f t="shared" si="6"/>
        <v>0.13</v>
      </c>
      <c r="R22" s="22">
        <f t="shared" si="7"/>
        <v>0.13</v>
      </c>
      <c r="S22" s="22">
        <f t="shared" si="8"/>
        <v>0.14000000000000001</v>
      </c>
      <c r="T22" s="22">
        <f t="shared" si="9"/>
        <v>0.13</v>
      </c>
      <c r="U22" s="22">
        <f t="shared" si="23"/>
        <v>0.13</v>
      </c>
      <c r="V22" s="22">
        <f t="shared" si="10"/>
        <v>0.14000000000000001</v>
      </c>
      <c r="W22" s="22">
        <f t="shared" si="11"/>
        <v>0.13</v>
      </c>
      <c r="X22" s="22">
        <f t="shared" si="12"/>
        <v>0.13</v>
      </c>
      <c r="Y22" s="22">
        <f t="shared" si="13"/>
        <v>0.12</v>
      </c>
      <c r="Z22" s="22">
        <f t="shared" si="24"/>
        <v>0.13</v>
      </c>
      <c r="AA22" s="22">
        <f t="shared" si="14"/>
        <v>0.12</v>
      </c>
      <c r="AB22" s="22">
        <f t="shared" si="15"/>
        <v>0.13</v>
      </c>
      <c r="AC22" s="22">
        <f t="shared" si="16"/>
        <v>0.13</v>
      </c>
      <c r="AD22" s="22">
        <f t="shared" si="17"/>
        <v>0.16</v>
      </c>
      <c r="AE22" s="22">
        <f t="shared" si="18"/>
        <v>0.12</v>
      </c>
      <c r="AF22" s="22">
        <f t="shared" si="25"/>
        <v>0.13</v>
      </c>
      <c r="AG22" s="22">
        <f t="shared" si="19"/>
        <v>0.12</v>
      </c>
      <c r="AH22" s="22">
        <f t="shared" si="20"/>
        <v>0.12</v>
      </c>
      <c r="AI22" s="22">
        <f t="shared" si="21"/>
        <v>0.14000000000000001</v>
      </c>
      <c r="AJ22" s="22">
        <f t="shared" si="26"/>
        <v>0.12</v>
      </c>
    </row>
    <row r="23" spans="1:36" ht="12.95" customHeight="1">
      <c r="A23" s="21">
        <v>211</v>
      </c>
      <c r="B23" s="78" t="s">
        <v>150</v>
      </c>
      <c r="C23" s="79"/>
      <c r="D23" s="21">
        <v>16</v>
      </c>
      <c r="E23" s="21">
        <v>12</v>
      </c>
      <c r="F23" s="4">
        <f t="shared" si="0"/>
        <v>0.11</v>
      </c>
      <c r="G23" s="5" t="s">
        <v>146</v>
      </c>
      <c r="H23" s="21"/>
      <c r="I23" s="21"/>
      <c r="J23" s="1" t="s">
        <v>15</v>
      </c>
      <c r="K23" s="22">
        <f t="shared" si="1"/>
        <v>0.12</v>
      </c>
      <c r="L23" s="22">
        <f t="shared" si="2"/>
        <v>0.12</v>
      </c>
      <c r="M23" s="22">
        <f t="shared" si="3"/>
        <v>0.12</v>
      </c>
      <c r="N23" s="22">
        <f t="shared" si="4"/>
        <v>0.13</v>
      </c>
      <c r="O23" s="22">
        <f t="shared" si="5"/>
        <v>0.13</v>
      </c>
      <c r="P23" s="22">
        <f t="shared" si="22"/>
        <v>0.12</v>
      </c>
      <c r="Q23" s="22">
        <f t="shared" si="6"/>
        <v>0.12</v>
      </c>
      <c r="R23" s="22">
        <f t="shared" si="7"/>
        <v>0.12</v>
      </c>
      <c r="S23" s="22">
        <f t="shared" si="8"/>
        <v>0.12</v>
      </c>
      <c r="T23" s="22">
        <f t="shared" si="9"/>
        <v>0.12</v>
      </c>
      <c r="U23" s="22">
        <f t="shared" si="23"/>
        <v>0.12</v>
      </c>
      <c r="V23" s="22">
        <f t="shared" si="10"/>
        <v>0.13</v>
      </c>
      <c r="W23" s="22">
        <f t="shared" si="11"/>
        <v>0.12</v>
      </c>
      <c r="X23" s="22">
        <f t="shared" si="12"/>
        <v>0.12</v>
      </c>
      <c r="Y23" s="22">
        <f t="shared" si="13"/>
        <v>0.11</v>
      </c>
      <c r="Z23" s="22">
        <f t="shared" si="24"/>
        <v>0.12</v>
      </c>
      <c r="AA23" s="22">
        <f t="shared" si="14"/>
        <v>0.11</v>
      </c>
      <c r="AB23" s="22">
        <f t="shared" si="15"/>
        <v>0.12</v>
      </c>
      <c r="AC23" s="22">
        <f t="shared" si="16"/>
        <v>0.12</v>
      </c>
      <c r="AD23" s="22">
        <f t="shared" si="17"/>
        <v>0.15</v>
      </c>
      <c r="AE23" s="22">
        <f t="shared" si="18"/>
        <v>0.11</v>
      </c>
      <c r="AF23" s="22">
        <f t="shared" si="25"/>
        <v>0.12</v>
      </c>
      <c r="AG23" s="22">
        <f t="shared" si="19"/>
        <v>0.11</v>
      </c>
      <c r="AH23" s="22">
        <f t="shared" si="20"/>
        <v>0.11</v>
      </c>
      <c r="AI23" s="22">
        <f t="shared" si="21"/>
        <v>0.13</v>
      </c>
      <c r="AJ23" s="22">
        <f t="shared" si="26"/>
        <v>0.11</v>
      </c>
    </row>
    <row r="24" spans="1:36" ht="12.95" customHeight="1">
      <c r="A24" s="21">
        <v>212</v>
      </c>
      <c r="B24" s="78" t="s">
        <v>150</v>
      </c>
      <c r="C24" s="79"/>
      <c r="D24" s="21">
        <v>10</v>
      </c>
      <c r="E24" s="21">
        <v>10</v>
      </c>
      <c r="F24" s="4">
        <f t="shared" si="0"/>
        <v>0.04</v>
      </c>
      <c r="G24" s="5" t="s">
        <v>146</v>
      </c>
      <c r="H24" s="21" t="s">
        <v>148</v>
      </c>
      <c r="I24" s="21" t="s">
        <v>39</v>
      </c>
      <c r="J24" s="1" t="s">
        <v>15</v>
      </c>
      <c r="K24" s="22">
        <f t="shared" si="1"/>
        <v>0.04</v>
      </c>
      <c r="L24" s="22">
        <f t="shared" si="2"/>
        <v>0.04</v>
      </c>
      <c r="M24" s="22">
        <f t="shared" si="3"/>
        <v>0.04</v>
      </c>
      <c r="N24" s="22">
        <f t="shared" si="4"/>
        <v>0.05</v>
      </c>
      <c r="O24" s="22">
        <f t="shared" si="5"/>
        <v>0.05</v>
      </c>
      <c r="P24" s="22">
        <f t="shared" si="22"/>
        <v>0.04</v>
      </c>
      <c r="Q24" s="22">
        <f t="shared" si="6"/>
        <v>0.04</v>
      </c>
      <c r="R24" s="22">
        <f t="shared" si="7"/>
        <v>0.04</v>
      </c>
      <c r="S24" s="22">
        <f t="shared" si="8"/>
        <v>0.04</v>
      </c>
      <c r="T24" s="22">
        <f t="shared" si="9"/>
        <v>0.04</v>
      </c>
      <c r="U24" s="22">
        <f t="shared" si="23"/>
        <v>0.04</v>
      </c>
      <c r="V24" s="22">
        <f t="shared" si="10"/>
        <v>0.04</v>
      </c>
      <c r="W24" s="22">
        <f t="shared" si="11"/>
        <v>0.04</v>
      </c>
      <c r="X24" s="22">
        <f t="shared" si="12"/>
        <v>0.04</v>
      </c>
      <c r="Y24" s="22">
        <f t="shared" si="13"/>
        <v>0.04</v>
      </c>
      <c r="Z24" s="22">
        <f t="shared" si="24"/>
        <v>0.04</v>
      </c>
      <c r="AA24" s="22">
        <f t="shared" si="14"/>
        <v>0.04</v>
      </c>
      <c r="AB24" s="22">
        <f t="shared" si="15"/>
        <v>0.04</v>
      </c>
      <c r="AC24" s="22">
        <f t="shared" si="16"/>
        <v>0.04</v>
      </c>
      <c r="AD24" s="22">
        <f t="shared" si="17"/>
        <v>0.06</v>
      </c>
      <c r="AE24" s="22">
        <f t="shared" si="18"/>
        <v>0.04</v>
      </c>
      <c r="AF24" s="22">
        <f t="shared" si="25"/>
        <v>0.04</v>
      </c>
      <c r="AG24" s="22">
        <f t="shared" si="19"/>
        <v>0.04</v>
      </c>
      <c r="AH24" s="22">
        <f t="shared" si="20"/>
        <v>0.04</v>
      </c>
      <c r="AI24" s="22">
        <f t="shared" si="21"/>
        <v>0.04</v>
      </c>
      <c r="AJ24" s="22">
        <f t="shared" si="26"/>
        <v>0.04</v>
      </c>
    </row>
    <row r="25" spans="1:36" ht="12.95" customHeight="1">
      <c r="A25" s="21">
        <v>213</v>
      </c>
      <c r="B25" s="78" t="s">
        <v>141</v>
      </c>
      <c r="C25" s="79"/>
      <c r="D25" s="21">
        <v>20</v>
      </c>
      <c r="E25" s="21">
        <v>16</v>
      </c>
      <c r="F25" s="4">
        <f t="shared" si="0"/>
        <v>0.23</v>
      </c>
      <c r="G25" s="5"/>
      <c r="H25" s="21"/>
      <c r="I25" s="21"/>
      <c r="J25" s="1" t="s">
        <v>15</v>
      </c>
      <c r="K25" s="22">
        <f t="shared" si="1"/>
        <v>0.23</v>
      </c>
      <c r="L25" s="22">
        <f t="shared" si="2"/>
        <v>0.25</v>
      </c>
      <c r="M25" s="22">
        <f t="shared" si="3"/>
        <v>0.25</v>
      </c>
      <c r="N25" s="22">
        <f t="shared" si="4"/>
        <v>0.25</v>
      </c>
      <c r="O25" s="22">
        <f t="shared" si="5"/>
        <v>0.26</v>
      </c>
      <c r="P25" s="22">
        <f t="shared" si="22"/>
        <v>0.25</v>
      </c>
      <c r="Q25" s="22">
        <f t="shared" si="6"/>
        <v>0.23</v>
      </c>
      <c r="R25" s="22">
        <f t="shared" si="7"/>
        <v>0.25</v>
      </c>
      <c r="S25" s="22">
        <f t="shared" si="8"/>
        <v>0.25</v>
      </c>
      <c r="T25" s="22">
        <f t="shared" si="9"/>
        <v>0.26</v>
      </c>
      <c r="U25" s="22">
        <f t="shared" si="23"/>
        <v>0.25</v>
      </c>
      <c r="V25" s="22">
        <f t="shared" si="10"/>
        <v>0.26</v>
      </c>
      <c r="W25" s="22">
        <f t="shared" si="11"/>
        <v>0.25</v>
      </c>
      <c r="X25" s="22">
        <f t="shared" si="12"/>
        <v>0.25</v>
      </c>
      <c r="Y25" s="22">
        <f t="shared" si="13"/>
        <v>0.23</v>
      </c>
      <c r="Z25" s="22">
        <f t="shared" si="24"/>
        <v>0.25</v>
      </c>
      <c r="AA25" s="22">
        <f t="shared" si="14"/>
        <v>0.22</v>
      </c>
      <c r="AB25" s="22">
        <f t="shared" si="15"/>
        <v>0.26</v>
      </c>
      <c r="AC25" s="22">
        <f t="shared" si="16"/>
        <v>0.26</v>
      </c>
      <c r="AD25" s="22">
        <f t="shared" si="17"/>
        <v>0.28999999999999998</v>
      </c>
      <c r="AE25" s="22">
        <f t="shared" si="18"/>
        <v>0.23</v>
      </c>
      <c r="AF25" s="22">
        <f t="shared" si="25"/>
        <v>0.26</v>
      </c>
      <c r="AG25" s="22">
        <f t="shared" si="19"/>
        <v>0.22</v>
      </c>
      <c r="AH25" s="22">
        <f t="shared" si="20"/>
        <v>0.23</v>
      </c>
      <c r="AI25" s="22">
        <f t="shared" si="21"/>
        <v>0.25</v>
      </c>
      <c r="AJ25" s="22">
        <f t="shared" si="26"/>
        <v>0.23</v>
      </c>
    </row>
    <row r="26" spans="1:36" ht="12.95" customHeight="1">
      <c r="A26" s="21">
        <v>214</v>
      </c>
      <c r="B26" s="78" t="s">
        <v>141</v>
      </c>
      <c r="C26" s="79"/>
      <c r="D26" s="21">
        <v>20</v>
      </c>
      <c r="E26" s="21">
        <v>16</v>
      </c>
      <c r="F26" s="4">
        <f t="shared" si="0"/>
        <v>0.23</v>
      </c>
      <c r="G26" s="5" t="s">
        <v>146</v>
      </c>
      <c r="H26" s="21" t="s">
        <v>148</v>
      </c>
      <c r="I26" s="21" t="s">
        <v>147</v>
      </c>
      <c r="J26" s="1" t="s">
        <v>15</v>
      </c>
      <c r="K26" s="22">
        <f t="shared" si="1"/>
        <v>0.23</v>
      </c>
      <c r="L26" s="22">
        <f t="shared" si="2"/>
        <v>0.25</v>
      </c>
      <c r="M26" s="22">
        <f t="shared" si="3"/>
        <v>0.25</v>
      </c>
      <c r="N26" s="22">
        <f t="shared" si="4"/>
        <v>0.25</v>
      </c>
      <c r="O26" s="22">
        <f t="shared" si="5"/>
        <v>0.26</v>
      </c>
      <c r="P26" s="22">
        <f t="shared" si="22"/>
        <v>0.25</v>
      </c>
      <c r="Q26" s="22">
        <f t="shared" si="6"/>
        <v>0.23</v>
      </c>
      <c r="R26" s="22">
        <f t="shared" si="7"/>
        <v>0.25</v>
      </c>
      <c r="S26" s="22">
        <f t="shared" si="8"/>
        <v>0.25</v>
      </c>
      <c r="T26" s="22">
        <f t="shared" si="9"/>
        <v>0.26</v>
      </c>
      <c r="U26" s="22">
        <f t="shared" si="23"/>
        <v>0.25</v>
      </c>
      <c r="V26" s="22">
        <f t="shared" si="10"/>
        <v>0.26</v>
      </c>
      <c r="W26" s="22">
        <f t="shared" si="11"/>
        <v>0.25</v>
      </c>
      <c r="X26" s="22">
        <f t="shared" si="12"/>
        <v>0.25</v>
      </c>
      <c r="Y26" s="22">
        <f t="shared" si="13"/>
        <v>0.23</v>
      </c>
      <c r="Z26" s="22">
        <f t="shared" si="24"/>
        <v>0.25</v>
      </c>
      <c r="AA26" s="22">
        <f t="shared" si="14"/>
        <v>0.22</v>
      </c>
      <c r="AB26" s="22">
        <f t="shared" si="15"/>
        <v>0.26</v>
      </c>
      <c r="AC26" s="22">
        <f t="shared" si="16"/>
        <v>0.26</v>
      </c>
      <c r="AD26" s="22">
        <f t="shared" si="17"/>
        <v>0.28999999999999998</v>
      </c>
      <c r="AE26" s="22">
        <f t="shared" si="18"/>
        <v>0.23</v>
      </c>
      <c r="AF26" s="22">
        <f t="shared" si="25"/>
        <v>0.26</v>
      </c>
      <c r="AG26" s="22">
        <f t="shared" si="19"/>
        <v>0.22</v>
      </c>
      <c r="AH26" s="22">
        <f t="shared" si="20"/>
        <v>0.23</v>
      </c>
      <c r="AI26" s="22">
        <f t="shared" si="21"/>
        <v>0.25</v>
      </c>
      <c r="AJ26" s="22">
        <f t="shared" si="26"/>
        <v>0.23</v>
      </c>
    </row>
    <row r="27" spans="1:36" ht="12.95" customHeight="1">
      <c r="A27" s="21">
        <v>215</v>
      </c>
      <c r="B27" s="78" t="s">
        <v>141</v>
      </c>
      <c r="C27" s="79"/>
      <c r="D27" s="21">
        <v>16</v>
      </c>
      <c r="E27" s="21">
        <v>12</v>
      </c>
      <c r="F27" s="4">
        <f t="shared" si="0"/>
        <v>0.11</v>
      </c>
      <c r="G27" s="5" t="s">
        <v>146</v>
      </c>
      <c r="H27" s="21" t="s">
        <v>148</v>
      </c>
      <c r="I27" s="21" t="s">
        <v>147</v>
      </c>
      <c r="J27" s="1" t="s">
        <v>15</v>
      </c>
      <c r="K27" s="22">
        <f t="shared" si="1"/>
        <v>0.12</v>
      </c>
      <c r="L27" s="22">
        <f t="shared" si="2"/>
        <v>0.12</v>
      </c>
      <c r="M27" s="22">
        <f t="shared" si="3"/>
        <v>0.12</v>
      </c>
      <c r="N27" s="22">
        <f t="shared" si="4"/>
        <v>0.13</v>
      </c>
      <c r="O27" s="22">
        <f t="shared" si="5"/>
        <v>0.13</v>
      </c>
      <c r="P27" s="22">
        <f t="shared" si="22"/>
        <v>0.12</v>
      </c>
      <c r="Q27" s="22">
        <f t="shared" si="6"/>
        <v>0.12</v>
      </c>
      <c r="R27" s="22">
        <f t="shared" si="7"/>
        <v>0.12</v>
      </c>
      <c r="S27" s="22">
        <f t="shared" si="8"/>
        <v>0.12</v>
      </c>
      <c r="T27" s="22">
        <f t="shared" si="9"/>
        <v>0.12</v>
      </c>
      <c r="U27" s="22">
        <f t="shared" si="23"/>
        <v>0.12</v>
      </c>
      <c r="V27" s="22">
        <f t="shared" si="10"/>
        <v>0.13</v>
      </c>
      <c r="W27" s="22">
        <f t="shared" si="11"/>
        <v>0.12</v>
      </c>
      <c r="X27" s="22">
        <f t="shared" si="12"/>
        <v>0.12</v>
      </c>
      <c r="Y27" s="22">
        <f t="shared" si="13"/>
        <v>0.11</v>
      </c>
      <c r="Z27" s="22">
        <f t="shared" si="24"/>
        <v>0.12</v>
      </c>
      <c r="AA27" s="22">
        <f t="shared" si="14"/>
        <v>0.11</v>
      </c>
      <c r="AB27" s="22">
        <f t="shared" si="15"/>
        <v>0.12</v>
      </c>
      <c r="AC27" s="22">
        <f t="shared" si="16"/>
        <v>0.12</v>
      </c>
      <c r="AD27" s="22">
        <f t="shared" si="17"/>
        <v>0.15</v>
      </c>
      <c r="AE27" s="22">
        <f t="shared" si="18"/>
        <v>0.11</v>
      </c>
      <c r="AF27" s="22">
        <f t="shared" si="25"/>
        <v>0.12</v>
      </c>
      <c r="AG27" s="22">
        <f t="shared" si="19"/>
        <v>0.11</v>
      </c>
      <c r="AH27" s="22">
        <f t="shared" si="20"/>
        <v>0.11</v>
      </c>
      <c r="AI27" s="22">
        <f t="shared" si="21"/>
        <v>0.13</v>
      </c>
      <c r="AJ27" s="22">
        <f t="shared" si="26"/>
        <v>0.11</v>
      </c>
    </row>
    <row r="28" spans="1:36" ht="12.95" customHeight="1">
      <c r="A28" s="21">
        <v>216</v>
      </c>
      <c r="B28" s="78" t="s">
        <v>141</v>
      </c>
      <c r="C28" s="79"/>
      <c r="D28" s="21">
        <v>26</v>
      </c>
      <c r="E28" s="21">
        <v>17</v>
      </c>
      <c r="F28" s="4">
        <f t="shared" si="0"/>
        <v>0.41</v>
      </c>
      <c r="G28" s="5" t="s">
        <v>146</v>
      </c>
      <c r="H28" s="21" t="s">
        <v>148</v>
      </c>
      <c r="I28" s="21" t="s">
        <v>147</v>
      </c>
      <c r="J28" s="1" t="s">
        <v>15</v>
      </c>
      <c r="K28" s="22">
        <f t="shared" si="1"/>
        <v>0.39</v>
      </c>
      <c r="L28" s="22">
        <f t="shared" si="2"/>
        <v>0.44</v>
      </c>
      <c r="M28" s="22">
        <f t="shared" si="3"/>
        <v>0.43</v>
      </c>
      <c r="N28" s="22">
        <f t="shared" si="4"/>
        <v>0.43</v>
      </c>
      <c r="O28" s="22">
        <f t="shared" si="5"/>
        <v>0.44</v>
      </c>
      <c r="P28" s="22">
        <f t="shared" si="22"/>
        <v>0.43</v>
      </c>
      <c r="Q28" s="22">
        <f t="shared" si="6"/>
        <v>0.4</v>
      </c>
      <c r="R28" s="22">
        <f t="shared" si="7"/>
        <v>0.44</v>
      </c>
      <c r="S28" s="22">
        <f t="shared" si="8"/>
        <v>0.43</v>
      </c>
      <c r="T28" s="22">
        <f t="shared" si="9"/>
        <v>0.44</v>
      </c>
      <c r="U28" s="22">
        <f t="shared" si="23"/>
        <v>0.43</v>
      </c>
      <c r="V28" s="22">
        <f t="shared" si="10"/>
        <v>0.46</v>
      </c>
      <c r="W28" s="22">
        <f t="shared" si="11"/>
        <v>0.43</v>
      </c>
      <c r="X28" s="22">
        <f t="shared" si="12"/>
        <v>0.43</v>
      </c>
      <c r="Y28" s="22">
        <f t="shared" si="13"/>
        <v>0.4</v>
      </c>
      <c r="Z28" s="22">
        <f t="shared" si="24"/>
        <v>0.43</v>
      </c>
      <c r="AA28" s="22">
        <f t="shared" si="14"/>
        <v>0.38</v>
      </c>
      <c r="AB28" s="22">
        <f t="shared" si="15"/>
        <v>0.46</v>
      </c>
      <c r="AC28" s="22">
        <f t="shared" si="16"/>
        <v>0.45</v>
      </c>
      <c r="AD28" s="22">
        <f t="shared" si="17"/>
        <v>0.47</v>
      </c>
      <c r="AE28" s="22">
        <f t="shared" si="18"/>
        <v>0.41</v>
      </c>
      <c r="AF28" s="22">
        <f t="shared" si="25"/>
        <v>0.45</v>
      </c>
      <c r="AG28" s="22">
        <f t="shared" si="19"/>
        <v>0.39</v>
      </c>
      <c r="AH28" s="22">
        <f t="shared" si="20"/>
        <v>0.41</v>
      </c>
      <c r="AI28" s="22">
        <f t="shared" si="21"/>
        <v>0.43</v>
      </c>
      <c r="AJ28" s="22">
        <f t="shared" si="26"/>
        <v>0.41</v>
      </c>
    </row>
    <row r="29" spans="1:36" ht="12.95" customHeight="1">
      <c r="A29" s="21">
        <v>217</v>
      </c>
      <c r="B29" s="78" t="s">
        <v>141</v>
      </c>
      <c r="C29" s="79"/>
      <c r="D29" s="21">
        <v>12</v>
      </c>
      <c r="E29" s="21">
        <v>12</v>
      </c>
      <c r="F29" s="4">
        <f t="shared" si="0"/>
        <v>7.0000000000000007E-2</v>
      </c>
      <c r="G29" s="5" t="s">
        <v>146</v>
      </c>
      <c r="H29" s="21" t="s">
        <v>148</v>
      </c>
      <c r="I29" s="21" t="s">
        <v>147</v>
      </c>
      <c r="J29" s="1" t="s">
        <v>15</v>
      </c>
      <c r="K29" s="22">
        <f t="shared" si="1"/>
        <v>7.0000000000000007E-2</v>
      </c>
      <c r="L29" s="22">
        <f t="shared" si="2"/>
        <v>7.0000000000000007E-2</v>
      </c>
      <c r="M29" s="22">
        <f t="shared" si="3"/>
        <v>7.0000000000000007E-2</v>
      </c>
      <c r="N29" s="22">
        <f t="shared" si="4"/>
        <v>0.08</v>
      </c>
      <c r="O29" s="22">
        <f t="shared" si="5"/>
        <v>0.08</v>
      </c>
      <c r="P29" s="22">
        <f t="shared" si="22"/>
        <v>7.0000000000000007E-2</v>
      </c>
      <c r="Q29" s="22">
        <f t="shared" si="6"/>
        <v>7.0000000000000007E-2</v>
      </c>
      <c r="R29" s="22">
        <f t="shared" si="7"/>
        <v>7.0000000000000007E-2</v>
      </c>
      <c r="S29" s="22">
        <f t="shared" si="8"/>
        <v>7.0000000000000007E-2</v>
      </c>
      <c r="T29" s="22">
        <f t="shared" si="9"/>
        <v>7.0000000000000007E-2</v>
      </c>
      <c r="U29" s="22">
        <f t="shared" si="23"/>
        <v>7.0000000000000007E-2</v>
      </c>
      <c r="V29" s="22">
        <f t="shared" si="10"/>
        <v>7.0000000000000007E-2</v>
      </c>
      <c r="W29" s="22">
        <f t="shared" si="11"/>
        <v>7.0000000000000007E-2</v>
      </c>
      <c r="X29" s="22">
        <f t="shared" si="12"/>
        <v>7.0000000000000007E-2</v>
      </c>
      <c r="Y29" s="22">
        <f t="shared" si="13"/>
        <v>0.06</v>
      </c>
      <c r="Z29" s="22">
        <f t="shared" si="24"/>
        <v>7.0000000000000007E-2</v>
      </c>
      <c r="AA29" s="22">
        <f t="shared" si="14"/>
        <v>7.0000000000000007E-2</v>
      </c>
      <c r="AB29" s="22">
        <f t="shared" si="15"/>
        <v>7.0000000000000007E-2</v>
      </c>
      <c r="AC29" s="22">
        <f t="shared" si="16"/>
        <v>7.0000000000000007E-2</v>
      </c>
      <c r="AD29" s="22">
        <f t="shared" si="17"/>
        <v>0.09</v>
      </c>
      <c r="AE29" s="22">
        <f t="shared" si="18"/>
        <v>0.06</v>
      </c>
      <c r="AF29" s="22">
        <f t="shared" si="25"/>
        <v>7.0000000000000007E-2</v>
      </c>
      <c r="AG29" s="22">
        <f t="shared" si="19"/>
        <v>0.06</v>
      </c>
      <c r="AH29" s="22">
        <f t="shared" si="20"/>
        <v>7.0000000000000007E-2</v>
      </c>
      <c r="AI29" s="22">
        <f t="shared" si="21"/>
        <v>7.0000000000000007E-2</v>
      </c>
      <c r="AJ29" s="22">
        <f t="shared" si="26"/>
        <v>7.0000000000000007E-2</v>
      </c>
    </row>
    <row r="30" spans="1:36" ht="12.95" customHeight="1">
      <c r="A30" s="21">
        <v>218</v>
      </c>
      <c r="B30" s="78" t="s">
        <v>159</v>
      </c>
      <c r="C30" s="79"/>
      <c r="D30" s="21">
        <v>8</v>
      </c>
      <c r="E30" s="21">
        <v>8</v>
      </c>
      <c r="F30" s="4">
        <f t="shared" si="0"/>
        <v>0.02</v>
      </c>
      <c r="G30" s="21"/>
      <c r="H30" s="21" t="s">
        <v>148</v>
      </c>
      <c r="I30" s="21" t="s">
        <v>147</v>
      </c>
      <c r="J30" s="1" t="s">
        <v>15</v>
      </c>
      <c r="K30" s="22">
        <f t="shared" si="1"/>
        <v>0.02</v>
      </c>
      <c r="L30" s="22">
        <f t="shared" si="2"/>
        <v>0.02</v>
      </c>
      <c r="M30" s="22">
        <f t="shared" si="3"/>
        <v>0.02</v>
      </c>
      <c r="N30" s="22">
        <f t="shared" si="4"/>
        <v>0.02</v>
      </c>
      <c r="O30" s="22">
        <f t="shared" si="5"/>
        <v>0.02</v>
      </c>
      <c r="P30" s="22">
        <f t="shared" si="22"/>
        <v>0.02</v>
      </c>
      <c r="Q30" s="22">
        <f t="shared" si="6"/>
        <v>0.02</v>
      </c>
      <c r="R30" s="22">
        <f t="shared" si="7"/>
        <v>0.02</v>
      </c>
      <c r="S30" s="22">
        <f t="shared" si="8"/>
        <v>0.02</v>
      </c>
      <c r="T30" s="22">
        <f t="shared" si="9"/>
        <v>0.02</v>
      </c>
      <c r="U30" s="22">
        <f t="shared" si="23"/>
        <v>0.02</v>
      </c>
      <c r="V30" s="22">
        <f t="shared" si="10"/>
        <v>0.02</v>
      </c>
      <c r="W30" s="22">
        <f t="shared" si="11"/>
        <v>0.02</v>
      </c>
      <c r="X30" s="22">
        <f t="shared" si="12"/>
        <v>0.02</v>
      </c>
      <c r="Y30" s="22">
        <f t="shared" si="13"/>
        <v>0.02</v>
      </c>
      <c r="Z30" s="22">
        <f t="shared" si="24"/>
        <v>0.02</v>
      </c>
      <c r="AA30" s="22">
        <f t="shared" si="14"/>
        <v>0.02</v>
      </c>
      <c r="AB30" s="22">
        <f t="shared" si="15"/>
        <v>0.02</v>
      </c>
      <c r="AC30" s="22">
        <f t="shared" si="16"/>
        <v>0.02</v>
      </c>
      <c r="AD30" s="22">
        <f t="shared" si="17"/>
        <v>0.03</v>
      </c>
      <c r="AE30" s="22">
        <f t="shared" si="18"/>
        <v>0.02</v>
      </c>
      <c r="AF30" s="22">
        <f t="shared" si="25"/>
        <v>0.02</v>
      </c>
      <c r="AG30" s="22">
        <f t="shared" si="19"/>
        <v>0.02</v>
      </c>
      <c r="AH30" s="22">
        <f t="shared" si="20"/>
        <v>0.02</v>
      </c>
      <c r="AI30" s="22">
        <f t="shared" si="21"/>
        <v>0.02</v>
      </c>
      <c r="AJ30" s="22">
        <f t="shared" si="26"/>
        <v>0.02</v>
      </c>
    </row>
    <row r="31" spans="1:36" ht="12.95" customHeight="1">
      <c r="A31" s="21">
        <v>219</v>
      </c>
      <c r="B31" s="78" t="s">
        <v>156</v>
      </c>
      <c r="C31" s="79"/>
      <c r="D31" s="21">
        <v>8</v>
      </c>
      <c r="E31" s="21">
        <v>10</v>
      </c>
      <c r="F31" s="4">
        <f t="shared" si="0"/>
        <v>0.03</v>
      </c>
      <c r="G31" s="5" t="s">
        <v>146</v>
      </c>
      <c r="H31" s="21" t="s">
        <v>148</v>
      </c>
      <c r="I31" s="21" t="s">
        <v>39</v>
      </c>
      <c r="J31" s="1" t="s">
        <v>15</v>
      </c>
      <c r="K31" s="22">
        <f t="shared" si="1"/>
        <v>0.03</v>
      </c>
      <c r="L31" s="22">
        <f t="shared" si="2"/>
        <v>0.03</v>
      </c>
      <c r="M31" s="22">
        <f t="shared" si="3"/>
        <v>0.03</v>
      </c>
      <c r="N31" s="22">
        <f t="shared" si="4"/>
        <v>0.03</v>
      </c>
      <c r="O31" s="22">
        <f t="shared" si="5"/>
        <v>0.03</v>
      </c>
      <c r="P31" s="22">
        <f t="shared" si="22"/>
        <v>0.03</v>
      </c>
      <c r="Q31" s="22">
        <f t="shared" si="6"/>
        <v>0.03</v>
      </c>
      <c r="R31" s="22">
        <f t="shared" si="7"/>
        <v>0.03</v>
      </c>
      <c r="S31" s="22">
        <f t="shared" si="8"/>
        <v>0.03</v>
      </c>
      <c r="T31" s="22">
        <f t="shared" si="9"/>
        <v>0.03</v>
      </c>
      <c r="U31" s="22">
        <f t="shared" si="23"/>
        <v>0.03</v>
      </c>
      <c r="V31" s="22">
        <f t="shared" si="10"/>
        <v>0.03</v>
      </c>
      <c r="W31" s="22">
        <f t="shared" si="11"/>
        <v>0.03</v>
      </c>
      <c r="X31" s="22">
        <f t="shared" si="12"/>
        <v>0.03</v>
      </c>
      <c r="Y31" s="22">
        <f t="shared" si="13"/>
        <v>0.02</v>
      </c>
      <c r="Z31" s="22">
        <f t="shared" si="24"/>
        <v>0.03</v>
      </c>
      <c r="AA31" s="22">
        <f t="shared" si="14"/>
        <v>0.03</v>
      </c>
      <c r="AB31" s="22">
        <f t="shared" si="15"/>
        <v>0.03</v>
      </c>
      <c r="AC31" s="22">
        <f t="shared" si="16"/>
        <v>0.03</v>
      </c>
      <c r="AD31" s="22">
        <f t="shared" si="17"/>
        <v>0.04</v>
      </c>
      <c r="AE31" s="22">
        <f t="shared" si="18"/>
        <v>0.02</v>
      </c>
      <c r="AF31" s="22">
        <f t="shared" si="25"/>
        <v>0.03</v>
      </c>
      <c r="AG31" s="22">
        <f t="shared" si="19"/>
        <v>0.03</v>
      </c>
      <c r="AH31" s="22">
        <f t="shared" si="20"/>
        <v>0.02</v>
      </c>
      <c r="AI31" s="22">
        <f t="shared" si="21"/>
        <v>0.03</v>
      </c>
      <c r="AJ31" s="22">
        <f t="shared" si="26"/>
        <v>0.03</v>
      </c>
    </row>
    <row r="32" spans="1:36" ht="12.95" customHeight="1">
      <c r="A32" s="21">
        <v>220</v>
      </c>
      <c r="B32" s="78" t="s">
        <v>156</v>
      </c>
      <c r="C32" s="79"/>
      <c r="D32" s="21">
        <v>8</v>
      </c>
      <c r="E32" s="21">
        <v>7</v>
      </c>
      <c r="F32" s="4">
        <f t="shared" si="0"/>
        <v>0.02</v>
      </c>
      <c r="G32" s="5" t="s">
        <v>146</v>
      </c>
      <c r="H32" s="21"/>
      <c r="I32" s="21"/>
      <c r="J32" s="1" t="s">
        <v>15</v>
      </c>
      <c r="K32" s="22">
        <f t="shared" si="1"/>
        <v>0.02</v>
      </c>
      <c r="L32" s="22">
        <f t="shared" si="2"/>
        <v>0.02</v>
      </c>
      <c r="M32" s="22">
        <f t="shared" si="3"/>
        <v>0.02</v>
      </c>
      <c r="N32" s="22">
        <f t="shared" si="4"/>
        <v>0.02</v>
      </c>
      <c r="O32" s="22">
        <f t="shared" si="5"/>
        <v>0.02</v>
      </c>
      <c r="P32" s="22">
        <f t="shared" si="22"/>
        <v>0.02</v>
      </c>
      <c r="Q32" s="22">
        <f t="shared" si="6"/>
        <v>0.02</v>
      </c>
      <c r="R32" s="22">
        <f t="shared" si="7"/>
        <v>0.02</v>
      </c>
      <c r="S32" s="22">
        <f t="shared" si="8"/>
        <v>0.02</v>
      </c>
      <c r="T32" s="22">
        <f t="shared" si="9"/>
        <v>0.02</v>
      </c>
      <c r="U32" s="22">
        <f t="shared" si="23"/>
        <v>0.02</v>
      </c>
      <c r="V32" s="22">
        <f t="shared" si="10"/>
        <v>0.02</v>
      </c>
      <c r="W32" s="22">
        <f t="shared" si="11"/>
        <v>0.02</v>
      </c>
      <c r="X32" s="22">
        <f t="shared" si="12"/>
        <v>0.02</v>
      </c>
      <c r="Y32" s="22">
        <f t="shared" si="13"/>
        <v>0.02</v>
      </c>
      <c r="Z32" s="22">
        <f t="shared" si="24"/>
        <v>0.02</v>
      </c>
      <c r="AA32" s="22">
        <f t="shared" si="14"/>
        <v>0.02</v>
      </c>
      <c r="AB32" s="22">
        <f t="shared" si="15"/>
        <v>0.02</v>
      </c>
      <c r="AC32" s="22">
        <f t="shared" si="16"/>
        <v>0.02</v>
      </c>
      <c r="AD32" s="22">
        <f t="shared" si="17"/>
        <v>0.03</v>
      </c>
      <c r="AE32" s="22">
        <f t="shared" si="18"/>
        <v>0.02</v>
      </c>
      <c r="AF32" s="22">
        <f t="shared" si="25"/>
        <v>0.02</v>
      </c>
      <c r="AG32" s="22">
        <f t="shared" si="19"/>
        <v>0.02</v>
      </c>
      <c r="AH32" s="22">
        <f t="shared" si="20"/>
        <v>0.02</v>
      </c>
      <c r="AI32" s="22">
        <f t="shared" si="21"/>
        <v>0.02</v>
      </c>
      <c r="AJ32" s="22">
        <f t="shared" si="26"/>
        <v>0.02</v>
      </c>
    </row>
    <row r="33" spans="1:36" ht="12.95" customHeight="1">
      <c r="A33" s="21">
        <v>221</v>
      </c>
      <c r="B33" s="78" t="s">
        <v>156</v>
      </c>
      <c r="C33" s="79"/>
      <c r="D33" s="21">
        <v>10</v>
      </c>
      <c r="E33" s="21">
        <v>10</v>
      </c>
      <c r="F33" s="4">
        <f t="shared" si="0"/>
        <v>0.04</v>
      </c>
      <c r="G33" s="5" t="s">
        <v>146</v>
      </c>
      <c r="H33" s="21" t="s">
        <v>148</v>
      </c>
      <c r="I33" s="21" t="s">
        <v>39</v>
      </c>
      <c r="J33" s="1" t="s">
        <v>15</v>
      </c>
      <c r="K33" s="22">
        <f t="shared" si="1"/>
        <v>0.04</v>
      </c>
      <c r="L33" s="22">
        <f t="shared" si="2"/>
        <v>0.04</v>
      </c>
      <c r="M33" s="22">
        <f t="shared" si="3"/>
        <v>0.04</v>
      </c>
      <c r="N33" s="22">
        <f t="shared" si="4"/>
        <v>0.05</v>
      </c>
      <c r="O33" s="22">
        <f t="shared" si="5"/>
        <v>0.05</v>
      </c>
      <c r="P33" s="22">
        <f t="shared" si="22"/>
        <v>0.04</v>
      </c>
      <c r="Q33" s="22">
        <f t="shared" si="6"/>
        <v>0.04</v>
      </c>
      <c r="R33" s="22">
        <f t="shared" si="7"/>
        <v>0.04</v>
      </c>
      <c r="S33" s="22">
        <f t="shared" si="8"/>
        <v>0.04</v>
      </c>
      <c r="T33" s="22">
        <f t="shared" si="9"/>
        <v>0.04</v>
      </c>
      <c r="U33" s="22">
        <f t="shared" si="23"/>
        <v>0.04</v>
      </c>
      <c r="V33" s="22">
        <f t="shared" si="10"/>
        <v>0.04</v>
      </c>
      <c r="W33" s="22">
        <f t="shared" si="11"/>
        <v>0.04</v>
      </c>
      <c r="X33" s="22">
        <f t="shared" si="12"/>
        <v>0.04</v>
      </c>
      <c r="Y33" s="22">
        <f t="shared" si="13"/>
        <v>0.04</v>
      </c>
      <c r="Z33" s="22">
        <f t="shared" si="24"/>
        <v>0.04</v>
      </c>
      <c r="AA33" s="22">
        <f t="shared" si="14"/>
        <v>0.04</v>
      </c>
      <c r="AB33" s="22">
        <f t="shared" si="15"/>
        <v>0.04</v>
      </c>
      <c r="AC33" s="22">
        <f t="shared" si="16"/>
        <v>0.04</v>
      </c>
      <c r="AD33" s="22">
        <f t="shared" si="17"/>
        <v>0.06</v>
      </c>
      <c r="AE33" s="22">
        <f t="shared" si="18"/>
        <v>0.04</v>
      </c>
      <c r="AF33" s="22">
        <f t="shared" si="25"/>
        <v>0.04</v>
      </c>
      <c r="AG33" s="22">
        <f t="shared" si="19"/>
        <v>0.04</v>
      </c>
      <c r="AH33" s="22">
        <f t="shared" si="20"/>
        <v>0.04</v>
      </c>
      <c r="AI33" s="22">
        <f t="shared" si="21"/>
        <v>0.04</v>
      </c>
      <c r="AJ33" s="22">
        <f t="shared" si="26"/>
        <v>0.04</v>
      </c>
    </row>
    <row r="34" spans="1:36" ht="12.95" customHeight="1">
      <c r="A34" s="21">
        <v>222</v>
      </c>
      <c r="B34" s="64" t="s">
        <v>160</v>
      </c>
      <c r="C34" s="64"/>
      <c r="D34" s="21">
        <v>8</v>
      </c>
      <c r="E34" s="21">
        <v>8</v>
      </c>
      <c r="F34" s="4">
        <f t="shared" si="0"/>
        <v>0.02</v>
      </c>
      <c r="G34" s="21"/>
      <c r="H34" s="21" t="s">
        <v>148</v>
      </c>
      <c r="I34" s="21" t="s">
        <v>39</v>
      </c>
      <c r="K34" s="22">
        <f t="shared" si="1"/>
        <v>0.02</v>
      </c>
      <c r="L34" s="22">
        <f t="shared" si="2"/>
        <v>0.02</v>
      </c>
      <c r="M34" s="22">
        <f t="shared" si="3"/>
        <v>0.02</v>
      </c>
      <c r="N34" s="22">
        <f t="shared" si="4"/>
        <v>0.02</v>
      </c>
      <c r="O34" s="22">
        <f t="shared" si="5"/>
        <v>0.02</v>
      </c>
      <c r="P34" s="22">
        <f t="shared" si="22"/>
        <v>0.02</v>
      </c>
      <c r="Q34" s="22">
        <f t="shared" si="6"/>
        <v>0.02</v>
      </c>
      <c r="R34" s="22">
        <f t="shared" si="7"/>
        <v>0.02</v>
      </c>
      <c r="S34" s="22">
        <f t="shared" si="8"/>
        <v>0.02</v>
      </c>
      <c r="T34" s="22">
        <f t="shared" si="9"/>
        <v>0.02</v>
      </c>
      <c r="U34" s="22">
        <f t="shared" si="23"/>
        <v>0.02</v>
      </c>
      <c r="V34" s="22">
        <f t="shared" si="10"/>
        <v>0.02</v>
      </c>
      <c r="W34" s="22">
        <f t="shared" si="11"/>
        <v>0.02</v>
      </c>
      <c r="X34" s="22">
        <f t="shared" si="12"/>
        <v>0.02</v>
      </c>
      <c r="Y34" s="22">
        <f t="shared" si="13"/>
        <v>0.02</v>
      </c>
      <c r="Z34" s="22">
        <f t="shared" si="24"/>
        <v>0.02</v>
      </c>
      <c r="AA34" s="22">
        <f t="shared" si="14"/>
        <v>0.02</v>
      </c>
      <c r="AB34" s="22">
        <f t="shared" si="15"/>
        <v>0.02</v>
      </c>
      <c r="AC34" s="22">
        <f t="shared" si="16"/>
        <v>0.02</v>
      </c>
      <c r="AD34" s="22">
        <f t="shared" si="17"/>
        <v>0.03</v>
      </c>
      <c r="AE34" s="22">
        <f t="shared" si="18"/>
        <v>0.02</v>
      </c>
      <c r="AF34" s="22">
        <f t="shared" si="25"/>
        <v>0.02</v>
      </c>
      <c r="AG34" s="22">
        <f t="shared" si="19"/>
        <v>0.02</v>
      </c>
      <c r="AH34" s="22">
        <f t="shared" si="20"/>
        <v>0.02</v>
      </c>
      <c r="AI34" s="22">
        <f t="shared" si="21"/>
        <v>0.02</v>
      </c>
      <c r="AJ34" s="22">
        <f t="shared" si="26"/>
        <v>0.02</v>
      </c>
    </row>
    <row r="35" spans="1:36" ht="12.95" customHeight="1">
      <c r="A35" s="21">
        <v>223</v>
      </c>
      <c r="B35" s="64" t="s">
        <v>142</v>
      </c>
      <c r="C35" s="64"/>
      <c r="D35" s="21">
        <v>8</v>
      </c>
      <c r="E35" s="21">
        <v>9</v>
      </c>
      <c r="F35" s="4">
        <f t="shared" si="0"/>
        <v>0.02</v>
      </c>
      <c r="G35" s="21"/>
      <c r="H35" s="21"/>
      <c r="I35" s="21"/>
      <c r="K35" s="22">
        <f t="shared" si="1"/>
        <v>0.03</v>
      </c>
      <c r="L35" s="22">
        <f t="shared" si="2"/>
        <v>0.03</v>
      </c>
      <c r="M35" s="22">
        <f t="shared" si="3"/>
        <v>0.03</v>
      </c>
      <c r="N35" s="22">
        <f t="shared" si="4"/>
        <v>0.03</v>
      </c>
      <c r="O35" s="22">
        <f t="shared" si="5"/>
        <v>0.03</v>
      </c>
      <c r="P35" s="22">
        <f t="shared" si="22"/>
        <v>0.03</v>
      </c>
      <c r="Q35" s="22">
        <f t="shared" si="6"/>
        <v>0.03</v>
      </c>
      <c r="R35" s="22">
        <f t="shared" si="7"/>
        <v>0.02</v>
      </c>
      <c r="S35" s="22">
        <f t="shared" si="8"/>
        <v>0.03</v>
      </c>
      <c r="T35" s="22">
        <f t="shared" si="9"/>
        <v>0.03</v>
      </c>
      <c r="U35" s="22">
        <f t="shared" si="23"/>
        <v>0.03</v>
      </c>
      <c r="V35" s="22">
        <f t="shared" si="10"/>
        <v>0.03</v>
      </c>
      <c r="W35" s="22">
        <f t="shared" si="11"/>
        <v>0.03</v>
      </c>
      <c r="X35" s="22">
        <f t="shared" si="12"/>
        <v>0.03</v>
      </c>
      <c r="Y35" s="22">
        <f t="shared" si="13"/>
        <v>0.02</v>
      </c>
      <c r="Z35" s="22">
        <f t="shared" si="24"/>
        <v>0.03</v>
      </c>
      <c r="AA35" s="22">
        <f t="shared" si="14"/>
        <v>0.02</v>
      </c>
      <c r="AB35" s="22">
        <f t="shared" si="15"/>
        <v>0.02</v>
      </c>
      <c r="AC35" s="22">
        <f t="shared" si="16"/>
        <v>0.02</v>
      </c>
      <c r="AD35" s="22">
        <f t="shared" si="17"/>
        <v>0.03</v>
      </c>
      <c r="AE35" s="22">
        <f t="shared" si="18"/>
        <v>0.02</v>
      </c>
      <c r="AF35" s="22">
        <f t="shared" si="25"/>
        <v>0.02</v>
      </c>
      <c r="AG35" s="22">
        <f t="shared" si="19"/>
        <v>0.02</v>
      </c>
      <c r="AH35" s="22">
        <f t="shared" si="20"/>
        <v>0.02</v>
      </c>
      <c r="AI35" s="22">
        <f t="shared" si="21"/>
        <v>0.03</v>
      </c>
      <c r="AJ35" s="22">
        <f t="shared" si="26"/>
        <v>0.02</v>
      </c>
    </row>
    <row r="36" spans="1:36" ht="12.95" customHeight="1">
      <c r="A36" s="21">
        <v>224</v>
      </c>
      <c r="B36" s="64" t="s">
        <v>156</v>
      </c>
      <c r="C36" s="64"/>
      <c r="D36" s="21">
        <v>8</v>
      </c>
      <c r="E36" s="21">
        <v>8</v>
      </c>
      <c r="F36" s="4">
        <f t="shared" si="0"/>
        <v>0.02</v>
      </c>
      <c r="G36" s="5" t="s">
        <v>186</v>
      </c>
      <c r="H36" s="21" t="s">
        <v>148</v>
      </c>
      <c r="I36" s="21" t="s">
        <v>187</v>
      </c>
      <c r="K36" s="22">
        <f t="shared" si="1"/>
        <v>0.02</v>
      </c>
      <c r="L36" s="22">
        <f t="shared" si="2"/>
        <v>0.02</v>
      </c>
      <c r="M36" s="22">
        <f t="shared" si="3"/>
        <v>0.02</v>
      </c>
      <c r="N36" s="22">
        <f t="shared" si="4"/>
        <v>0.02</v>
      </c>
      <c r="O36" s="22">
        <f t="shared" si="5"/>
        <v>0.02</v>
      </c>
      <c r="P36" s="22">
        <f t="shared" si="22"/>
        <v>0.02</v>
      </c>
      <c r="Q36" s="22">
        <f t="shared" si="6"/>
        <v>0.02</v>
      </c>
      <c r="R36" s="22">
        <f t="shared" si="7"/>
        <v>0.02</v>
      </c>
      <c r="S36" s="22">
        <f t="shared" si="8"/>
        <v>0.02</v>
      </c>
      <c r="T36" s="22">
        <f t="shared" si="9"/>
        <v>0.02</v>
      </c>
      <c r="U36" s="22">
        <f t="shared" si="23"/>
        <v>0.02</v>
      </c>
      <c r="V36" s="22">
        <f t="shared" si="10"/>
        <v>0.02</v>
      </c>
      <c r="W36" s="22">
        <f t="shared" si="11"/>
        <v>0.02</v>
      </c>
      <c r="X36" s="22">
        <f t="shared" si="12"/>
        <v>0.02</v>
      </c>
      <c r="Y36" s="22">
        <f t="shared" si="13"/>
        <v>0.02</v>
      </c>
      <c r="Z36" s="22">
        <f t="shared" si="24"/>
        <v>0.02</v>
      </c>
      <c r="AA36" s="22">
        <f t="shared" si="14"/>
        <v>0.02</v>
      </c>
      <c r="AB36" s="22">
        <f t="shared" si="15"/>
        <v>0.02</v>
      </c>
      <c r="AC36" s="22">
        <f t="shared" si="16"/>
        <v>0.02</v>
      </c>
      <c r="AD36" s="22">
        <f t="shared" si="17"/>
        <v>0.03</v>
      </c>
      <c r="AE36" s="22">
        <f t="shared" si="18"/>
        <v>0.02</v>
      </c>
      <c r="AF36" s="22">
        <f t="shared" si="25"/>
        <v>0.02</v>
      </c>
      <c r="AG36" s="22">
        <f t="shared" si="19"/>
        <v>0.02</v>
      </c>
      <c r="AH36" s="22">
        <f t="shared" si="20"/>
        <v>0.02</v>
      </c>
      <c r="AI36" s="22">
        <f t="shared" si="21"/>
        <v>0.02</v>
      </c>
      <c r="AJ36" s="22">
        <f t="shared" si="26"/>
        <v>0.02</v>
      </c>
    </row>
    <row r="37" spans="1:36" ht="12.95" customHeight="1">
      <c r="A37" s="21">
        <v>225</v>
      </c>
      <c r="B37" s="64" t="s">
        <v>156</v>
      </c>
      <c r="C37" s="64"/>
      <c r="D37" s="21">
        <v>8</v>
      </c>
      <c r="E37" s="21">
        <v>8</v>
      </c>
      <c r="F37" s="4">
        <f t="shared" si="0"/>
        <v>0.02</v>
      </c>
      <c r="G37" s="5" t="s">
        <v>146</v>
      </c>
      <c r="H37" s="21" t="s">
        <v>185</v>
      </c>
      <c r="I37" s="21" t="s">
        <v>39</v>
      </c>
      <c r="K37" s="22">
        <f t="shared" si="1"/>
        <v>0.02</v>
      </c>
      <c r="L37" s="22">
        <f t="shared" si="2"/>
        <v>0.02</v>
      </c>
      <c r="M37" s="22">
        <f t="shared" si="3"/>
        <v>0.02</v>
      </c>
      <c r="N37" s="22">
        <f t="shared" si="4"/>
        <v>0.02</v>
      </c>
      <c r="O37" s="22">
        <f t="shared" si="5"/>
        <v>0.02</v>
      </c>
      <c r="P37" s="22">
        <f t="shared" si="22"/>
        <v>0.02</v>
      </c>
      <c r="Q37" s="22">
        <f t="shared" si="6"/>
        <v>0.02</v>
      </c>
      <c r="R37" s="22">
        <f t="shared" si="7"/>
        <v>0.02</v>
      </c>
      <c r="S37" s="22">
        <f t="shared" si="8"/>
        <v>0.02</v>
      </c>
      <c r="T37" s="22">
        <f t="shared" si="9"/>
        <v>0.02</v>
      </c>
      <c r="U37" s="22">
        <f t="shared" si="23"/>
        <v>0.02</v>
      </c>
      <c r="V37" s="22">
        <f t="shared" si="10"/>
        <v>0.02</v>
      </c>
      <c r="W37" s="22">
        <f t="shared" si="11"/>
        <v>0.02</v>
      </c>
      <c r="X37" s="22">
        <f t="shared" si="12"/>
        <v>0.02</v>
      </c>
      <c r="Y37" s="22">
        <f t="shared" si="13"/>
        <v>0.02</v>
      </c>
      <c r="Z37" s="22">
        <f t="shared" si="24"/>
        <v>0.02</v>
      </c>
      <c r="AA37" s="22">
        <f t="shared" si="14"/>
        <v>0.02</v>
      </c>
      <c r="AB37" s="22">
        <f t="shared" si="15"/>
        <v>0.02</v>
      </c>
      <c r="AC37" s="22">
        <f t="shared" si="16"/>
        <v>0.02</v>
      </c>
      <c r="AD37" s="22">
        <f t="shared" si="17"/>
        <v>0.03</v>
      </c>
      <c r="AE37" s="22">
        <f t="shared" si="18"/>
        <v>0.02</v>
      </c>
      <c r="AF37" s="22">
        <f t="shared" si="25"/>
        <v>0.02</v>
      </c>
      <c r="AG37" s="22">
        <f t="shared" si="19"/>
        <v>0.02</v>
      </c>
      <c r="AH37" s="22">
        <f t="shared" si="20"/>
        <v>0.02</v>
      </c>
      <c r="AI37" s="22">
        <f t="shared" si="21"/>
        <v>0.02</v>
      </c>
      <c r="AJ37" s="22">
        <f t="shared" si="26"/>
        <v>0.02</v>
      </c>
    </row>
    <row r="38" spans="1:36" ht="12.95" customHeight="1">
      <c r="A38" s="21">
        <v>226</v>
      </c>
      <c r="B38" s="64" t="s">
        <v>156</v>
      </c>
      <c r="C38" s="64"/>
      <c r="D38" s="21">
        <v>10</v>
      </c>
      <c r="E38" s="21">
        <v>9</v>
      </c>
      <c r="F38" s="4">
        <f t="shared" si="0"/>
        <v>0.04</v>
      </c>
      <c r="G38" s="5" t="s">
        <v>146</v>
      </c>
      <c r="H38" s="21"/>
      <c r="I38" s="21"/>
      <c r="K38" s="22">
        <f t="shared" si="1"/>
        <v>0.04</v>
      </c>
      <c r="L38" s="22">
        <f t="shared" si="2"/>
        <v>0.04</v>
      </c>
      <c r="M38" s="22">
        <f t="shared" si="3"/>
        <v>0.04</v>
      </c>
      <c r="N38" s="22">
        <f t="shared" si="4"/>
        <v>0.04</v>
      </c>
      <c r="O38" s="22">
        <f t="shared" si="5"/>
        <v>0.04</v>
      </c>
      <c r="P38" s="22">
        <f t="shared" si="22"/>
        <v>0.04</v>
      </c>
      <c r="Q38" s="22">
        <f t="shared" si="6"/>
        <v>0.04</v>
      </c>
      <c r="R38" s="22">
        <f t="shared" si="7"/>
        <v>0.04</v>
      </c>
      <c r="S38" s="22">
        <f t="shared" si="8"/>
        <v>0.04</v>
      </c>
      <c r="T38" s="22">
        <f t="shared" si="9"/>
        <v>0.04</v>
      </c>
      <c r="U38" s="22">
        <f t="shared" si="23"/>
        <v>0.04</v>
      </c>
      <c r="V38" s="22">
        <f t="shared" si="10"/>
        <v>0.04</v>
      </c>
      <c r="W38" s="22">
        <f t="shared" si="11"/>
        <v>0.04</v>
      </c>
      <c r="X38" s="22">
        <f t="shared" si="12"/>
        <v>0.04</v>
      </c>
      <c r="Y38" s="22">
        <f t="shared" si="13"/>
        <v>0.03</v>
      </c>
      <c r="Z38" s="22">
        <f t="shared" si="24"/>
        <v>0.04</v>
      </c>
      <c r="AA38" s="22">
        <f t="shared" si="14"/>
        <v>0.04</v>
      </c>
      <c r="AB38" s="22">
        <f t="shared" si="15"/>
        <v>0.04</v>
      </c>
      <c r="AC38" s="22">
        <f t="shared" si="16"/>
        <v>0.04</v>
      </c>
      <c r="AD38" s="22">
        <f t="shared" si="17"/>
        <v>0.05</v>
      </c>
      <c r="AE38" s="22">
        <f t="shared" si="18"/>
        <v>0.03</v>
      </c>
      <c r="AF38" s="22">
        <f t="shared" si="25"/>
        <v>0.04</v>
      </c>
      <c r="AG38" s="22">
        <f t="shared" si="19"/>
        <v>0.04</v>
      </c>
      <c r="AH38" s="22">
        <f t="shared" si="20"/>
        <v>0.03</v>
      </c>
      <c r="AI38" s="22">
        <f t="shared" si="21"/>
        <v>0.04</v>
      </c>
      <c r="AJ38" s="22">
        <f t="shared" si="26"/>
        <v>0.04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2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23"/>
        <v>#N/A</v>
      </c>
      <c r="V39" s="22" t="e">
        <f t="shared" si="10"/>
        <v>#NUM!</v>
      </c>
      <c r="W39" s="22" t="e">
        <f t="shared" si="11"/>
        <v>#NUM!</v>
      </c>
      <c r="X39" s="22" t="e">
        <f t="shared" si="12"/>
        <v>#NUM!</v>
      </c>
      <c r="Y39" s="22" t="e">
        <f t="shared" si="13"/>
        <v>#NUM!</v>
      </c>
      <c r="Z39" s="22" t="e">
        <f t="shared" si="24"/>
        <v>#N/A</v>
      </c>
      <c r="AA39" s="22" t="e">
        <f t="shared" si="14"/>
        <v>#NUM!</v>
      </c>
      <c r="AB39" s="22" t="e">
        <f t="shared" si="15"/>
        <v>#NUM!</v>
      </c>
      <c r="AC39" s="22" t="e">
        <f t="shared" si="16"/>
        <v>#NUM!</v>
      </c>
      <c r="AD39" s="22" t="e">
        <f t="shared" si="17"/>
        <v>#NUM!</v>
      </c>
      <c r="AE39" s="22" t="e">
        <f t="shared" si="18"/>
        <v>#NUM!</v>
      </c>
      <c r="AF39" s="22" t="e">
        <f t="shared" si="25"/>
        <v>#N/A</v>
      </c>
      <c r="AG39" s="22" t="e">
        <f t="shared" si="19"/>
        <v>#NUM!</v>
      </c>
      <c r="AH39" s="22" t="e">
        <f t="shared" si="20"/>
        <v>#NUM!</v>
      </c>
      <c r="AI39" s="22" t="e">
        <f t="shared" si="21"/>
        <v>#NUM!</v>
      </c>
      <c r="AJ39" s="22" t="e">
        <f t="shared" si="26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2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23"/>
        <v>#N/A</v>
      </c>
      <c r="V40" s="22" t="e">
        <f t="shared" si="10"/>
        <v>#NUM!</v>
      </c>
      <c r="W40" s="22" t="e">
        <f t="shared" si="11"/>
        <v>#NUM!</v>
      </c>
      <c r="X40" s="22" t="e">
        <f t="shared" si="12"/>
        <v>#NUM!</v>
      </c>
      <c r="Y40" s="22" t="e">
        <f t="shared" si="13"/>
        <v>#NUM!</v>
      </c>
      <c r="Z40" s="22" t="e">
        <f t="shared" si="24"/>
        <v>#N/A</v>
      </c>
      <c r="AA40" s="22" t="e">
        <f t="shared" si="14"/>
        <v>#NUM!</v>
      </c>
      <c r="AB40" s="22" t="e">
        <f t="shared" si="15"/>
        <v>#NUM!</v>
      </c>
      <c r="AC40" s="22" t="e">
        <f t="shared" si="16"/>
        <v>#NUM!</v>
      </c>
      <c r="AD40" s="22" t="e">
        <f t="shared" si="17"/>
        <v>#NUM!</v>
      </c>
      <c r="AE40" s="22" t="e">
        <f t="shared" si="18"/>
        <v>#NUM!</v>
      </c>
      <c r="AF40" s="22" t="e">
        <f t="shared" si="25"/>
        <v>#N/A</v>
      </c>
      <c r="AG40" s="22" t="e">
        <f t="shared" si="19"/>
        <v>#NUM!</v>
      </c>
      <c r="AH40" s="22" t="e">
        <f t="shared" si="20"/>
        <v>#NUM!</v>
      </c>
      <c r="AI40" s="22" t="e">
        <f t="shared" si="21"/>
        <v>#NUM!</v>
      </c>
      <c r="AJ40" s="22" t="e">
        <f t="shared" si="26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2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23"/>
        <v>#N/A</v>
      </c>
      <c r="V41" s="22" t="e">
        <f t="shared" si="10"/>
        <v>#NUM!</v>
      </c>
      <c r="W41" s="22" t="e">
        <f t="shared" si="11"/>
        <v>#NUM!</v>
      </c>
      <c r="X41" s="22" t="e">
        <f t="shared" si="12"/>
        <v>#NUM!</v>
      </c>
      <c r="Y41" s="22" t="e">
        <f t="shared" si="13"/>
        <v>#NUM!</v>
      </c>
      <c r="Z41" s="22" t="e">
        <f t="shared" si="24"/>
        <v>#N/A</v>
      </c>
      <c r="AA41" s="22" t="e">
        <f t="shared" si="14"/>
        <v>#NUM!</v>
      </c>
      <c r="AB41" s="22" t="e">
        <f t="shared" si="15"/>
        <v>#NUM!</v>
      </c>
      <c r="AC41" s="22" t="e">
        <f t="shared" si="16"/>
        <v>#NUM!</v>
      </c>
      <c r="AD41" s="22" t="e">
        <f t="shared" si="17"/>
        <v>#NUM!</v>
      </c>
      <c r="AE41" s="22" t="e">
        <f t="shared" si="18"/>
        <v>#NUM!</v>
      </c>
      <c r="AF41" s="22" t="e">
        <f t="shared" si="25"/>
        <v>#N/A</v>
      </c>
      <c r="AG41" s="22" t="e">
        <f t="shared" si="19"/>
        <v>#NUM!</v>
      </c>
      <c r="AH41" s="22" t="e">
        <f t="shared" si="20"/>
        <v>#NUM!</v>
      </c>
      <c r="AI41" s="22" t="e">
        <f t="shared" si="21"/>
        <v>#NUM!</v>
      </c>
      <c r="AJ41" s="22" t="e">
        <f t="shared" si="26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2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23"/>
        <v>#N/A</v>
      </c>
      <c r="V42" s="22" t="e">
        <f t="shared" si="10"/>
        <v>#NUM!</v>
      </c>
      <c r="W42" s="22" t="e">
        <f t="shared" si="11"/>
        <v>#NUM!</v>
      </c>
      <c r="X42" s="22" t="e">
        <f t="shared" si="12"/>
        <v>#NUM!</v>
      </c>
      <c r="Y42" s="22" t="e">
        <f t="shared" si="13"/>
        <v>#NUM!</v>
      </c>
      <c r="Z42" s="22" t="e">
        <f t="shared" si="24"/>
        <v>#N/A</v>
      </c>
      <c r="AA42" s="22" t="e">
        <f t="shared" si="14"/>
        <v>#NUM!</v>
      </c>
      <c r="AB42" s="22" t="e">
        <f t="shared" si="15"/>
        <v>#NUM!</v>
      </c>
      <c r="AC42" s="22" t="e">
        <f t="shared" si="16"/>
        <v>#NUM!</v>
      </c>
      <c r="AD42" s="22" t="e">
        <f t="shared" si="17"/>
        <v>#NUM!</v>
      </c>
      <c r="AE42" s="22" t="e">
        <f t="shared" si="18"/>
        <v>#NUM!</v>
      </c>
      <c r="AF42" s="22" t="e">
        <f t="shared" si="25"/>
        <v>#N/A</v>
      </c>
      <c r="AG42" s="22" t="e">
        <f t="shared" si="19"/>
        <v>#NUM!</v>
      </c>
      <c r="AH42" s="22" t="e">
        <f t="shared" si="20"/>
        <v>#NUM!</v>
      </c>
      <c r="AI42" s="22" t="e">
        <f t="shared" si="21"/>
        <v>#NUM!</v>
      </c>
      <c r="AJ42" s="22" t="e">
        <f t="shared" si="26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2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23"/>
        <v>#N/A</v>
      </c>
      <c r="V43" s="22" t="e">
        <f t="shared" si="10"/>
        <v>#NUM!</v>
      </c>
      <c r="W43" s="22" t="e">
        <f t="shared" si="11"/>
        <v>#NUM!</v>
      </c>
      <c r="X43" s="22" t="e">
        <f t="shared" si="12"/>
        <v>#NUM!</v>
      </c>
      <c r="Y43" s="22" t="e">
        <f t="shared" si="13"/>
        <v>#NUM!</v>
      </c>
      <c r="Z43" s="22" t="e">
        <f t="shared" si="24"/>
        <v>#N/A</v>
      </c>
      <c r="AA43" s="22" t="e">
        <f t="shared" si="14"/>
        <v>#NUM!</v>
      </c>
      <c r="AB43" s="22" t="e">
        <f t="shared" si="15"/>
        <v>#NUM!</v>
      </c>
      <c r="AC43" s="22" t="e">
        <f t="shared" si="16"/>
        <v>#NUM!</v>
      </c>
      <c r="AD43" s="22" t="e">
        <f t="shared" si="17"/>
        <v>#NUM!</v>
      </c>
      <c r="AE43" s="22" t="e">
        <f t="shared" si="18"/>
        <v>#NUM!</v>
      </c>
      <c r="AF43" s="22" t="e">
        <f t="shared" si="25"/>
        <v>#N/A</v>
      </c>
      <c r="AG43" s="22" t="e">
        <f t="shared" si="19"/>
        <v>#NUM!</v>
      </c>
      <c r="AH43" s="22" t="e">
        <f t="shared" si="20"/>
        <v>#NUM!</v>
      </c>
      <c r="AI43" s="22" t="e">
        <f t="shared" si="21"/>
        <v>#NUM!</v>
      </c>
      <c r="AJ43" s="22" t="e">
        <f t="shared" si="26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184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35</v>
      </c>
      <c r="D47" s="13">
        <f>COUNTIF(G4:G43,"*下層*")</f>
        <v>0</v>
      </c>
      <c r="E47" s="13">
        <f>COUNTA(A4:A43)</f>
        <v>35</v>
      </c>
      <c r="F47" s="9"/>
      <c r="G47" s="14">
        <f>C47*100</f>
        <v>3500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11</v>
      </c>
      <c r="D48" s="13" t="str">
        <f>IF(D47&gt;0,ROUND(SUMIF(G4:G43,"*下層*",E4:E43)/D47,0),"")</f>
        <v/>
      </c>
      <c r="E48" s="13">
        <f>ROUND(SUM(E4:E43)/E47,0)</f>
        <v>11</v>
      </c>
      <c r="F48" s="12"/>
      <c r="G48" s="14">
        <f>C48</f>
        <v>11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12</v>
      </c>
      <c r="D49" s="13" t="str">
        <f>IF(D47&gt;0,ROUND(SUMIF(G4:G43,"*下層*",D4:D43)/D47,0),"")</f>
        <v/>
      </c>
      <c r="E49" s="13">
        <f>ROUND(SUM(D4:D43)/E47,0)</f>
        <v>12</v>
      </c>
      <c r="F49" s="12"/>
      <c r="G49" s="14">
        <f>C49</f>
        <v>12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3.29</v>
      </c>
      <c r="D50" s="15">
        <f>SUMIF(G4:G43,"*下層*",F4:F43)</f>
        <v>0</v>
      </c>
      <c r="E50" s="4">
        <f>SUM(F4:F43)</f>
        <v>3.29</v>
      </c>
      <c r="F50" s="12"/>
      <c r="G50" s="16">
        <f>C50*100</f>
        <v>329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形状比＝92、Sr＝15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24</v>
      </c>
      <c r="D54" s="13">
        <f>COUNTIF(H4:H43,"▲")</f>
        <v>0</v>
      </c>
      <c r="E54" s="13">
        <f>COUNTA(H4:H43)</f>
        <v>24</v>
      </c>
      <c r="F54" s="9"/>
      <c r="G54" s="14">
        <f>C54*100</f>
        <v>2400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11</v>
      </c>
      <c r="D55" s="13" t="str">
        <f>IF(D54&gt;0,ROUND(SUMIF(H4:H43,"▲",E4:E43)/D54,0),"")</f>
        <v/>
      </c>
      <c r="E55" s="13">
        <f>ROUND(SUMIF(H4:H43,"*",E4:E43)/E54,0)</f>
        <v>11</v>
      </c>
      <c r="F55" s="12"/>
      <c r="G55" s="14">
        <f>C55</f>
        <v>11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12</v>
      </c>
      <c r="D56" s="13" t="str">
        <f>IF(D54&gt;0,ROUND(SUMIF(H4:H43,"▲",D4:D43)/D54,0),"")</f>
        <v/>
      </c>
      <c r="E56" s="13">
        <f>ROUND(SUMIF(H4:H43,"*",D4:D43)/E54,0)</f>
        <v>12</v>
      </c>
      <c r="F56" s="12"/>
      <c r="G56" s="14">
        <f>C56</f>
        <v>12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1.8400000000000005</v>
      </c>
      <c r="D57" s="15">
        <f>SUMIF(H4:H43,"▲",F4:F43)</f>
        <v>0</v>
      </c>
      <c r="E57" s="15">
        <f>SUM(C57:D57)</f>
        <v>1.8400000000000005</v>
      </c>
      <c r="F57" s="12"/>
      <c r="G57" s="18">
        <f>C57*100</f>
        <v>184.00000000000006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68.599999999999994</v>
      </c>
      <c r="D61" s="19" t="str">
        <f>IF(D47&gt;0,ROUND(D54/D47*100,1),"")</f>
        <v/>
      </c>
      <c r="E61" s="19">
        <f>ROUND(E54/E47*100,1)</f>
        <v>68.599999999999994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55.9</v>
      </c>
      <c r="D62" s="19" t="str">
        <f>IF(D47&gt;0,ROUND(D57/D50*100,1),"")</f>
        <v/>
      </c>
      <c r="E62" s="19">
        <f>ROUND(E57/E50*100,1)</f>
        <v>55.9</v>
      </c>
      <c r="F62" s="9"/>
      <c r="G62" s="9"/>
      <c r="H62" s="9"/>
      <c r="I62" s="75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11</v>
      </c>
      <c r="D66" s="13">
        <f>D47-D54</f>
        <v>0</v>
      </c>
      <c r="E66" s="13">
        <f>SUM(C66:D66)</f>
        <v>11</v>
      </c>
      <c r="F66" s="9"/>
      <c r="G66" s="14">
        <f>C66*100</f>
        <v>1100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11</v>
      </c>
      <c r="D67" s="13" t="str">
        <f>IF(D66&gt;0,ROUND(SUMIFS(E4:E43,G4:G43,"*下層*",H4:H43,"")/D66,0),"")</f>
        <v/>
      </c>
      <c r="E67" s="13">
        <f>IF(E66&gt;0,ROUND(SUMIF(H4:H43,"",E4:E43)/E66,0),"")</f>
        <v>11</v>
      </c>
      <c r="F67" s="12"/>
      <c r="G67" s="14">
        <f>C67</f>
        <v>11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14</v>
      </c>
      <c r="D68" s="13" t="str">
        <f>IF(D66&gt;0,ROUND(SUMIFS(D4:D43,G4:G43,"*下層*",H4:H43,"")/D66,0),"")</f>
        <v/>
      </c>
      <c r="E68" s="13">
        <f>IF(E66&gt;0,ROUND(SUMIF(H4:H43,"",D4:D43)/E66,0),"")</f>
        <v>14</v>
      </c>
      <c r="F68" s="12"/>
      <c r="G68" s="14">
        <f>C68</f>
        <v>14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1.4499999999999995</v>
      </c>
      <c r="D69" s="15" t="str">
        <f>IF(D66&gt;0,D50-D57,"")</f>
        <v/>
      </c>
      <c r="E69" s="4">
        <f>SUM(C69:D69)</f>
        <v>1.4499999999999995</v>
      </c>
      <c r="F69" s="12"/>
      <c r="G69" s="16">
        <f>C69*100</f>
        <v>144.99999999999994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形状比＝79、Sr＝27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49:B49"/>
    <mergeCell ref="A50:B50"/>
    <mergeCell ref="A69:B69"/>
    <mergeCell ref="A54:B54"/>
    <mergeCell ref="A55:B55"/>
    <mergeCell ref="A56:B56"/>
    <mergeCell ref="A57:B57"/>
    <mergeCell ref="A60:B60"/>
    <mergeCell ref="A61:B61"/>
    <mergeCell ref="A62:B62"/>
    <mergeCell ref="A65:B65"/>
    <mergeCell ref="A66:B66"/>
    <mergeCell ref="A67:B67"/>
    <mergeCell ref="A68:B68"/>
    <mergeCell ref="A53:B53"/>
    <mergeCell ref="I46:I62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A47:B47"/>
    <mergeCell ref="A48:B4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03" priority="16" stopIfTrue="1">
      <formula>AND(($H4="スギ"),(#REF!&lt;12))</formula>
    </cfRule>
  </conditionalFormatting>
  <conditionalFormatting sqref="L4:L43">
    <cfRule type="expression" dxfId="702" priority="15" stopIfTrue="1">
      <formula>AND(($H4="スギ"),(#REF!&lt;22),(#REF!&gt;=12))</formula>
    </cfRule>
  </conditionalFormatting>
  <conditionalFormatting sqref="M4:M43">
    <cfRule type="expression" dxfId="701" priority="14" stopIfTrue="1">
      <formula>AND(($H4="スギ"),(#REF!&lt;32),(#REF!&gt;=22))</formula>
    </cfRule>
  </conditionalFormatting>
  <conditionalFormatting sqref="N4:N43">
    <cfRule type="expression" dxfId="700" priority="13" stopIfTrue="1">
      <formula>AND(($H4="スギ"),(#REF!&lt;42),(#REF!&gt;=32))</formula>
    </cfRule>
  </conditionalFormatting>
  <conditionalFormatting sqref="S4:S43">
    <cfRule type="expression" dxfId="699" priority="9" stopIfTrue="1">
      <formula>AND(($H4="ヒノキ"),(#REF!&lt;32),(#REF!&gt;=22))</formula>
    </cfRule>
  </conditionalFormatting>
  <conditionalFormatting sqref="Z4:AF43 U4:U43 AJ4:AJ43 O4:P43">
    <cfRule type="expression" dxfId="698" priority="12" stopIfTrue="1">
      <formula>AND(($H4="スギ"),(#REF!&gt;=42))</formula>
    </cfRule>
  </conditionalFormatting>
  <conditionalFormatting sqref="Z4:AF43 AJ4:AJ43 T4:U43">
    <cfRule type="expression" dxfId="697" priority="8" stopIfTrue="1">
      <formula>AND(($H4="ヒノキ"),(#REF!&gt;=32))</formula>
    </cfRule>
  </conditionalFormatting>
  <conditionalFormatting sqref="AA4:AA43 Q4:Q43">
    <cfRule type="expression" dxfId="696" priority="11" stopIfTrue="1">
      <formula>AND(($H4="ヒノキ"),(#REF!&lt;12))</formula>
    </cfRule>
  </conditionalFormatting>
  <conditionalFormatting sqref="AA4:AA43 V4:V43">
    <cfRule type="expression" dxfId="695" priority="7" stopIfTrue="1">
      <formula>AND(($H4="アカマツ"),(#REF!&lt;12))</formula>
    </cfRule>
  </conditionalFormatting>
  <conditionalFormatting sqref="AB4:AB43 W4:W43">
    <cfRule type="expression" dxfId="694" priority="6" stopIfTrue="1">
      <formula>AND(($H4="アカマツ"),(#REF!&lt;22),(#REF!&gt;=12))</formula>
    </cfRule>
  </conditionalFormatting>
  <conditionalFormatting sqref="AB4:AE43 R4:R43">
    <cfRule type="expression" dxfId="693" priority="10" stopIfTrue="1">
      <formula>AND(($H4="ヒノキ"),(#REF!&lt;22),(#REF!&gt;=12))</formula>
    </cfRule>
  </conditionalFormatting>
  <conditionalFormatting sqref="AC4:AC43 X4:X43">
    <cfRule type="expression" dxfId="692" priority="5" stopIfTrue="1">
      <formula>AND(($H4="アカマツ"),(#REF!&lt;42),(#REF!&gt;=22))</formula>
    </cfRule>
  </conditionalFormatting>
  <conditionalFormatting sqref="AG4:AG43">
    <cfRule type="expression" dxfId="691" priority="3" stopIfTrue="1">
      <formula>AND(($H4&lt;&gt;"スギ"),($H4&lt;&gt;"ヒノキ"),($H4&lt;&gt;"アカマツ"),(#REF!&lt;12))</formula>
    </cfRule>
  </conditionalFormatting>
  <conditionalFormatting sqref="AH4:AH43">
    <cfRule type="expression" dxfId="69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8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68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5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C5370-C08C-4F85-B8B8-BBAE97FA0105}">
  <sheetPr>
    <tabColor rgb="FFFFFF00"/>
  </sheetPr>
  <dimension ref="A1:Z1001"/>
  <sheetViews>
    <sheetView view="pageBreakPreview" topLeftCell="A40" zoomScaleNormal="100" zoomScaleSheetLayoutView="100" workbookViewId="0">
      <selection activeCell="C23" sqref="C23:J23"/>
    </sheetView>
  </sheetViews>
  <sheetFormatPr defaultColWidth="12.625" defaultRowHeight="15" customHeight="1"/>
  <cols>
    <col min="1" max="2" width="6.5" style="30" customWidth="1"/>
    <col min="3" max="11" width="7.3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411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420</v>
      </c>
      <c r="E2" s="32" t="s">
        <v>421</v>
      </c>
      <c r="F2" s="32" t="s">
        <v>422</v>
      </c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 t="s">
        <v>32</v>
      </c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S-11広葉樹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>No.3</v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23</v>
      </c>
      <c r="D10" s="42">
        <f t="shared" ref="D10:J10" ca="1" si="2">IF(D$2&lt;&gt;"",INDIRECT(D$2&amp;"!C47"),"")</f>
        <v>15</v>
      </c>
      <c r="E10" s="42">
        <f t="shared" ca="1" si="2"/>
        <v>20</v>
      </c>
      <c r="F10" s="42">
        <f t="shared" ca="1" si="2"/>
        <v>35</v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2300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12</v>
      </c>
      <c r="D11" s="42">
        <f t="shared" ref="D11:J11" ca="1" si="3">IF(D$2&lt;&gt;"",INDIRECT(D$2&amp;"!C48"),"")</f>
        <v>13</v>
      </c>
      <c r="E11" s="42">
        <f t="shared" ca="1" si="3"/>
        <v>13</v>
      </c>
      <c r="F11" s="42">
        <f t="shared" ca="1" si="3"/>
        <v>11</v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12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15</v>
      </c>
      <c r="D12" s="42">
        <f t="shared" ref="D12:J12" ca="1" si="5">IF(D$2&lt;&gt;"",INDIRECT(D$2&amp;"!C49"),"")</f>
        <v>18</v>
      </c>
      <c r="E12" s="42">
        <f t="shared" ca="1" si="5"/>
        <v>14</v>
      </c>
      <c r="F12" s="42">
        <f t="shared" ca="1" si="5"/>
        <v>12</v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15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3.117</v>
      </c>
      <c r="D13" s="46">
        <f t="shared" ref="D13:J13" ca="1" si="6">IF(D$2&lt;&gt;"",INDIRECT(D$2&amp;"!C50"),"")</f>
        <v>3.61</v>
      </c>
      <c r="E13" s="46">
        <f t="shared" ca="1" si="6"/>
        <v>2.4500000000000002</v>
      </c>
      <c r="F13" s="46">
        <f t="shared" ca="1" si="6"/>
        <v>3.29</v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311.7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形状比＝80、Sr＝17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>No.3</v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0</v>
      </c>
      <c r="D18" s="42">
        <f t="shared" ref="D18:J18" ca="1" si="8">IF(D$2&lt;&gt;"",INDIRECT(D$2&amp;"!D47"),"")</f>
        <v>0</v>
      </c>
      <c r="E18" s="42">
        <f t="shared" ca="1" si="8"/>
        <v>0</v>
      </c>
      <c r="F18" s="42">
        <f t="shared" ca="1" si="8"/>
        <v>0</v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 t="str">
        <f t="shared" ref="C19:C20" ca="1" si="9">IF($C$18=0,"",ROUND(AVERAGE(D19:J19),0))</f>
        <v/>
      </c>
      <c r="D19" s="42" t="str">
        <f t="shared" ref="D19:J19" ca="1" si="10">IF(D$2&lt;&gt;"",INDIRECT(D$2&amp;"!D48"),"")</f>
        <v/>
      </c>
      <c r="E19" s="42" t="str">
        <f t="shared" ca="1" si="10"/>
        <v/>
      </c>
      <c r="F19" s="42" t="str">
        <f t="shared" ca="1" si="10"/>
        <v/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 t="str">
        <f t="shared" ca="1" si="9"/>
        <v/>
      </c>
      <c r="D20" s="42" t="str">
        <f t="shared" ref="D20:J20" ca="1" si="11">IF(D$2&lt;&gt;"",INDIRECT(D$2&amp;"!D49"),"")</f>
        <v/>
      </c>
      <c r="E20" s="42" t="str">
        <f t="shared" ca="1" si="11"/>
        <v/>
      </c>
      <c r="F20" s="42" t="str">
        <f t="shared" ca="1" si="11"/>
        <v/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 t="str">
        <f ca="1">IF($C$18=0,"",ROUND(AVERAGE(D21:J21),3))</f>
        <v/>
      </c>
      <c r="D21" s="48">
        <f t="shared" ref="D21:J21" ca="1" si="12">IF(D$2&lt;&gt;"",INDIRECT(D$2&amp;"!D50"),"")</f>
        <v>0</v>
      </c>
      <c r="E21" s="48">
        <f t="shared" ca="1" si="12"/>
        <v>0</v>
      </c>
      <c r="F21" s="48">
        <f t="shared" ca="1" si="12"/>
        <v>0</v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>No.3</v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23</v>
      </c>
      <c r="D25" s="42">
        <f t="shared" ref="D25:J25" ca="1" si="15">IF(D$2&lt;&gt;"",INDIRECT(D$2&amp;"!E47"),"")</f>
        <v>15</v>
      </c>
      <c r="E25" s="42">
        <f t="shared" ca="1" si="15"/>
        <v>20</v>
      </c>
      <c r="F25" s="42">
        <f t="shared" ca="1" si="15"/>
        <v>35</v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12</v>
      </c>
      <c r="D26" s="42">
        <f t="shared" ref="D26:J26" ca="1" si="16">IF(D$2&lt;&gt;"",INDIRECT(D$2&amp;"!E48"),"")</f>
        <v>13</v>
      </c>
      <c r="E26" s="42">
        <f t="shared" ca="1" si="16"/>
        <v>13</v>
      </c>
      <c r="F26" s="42">
        <f t="shared" ca="1" si="16"/>
        <v>11</v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15</v>
      </c>
      <c r="D27" s="42">
        <f t="shared" ref="D27:J27" ca="1" si="17">IF(D$2&lt;&gt;"",INDIRECT(D$2&amp;"!E49"),"")</f>
        <v>18</v>
      </c>
      <c r="E27" s="42">
        <f t="shared" ca="1" si="17"/>
        <v>14</v>
      </c>
      <c r="F27" s="42">
        <f t="shared" ca="1" si="17"/>
        <v>12</v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3.117</v>
      </c>
      <c r="D28" s="46">
        <f t="shared" ref="D28:J28" ca="1" si="18">IF(D$2&lt;&gt;"",INDIRECT(D$2&amp;"!E50"),"")</f>
        <v>3.61</v>
      </c>
      <c r="E28" s="46">
        <f t="shared" ca="1" si="18"/>
        <v>2.4500000000000002</v>
      </c>
      <c r="F28" s="46">
        <f t="shared" ca="1" si="18"/>
        <v>3.29</v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>No.3</v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16</v>
      </c>
      <c r="D33" s="42">
        <f t="shared" ref="D33:J33" ca="1" si="21">IF(D$2&lt;&gt;"",INDIRECT(D$2&amp;"!C54"),"")</f>
        <v>10</v>
      </c>
      <c r="E33" s="42">
        <f t="shared" ca="1" si="21"/>
        <v>14</v>
      </c>
      <c r="F33" s="42">
        <f t="shared" ca="1" si="21"/>
        <v>24</v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1600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12</v>
      </c>
      <c r="D34" s="42">
        <f t="shared" ref="D34:J34" ca="1" si="22">IF(D$2&lt;&gt;"",INDIRECT(D$2&amp;"!C55"),"")</f>
        <v>14</v>
      </c>
      <c r="E34" s="42">
        <f t="shared" ca="1" si="22"/>
        <v>12</v>
      </c>
      <c r="F34" s="42">
        <f t="shared" ca="1" si="22"/>
        <v>11</v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12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15</v>
      </c>
      <c r="D35" s="42">
        <f t="shared" ref="D35:J35" ca="1" si="24">IF(D$2&lt;&gt;"",INDIRECT(D$2&amp;"!C56"),"")</f>
        <v>20</v>
      </c>
      <c r="E35" s="42">
        <f t="shared" ca="1" si="24"/>
        <v>13</v>
      </c>
      <c r="F35" s="42">
        <f t="shared" ca="1" si="24"/>
        <v>12</v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2.1230000000000002</v>
      </c>
      <c r="D36" s="46">
        <f t="shared" ref="D36:J36" ca="1" si="25">IF(D$2&lt;&gt;"",INDIRECT(D$2&amp;"!C57"),"")</f>
        <v>3.0999999999999996</v>
      </c>
      <c r="E36" s="46">
        <f t="shared" ca="1" si="25"/>
        <v>1.43</v>
      </c>
      <c r="F36" s="46">
        <f t="shared" ca="1" si="25"/>
        <v>1.8400000000000005</v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212.3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>No.3</v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0</v>
      </c>
      <c r="D40" s="42">
        <f t="shared" ref="D40:J40" ca="1" si="27">IF(D$2&lt;&gt;"",INDIRECT(D$2&amp;"!D54"),"")</f>
        <v>0</v>
      </c>
      <c r="E40" s="42">
        <f t="shared" ca="1" si="27"/>
        <v>0</v>
      </c>
      <c r="F40" s="42">
        <f t="shared" ca="1" si="27"/>
        <v>0</v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 t="str">
        <f t="shared" ref="C41:C42" ca="1" si="28">IF($C$18=0,"",ROUND(AVERAGE(D41:J41),0))</f>
        <v/>
      </c>
      <c r="D41" s="42" t="str">
        <f t="shared" ref="D41:J41" ca="1" si="29">IF(D$2&lt;&gt;"",INDIRECT(D$2&amp;"!D55"),"")</f>
        <v/>
      </c>
      <c r="E41" s="42" t="str">
        <f t="shared" ca="1" si="29"/>
        <v/>
      </c>
      <c r="F41" s="42" t="str">
        <f t="shared" ca="1" si="29"/>
        <v/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 t="str">
        <f t="shared" ca="1" si="28"/>
        <v/>
      </c>
      <c r="D42" s="42" t="str">
        <f t="shared" ref="D42:J42" ca="1" si="30">IF(D$2&lt;&gt;"",INDIRECT(D$2&amp;"!D56"),"")</f>
        <v/>
      </c>
      <c r="E42" s="42" t="str">
        <f t="shared" ca="1" si="30"/>
        <v/>
      </c>
      <c r="F42" s="42" t="str">
        <f t="shared" ca="1" si="30"/>
        <v/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 t="str">
        <f ca="1">IF($C$18=0,"",ROUND(AVERAGE(D43:J43),3))</f>
        <v/>
      </c>
      <c r="D43" s="48">
        <f t="shared" ref="D43:J43" ca="1" si="31">IF(D$2&lt;&gt;"",INDIRECT(D$2&amp;"!D57"),"")</f>
        <v>0</v>
      </c>
      <c r="E43" s="48">
        <f t="shared" ca="1" si="31"/>
        <v>0</v>
      </c>
      <c r="F43" s="48">
        <f t="shared" ca="1" si="31"/>
        <v>0</v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>No.3</v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16</v>
      </c>
      <c r="D47" s="42">
        <f t="shared" ref="D47:J47" ca="1" si="34">IF(D$2&lt;&gt;"",INDIRECT(D$2&amp;"!E54"),"")</f>
        <v>10</v>
      </c>
      <c r="E47" s="42">
        <f t="shared" ca="1" si="34"/>
        <v>14</v>
      </c>
      <c r="F47" s="42">
        <f t="shared" ca="1" si="34"/>
        <v>24</v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12</v>
      </c>
      <c r="D48" s="42">
        <f t="shared" ref="D48:J48" ca="1" si="35">IF(D$2&lt;&gt;"",INDIRECT(D$2&amp;"!E55"),"")</f>
        <v>14</v>
      </c>
      <c r="E48" s="42">
        <f t="shared" ca="1" si="35"/>
        <v>12</v>
      </c>
      <c r="F48" s="42">
        <f t="shared" ca="1" si="35"/>
        <v>11</v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15</v>
      </c>
      <c r="D49" s="42">
        <f t="shared" ref="D49:J49" ca="1" si="36">IF(D$2&lt;&gt;"",INDIRECT(D$2&amp;"!E56"),"")</f>
        <v>20</v>
      </c>
      <c r="E49" s="42">
        <f t="shared" ca="1" si="36"/>
        <v>13</v>
      </c>
      <c r="F49" s="42">
        <f t="shared" ca="1" si="36"/>
        <v>12</v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2.1230000000000002</v>
      </c>
      <c r="D50" s="46">
        <f t="shared" ref="D50:J50" ca="1" si="37">IF(D$2&lt;&gt;"",INDIRECT(D$2&amp;"!E57"),"")</f>
        <v>3.0999999999999996</v>
      </c>
      <c r="E50" s="46">
        <f t="shared" ca="1" si="37"/>
        <v>1.43</v>
      </c>
      <c r="F50" s="46">
        <f t="shared" ca="1" si="37"/>
        <v>1.8400000000000005</v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>No.3</v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68.400000000000006</v>
      </c>
      <c r="D55" s="52">
        <f t="shared" ref="D55:J55" ca="1" si="39">IF(D$2&lt;&gt;"",INDIRECT(D$2&amp;"!C61"),"")</f>
        <v>66.7</v>
      </c>
      <c r="E55" s="52">
        <f t="shared" ca="1" si="39"/>
        <v>70</v>
      </c>
      <c r="F55" s="52">
        <f t="shared" ca="1" si="39"/>
        <v>68.599999999999994</v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69.599999999999994</v>
      </c>
      <c r="N55" s="51" t="str">
        <f ca="1">IF($C$18=0,"",ROUND((C40/C18*100),1))</f>
        <v/>
      </c>
      <c r="O55" s="55">
        <f ca="1">ROUND((C47/C25*100),1)</f>
        <v>69.599999999999994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66.7</v>
      </c>
      <c r="D56" s="52">
        <f ca="1">IF(D$2&lt;&gt;"",INDIRECT(D$2&amp;"!C62"),"")</f>
        <v>85.9</v>
      </c>
      <c r="E56" s="52">
        <f t="shared" ref="E56:J56" ca="1" si="40">IF(E$2&lt;&gt;"",INDIRECT(E$2&amp;"!C62"),"")</f>
        <v>58.4</v>
      </c>
      <c r="F56" s="52">
        <f t="shared" ca="1" si="40"/>
        <v>55.9</v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68.099999999999994</v>
      </c>
      <c r="N56" s="51" t="str">
        <f ca="1">IF($C$18=0,"",ROUND((C43/C21*100),1))</f>
        <v/>
      </c>
      <c r="O56" s="55">
        <f ca="1">ROUND((C50/C28*100),1)</f>
        <v>68.099999999999994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>No.3</v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7</v>
      </c>
      <c r="D61" s="42">
        <f t="shared" ref="D61:J61" ca="1" si="42">IF(D$2&lt;&gt;"",INDIRECT(D$2&amp;"!C66"),"")</f>
        <v>5</v>
      </c>
      <c r="E61" s="42">
        <f t="shared" ca="1" si="42"/>
        <v>6</v>
      </c>
      <c r="F61" s="42">
        <f t="shared" ca="1" si="42"/>
        <v>11</v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700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13</v>
      </c>
      <c r="D62" s="42">
        <f t="shared" ref="D62:J62" ca="1" si="44">IF(D$2&lt;&gt;"",INDIRECT(D$2&amp;"!C67"),"")</f>
        <v>12</v>
      </c>
      <c r="E62" s="42">
        <f t="shared" ca="1" si="44"/>
        <v>15</v>
      </c>
      <c r="F62" s="42">
        <f t="shared" ca="1" si="44"/>
        <v>11</v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13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15</v>
      </c>
      <c r="D63" s="42">
        <f t="shared" ref="D63:J63" ca="1" si="46">IF(D$2&lt;&gt;"",INDIRECT(D$2&amp;"!C68"),"")</f>
        <v>14</v>
      </c>
      <c r="E63" s="42">
        <f t="shared" ca="1" si="46"/>
        <v>17</v>
      </c>
      <c r="F63" s="42">
        <f t="shared" ca="1" si="46"/>
        <v>14</v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15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0.99299999999999999</v>
      </c>
      <c r="D64" s="46">
        <f t="shared" ref="D64:J64" ca="1" si="47">IF(D$2&lt;&gt;"",INDIRECT(D$2&amp;"!C69"),"")</f>
        <v>0.51000000000000023</v>
      </c>
      <c r="E64" s="46">
        <f t="shared" ca="1" si="47"/>
        <v>1.0200000000000002</v>
      </c>
      <c r="F64" s="46">
        <f t="shared" ca="1" si="47"/>
        <v>1.4499999999999995</v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99.3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形状比＝87、Sr＝29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>No.3</v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0</v>
      </c>
      <c r="D69" s="42">
        <f t="shared" ref="D69:J69" ca="1" si="49">IF(D$2&lt;&gt;"",INDIRECT(D$2&amp;"!D66"),"")</f>
        <v>0</v>
      </c>
      <c r="E69" s="42">
        <f t="shared" ca="1" si="49"/>
        <v>0</v>
      </c>
      <c r="F69" s="42">
        <f t="shared" ca="1" si="49"/>
        <v>0</v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 t="str">
        <f t="shared" ref="C70:C71" ca="1" si="50">IF($C$69=0,"",ROUND(AVERAGE(D70:J70),0))</f>
        <v/>
      </c>
      <c r="D70" s="42" t="str">
        <f t="shared" ref="D70:J70" ca="1" si="51">IF(D$2&lt;&gt;"",INDIRECT(D$2&amp;"!D67"),"")</f>
        <v/>
      </c>
      <c r="E70" s="42" t="str">
        <f t="shared" ca="1" si="51"/>
        <v/>
      </c>
      <c r="F70" s="42" t="str">
        <f t="shared" ca="1" si="51"/>
        <v/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 t="str">
        <f t="shared" ca="1" si="50"/>
        <v/>
      </c>
      <c r="D71" s="42" t="str">
        <f t="shared" ref="D71:J71" ca="1" si="52">IF(D$2&lt;&gt;"",INDIRECT(D$2&amp;"!D68"),"")</f>
        <v/>
      </c>
      <c r="E71" s="42" t="str">
        <f t="shared" ca="1" si="52"/>
        <v/>
      </c>
      <c r="F71" s="42" t="str">
        <f t="shared" ca="1" si="52"/>
        <v/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 t="str">
        <f ca="1">IF($C$69=0,"",ROUND(AVERAGE(D72:J72),3))</f>
        <v/>
      </c>
      <c r="D72" s="48" t="str">
        <f t="shared" ref="D72:J72" ca="1" si="53">IF(D$2&lt;&gt;"",INDIRECT(D$2&amp;"!D69"),"")</f>
        <v/>
      </c>
      <c r="E72" s="48" t="str">
        <f t="shared" ca="1" si="53"/>
        <v/>
      </c>
      <c r="F72" s="48" t="str">
        <f t="shared" ca="1" si="53"/>
        <v/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>No.3</v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7</v>
      </c>
      <c r="D76" s="42">
        <f t="shared" ref="D76:J76" ca="1" si="55">IF(D$2&lt;&gt;"",INDIRECT(D$2&amp;"!E66"),"")</f>
        <v>5</v>
      </c>
      <c r="E76" s="42">
        <f t="shared" ca="1" si="55"/>
        <v>6</v>
      </c>
      <c r="F76" s="42">
        <f t="shared" ca="1" si="55"/>
        <v>11</v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13</v>
      </c>
      <c r="D77" s="42">
        <f t="shared" ref="D77:J77" ca="1" si="57">IF(D$2&lt;&gt;"",INDIRECT(D$2&amp;"!E67"),"")</f>
        <v>12</v>
      </c>
      <c r="E77" s="42">
        <f t="shared" ca="1" si="57"/>
        <v>15</v>
      </c>
      <c r="F77" s="42">
        <f t="shared" ca="1" si="57"/>
        <v>11</v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15</v>
      </c>
      <c r="D78" s="42">
        <f t="shared" ref="D78:J78" ca="1" si="58">IF(D$2&lt;&gt;"",INDIRECT(D$2&amp;"!E68"),"")</f>
        <v>14</v>
      </c>
      <c r="E78" s="42">
        <f t="shared" ca="1" si="58"/>
        <v>17</v>
      </c>
      <c r="F78" s="42">
        <f t="shared" ca="1" si="58"/>
        <v>14</v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0.99299999999999999</v>
      </c>
      <c r="D79" s="46">
        <f t="shared" ref="D79:J79" ca="1" si="59">IF(D$2&lt;&gt;"",INDIRECT(D$2&amp;"!E69"),"")</f>
        <v>0.51000000000000023</v>
      </c>
      <c r="E79" s="46">
        <f t="shared" ca="1" si="59"/>
        <v>1.0200000000000002</v>
      </c>
      <c r="F79" s="46">
        <f t="shared" ca="1" si="59"/>
        <v>1.4499999999999995</v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096C9-611A-4C67-9D2A-5246EB5683F3}">
  <sheetPr>
    <tabColor rgb="FF00B050"/>
  </sheetPr>
  <dimension ref="A1:AJ120"/>
  <sheetViews>
    <sheetView showGridLines="0" view="pageBreakPreview" topLeftCell="A43" zoomScale="98" zoomScaleNormal="85" zoomScaleSheetLayoutView="98" workbookViewId="0">
      <selection activeCell="I13" sqref="I1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35</v>
      </c>
      <c r="B2" s="65"/>
      <c r="C2" s="65"/>
      <c r="D2" s="65"/>
      <c r="E2" s="65"/>
      <c r="F2" s="65"/>
      <c r="G2" s="65"/>
      <c r="H2" s="66" t="s">
        <v>191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591</v>
      </c>
      <c r="B4" s="64" t="s">
        <v>209</v>
      </c>
      <c r="C4" s="64"/>
      <c r="D4" s="21">
        <v>38</v>
      </c>
      <c r="E4" s="21">
        <v>23</v>
      </c>
      <c r="F4" s="4">
        <f t="shared" ref="F4:F43" si="0">IF(D4&gt;0,IF(B4="スギ",P4,IF(B4="ヒノキ",U4,IF(B4="アカマツ",Z4,IF(B4="カラマツ",AF4,AJ4)))),"")</f>
        <v>1.1599999999999999</v>
      </c>
      <c r="G4" s="5"/>
      <c r="H4" s="21"/>
      <c r="I4" s="21"/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1.04</v>
      </c>
      <c r="L4" s="22">
        <f t="shared" ref="L4:L43" si="2">ROUND(10^(-5+0.73504+1.83346*LOG(D4)+1.06569*LOG(E4)),2)</f>
        <v>1.21</v>
      </c>
      <c r="M4" s="22">
        <f t="shared" ref="M4:M43" si="3">ROUND(10^(-5+0.71514+1.74357*LOG(D4)+1.17719*LOG(E4)),2)</f>
        <v>1.18</v>
      </c>
      <c r="N4" s="22">
        <f t="shared" ref="N4:N43" si="4">ROUND(10^(-5+0.82956+1.76381*LOG(D4)+1.06412*LOG(E4)),2)</f>
        <v>1.1599999999999999</v>
      </c>
      <c r="O4" s="22">
        <f t="shared" ref="O4:O43" si="5">ROUND(10^(-5+0.88226+1.79204*LOG(D4)+0.99303*LOG(E4)),2)</f>
        <v>1.1599999999999999</v>
      </c>
      <c r="P4" s="22">
        <f>HLOOKUP($D4,K$3:O$43,MATCH($A4,$A$3:$A$43,0),1)</f>
        <v>1.1599999999999999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1.06</v>
      </c>
      <c r="R4" s="22">
        <f t="shared" ref="R4:R43" si="7">ROUND(10^(1.905709*LOG(D4)+1.011385*LOG(E4)-4.293729),2)</f>
        <v>1.24</v>
      </c>
      <c r="S4" s="22">
        <f t="shared" ref="S4:S43" si="8">ROUND(10^(1.771888*LOG(D4)+1.138415*LOG(E4)-4.271259),2)</f>
        <v>1.2</v>
      </c>
      <c r="T4" s="22">
        <f t="shared" ref="T4:T43" si="9">ROUND(10^(1.671519*LOG(D4)+1.363617*LOG(E4)-4.404407),2)</f>
        <v>1.24</v>
      </c>
      <c r="U4" s="22">
        <f t="shared" ref="U4:U43" si="10">HLOOKUP($D4,Q$3:T$43,MATCH($A4,$A$3:$A$43,0),1)</f>
        <v>1.24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1.29</v>
      </c>
      <c r="W4" s="22">
        <f t="shared" ref="W4:W43" si="12">ROUND(10^(-4.155639+1.847898*LOG(D4)+0.951955*LOG(E4)),2)</f>
        <v>1.1499999999999999</v>
      </c>
      <c r="X4" s="22">
        <f t="shared" ref="X4:X43" si="13">ROUND(10^(-4.194535+1.804172*LOG(D4)+1.034248*LOG(E4)),2)</f>
        <v>1.1599999999999999</v>
      </c>
      <c r="Y4" s="22">
        <f t="shared" ref="Y4:Y43" si="14">ROUND(10^(-4.42347+2.006485*LOG(D4)+0.967757*LOG(E4)),2)</f>
        <v>1.1599999999999999</v>
      </c>
      <c r="Z4" s="22">
        <f t="shared" ref="Z4:Z43" si="15">HLOOKUP($D4,V$3:Y$43,MATCH($A4,$A$3:$A$43,0),1)</f>
        <v>1.1599999999999999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1.01</v>
      </c>
      <c r="AB4" s="22">
        <f t="shared" ref="AB4:AB43" si="17">ROUND(10^(1.979213*LOG(D4)+0.998347*LOG(E4)-4.369281),2)</f>
        <v>1.31</v>
      </c>
      <c r="AC4" s="22">
        <f t="shared" ref="AC4:AC43" si="18">ROUND(10^(1.904401*LOG(D4)+1.062478*LOG(E4)-4.348104),2)</f>
        <v>1.28</v>
      </c>
      <c r="AD4" s="22">
        <f t="shared" ref="AD4:AD43" si="19">ROUND(10^(1.640825*LOG(D4)+1.080387*LOG(E4)-3.976731),2)</f>
        <v>1.22</v>
      </c>
      <c r="AE4" s="22">
        <f t="shared" ref="AE4:AE43" si="20">ROUND(10^(1.90887*LOG(D4)+1.088002*LOG(E4)-4.431495),2)</f>
        <v>1.1599999999999999</v>
      </c>
      <c r="AF4" s="22">
        <f t="shared" ref="AF4:AF43" si="21">HLOOKUP($D4,AA$3:AE$43,MATCH($A4,$A$3:$A$43,0),1)</f>
        <v>1.22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1.04</v>
      </c>
      <c r="AH4" s="22">
        <f t="shared" ref="AH4:AH43" si="23">ROUND(10^(1.93813902*LOG(D4)+0.96697002*LOG(E4)-4.32216295),2)</f>
        <v>1.1399999999999999</v>
      </c>
      <c r="AI4" s="22">
        <f t="shared" ref="AI4:AI43" si="24">ROUND(10^(1.82464098*LOG(D4)+0.97625989*LOG(E4)-4.15096808),2)</f>
        <v>1.1499999999999999</v>
      </c>
      <c r="AJ4" s="22">
        <f t="shared" ref="AJ4:AJ43" si="25">HLOOKUP($D4,AG$3:AI$43,MATCH($A4,$A$3:$A$43,0),1)</f>
        <v>1.1399999999999999</v>
      </c>
    </row>
    <row r="5" spans="1:36" ht="12.95" customHeight="1">
      <c r="A5" s="21">
        <v>592</v>
      </c>
      <c r="B5" s="64" t="s">
        <v>209</v>
      </c>
      <c r="C5" s="64"/>
      <c r="D5" s="21">
        <v>48</v>
      </c>
      <c r="E5" s="21">
        <v>25</v>
      </c>
      <c r="F5" s="4">
        <f>IF(D5&gt;0,IF(B5="スギ",P5,IF(B5="ヒノキ",U5,IF(B5="アカマツ",Z5,IF(B5="カラマツ",AF5,AJ5)))),"")</f>
        <v>1.92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1.69</v>
      </c>
      <c r="L5" s="22">
        <f>ROUND(10^(-5+0.73504+1.83346*LOG(D5)+1.06569*LOG(E5)),2)</f>
        <v>2.0299999999999998</v>
      </c>
      <c r="M5" s="22">
        <f>ROUND(10^(-5+0.71514+1.74357*LOG(D5)+1.17719*LOG(E5)),2)</f>
        <v>1.96</v>
      </c>
      <c r="N5" s="22">
        <f>ROUND(10^(-5+0.82956+1.76381*LOG(D5)+1.06412*LOG(E5)),2)</f>
        <v>1.92</v>
      </c>
      <c r="O5" s="22">
        <f>ROUND(10^(-5+0.88226+1.79204*LOG(D5)+0.99303*LOG(E5)),2)</f>
        <v>1.92</v>
      </c>
      <c r="P5" s="22">
        <f>HLOOKUP($D5,K$3:O$43,MATCH(A5,$A$3:$A$43,0),1)</f>
        <v>1.92</v>
      </c>
      <c r="Q5" s="22">
        <f>IF(ROUND(10^(1.810672*LOG(D5)+0.982833*LOG(E5)-4.173533),2)&gt;=0.01,ROUND(10^(1.810672*LOG(D5)+0.982833*LOG(E5)-4.173533),2),ROUND(10^(1.810672*LOG(D5)+0.982833*LOG(E5)-4.173533),3))</f>
        <v>1.76</v>
      </c>
      <c r="R5" s="22">
        <f>ROUND(10^(1.905709*LOG(D5)+1.011385*LOG(E5)-4.293729),2)</f>
        <v>2.11</v>
      </c>
      <c r="S5" s="22">
        <f>ROUND(10^(1.771888*LOG(D5)+1.138415*LOG(E5)-4.271259),2)</f>
        <v>1.99</v>
      </c>
      <c r="T5" s="22">
        <f>ROUND(10^(1.671519*LOG(D5)+1.363617*LOG(E5)-4.404407),2)</f>
        <v>2.0499999999999998</v>
      </c>
      <c r="U5" s="22">
        <f>HLOOKUP($D5,Q$3:T$43,MATCH($A5,$A$3:$A$43,0),1)</f>
        <v>2.0499999999999998</v>
      </c>
      <c r="V5" s="22">
        <f>IF(ROUND(10^(-4.249503+1.946501*LOG(D5)+0.942682*LOG(E5)),2)&gt;=0.01,ROUND(10^(-4.249503+1.946501*LOG(D5)+0.942682*LOG(E5)),2),ROUND(10^(-4.249503+1.946501*LOG(D5)+0.942682*LOG(E5)),3))</f>
        <v>2.19</v>
      </c>
      <c r="W5" s="22">
        <f>ROUND(10^(-4.155639+1.847898*LOG(D5)+0.951955*LOG(E5)),2)</f>
        <v>1.91</v>
      </c>
      <c r="X5" s="22">
        <f>ROUND(10^(-4.194535+1.804172*LOG(D5)+1.034248*LOG(E5)),2)</f>
        <v>1.93</v>
      </c>
      <c r="Y5" s="22">
        <f>ROUND(10^(-4.42347+2.006485*LOG(D5)+0.967757*LOG(E5)),2)</f>
        <v>2.0099999999999998</v>
      </c>
      <c r="Z5" s="22">
        <f>HLOOKUP($D5,V$3:Y$43,MATCH($A5,$A$3:$A$43,0),1)</f>
        <v>2.0099999999999998</v>
      </c>
      <c r="AA5" s="22">
        <f>IF(ROUND(10^(1.80389*LOG(D5)+0.962587*LOG(E5)-4.155099),2)&gt;=0.01,ROUND(10^(1.80389*LOG(D5)+0.962587*LOG(E5)-4.155099),2),ROUND(10^(1.80389*LOG(D5)+0.962587*LOG(E5)-4.155099),3))</f>
        <v>1.67</v>
      </c>
      <c r="AB5" s="22">
        <f>ROUND(10^(1.979213*LOG(D5)+0.998347*LOG(E5)-4.369281),2)</f>
        <v>2.2599999999999998</v>
      </c>
      <c r="AC5" s="22">
        <f>ROUND(10^(1.904401*LOG(D5)+1.062478*LOG(E5)-4.348104),2)</f>
        <v>2.1800000000000002</v>
      </c>
      <c r="AD5" s="22">
        <f>ROUND(10^(1.640825*LOG(D5)+1.080387*LOG(E5)-3.976731),2)</f>
        <v>1.96</v>
      </c>
      <c r="AE5" s="22">
        <f>ROUND(10^(1.90887*LOG(D5)+1.088002*LOG(E5)-4.431495),2)</f>
        <v>1.99</v>
      </c>
      <c r="AF5" s="22">
        <f>HLOOKUP($D5,AA$3:AE$43,MATCH($A5,$A$3:$A$43,0),1)</f>
        <v>1.99</v>
      </c>
      <c r="AG5" s="22">
        <f>IF(ROUND(10^(1.94019664*LOG(D5)+0.84689666*LOG(E5)-4.20067295),2)&gt;=0.01,ROUND(10^(1.94019664*LOG(D5)+0.84689666*LOG(E5)-4.20067295),2),ROUND(10^(1.94019664*LOG(D5)+0.84689666*LOG(E5)-4.20067295),3))</f>
        <v>1.76</v>
      </c>
      <c r="AH5" s="22">
        <f>ROUND(10^(1.93813902*LOG(D5)+0.96697002*LOG(E5)-4.32216295),2)</f>
        <v>1.94</v>
      </c>
      <c r="AI5" s="22">
        <f>ROUND(10^(1.82464098*LOG(D5)+0.97625989*LOG(E5)-4.15096808),2)</f>
        <v>1.91</v>
      </c>
      <c r="AJ5" s="22">
        <f>HLOOKUP($D5,AG$3:AI$43,MATCH($A5,$A$3:$A$43,0),1)</f>
        <v>1.91</v>
      </c>
    </row>
    <row r="6" spans="1:36" ht="12.95" customHeight="1">
      <c r="A6" s="21">
        <v>593</v>
      </c>
      <c r="B6" s="64" t="s">
        <v>209</v>
      </c>
      <c r="C6" s="64"/>
      <c r="D6" s="21">
        <v>34</v>
      </c>
      <c r="E6" s="21">
        <v>22</v>
      </c>
      <c r="F6" s="4">
        <f t="shared" si="0"/>
        <v>0.91</v>
      </c>
      <c r="G6" s="21"/>
      <c r="H6" s="21" t="s">
        <v>71</v>
      </c>
      <c r="I6" s="21" t="s">
        <v>39</v>
      </c>
      <c r="J6" s="1" t="s">
        <v>15</v>
      </c>
      <c r="K6" s="22">
        <f t="shared" si="1"/>
        <v>0.82</v>
      </c>
      <c r="L6" s="22">
        <f t="shared" si="2"/>
        <v>0.94</v>
      </c>
      <c r="M6" s="22">
        <f t="shared" si="3"/>
        <v>0.92</v>
      </c>
      <c r="N6" s="22">
        <f t="shared" si="4"/>
        <v>0.91</v>
      </c>
      <c r="O6" s="22">
        <f t="shared" si="5"/>
        <v>0.91</v>
      </c>
      <c r="P6" s="22">
        <f t="shared" ref="P6:P43" si="26">HLOOKUP($D6,K$3:O$43,MATCH(A6,$A$3:$A$43,0),1)</f>
        <v>0.91</v>
      </c>
      <c r="Q6" s="22">
        <f t="shared" si="6"/>
        <v>0.83</v>
      </c>
      <c r="R6" s="22">
        <f t="shared" si="7"/>
        <v>0.96</v>
      </c>
      <c r="S6" s="22">
        <f t="shared" si="8"/>
        <v>0.93</v>
      </c>
      <c r="T6" s="22">
        <f t="shared" si="9"/>
        <v>0.97</v>
      </c>
      <c r="U6" s="22">
        <f t="shared" si="10"/>
        <v>0.97</v>
      </c>
      <c r="V6" s="22">
        <f t="shared" si="11"/>
        <v>0.99</v>
      </c>
      <c r="W6" s="22">
        <f t="shared" si="12"/>
        <v>0.9</v>
      </c>
      <c r="X6" s="22">
        <f t="shared" si="13"/>
        <v>0.91</v>
      </c>
      <c r="Y6" s="22">
        <f t="shared" si="14"/>
        <v>0.89</v>
      </c>
      <c r="Z6" s="22">
        <f t="shared" si="15"/>
        <v>0.91</v>
      </c>
      <c r="AA6" s="22">
        <f t="shared" si="16"/>
        <v>0.79</v>
      </c>
      <c r="AB6" s="22">
        <f t="shared" si="17"/>
        <v>1</v>
      </c>
      <c r="AC6" s="22">
        <f t="shared" si="18"/>
        <v>0.99</v>
      </c>
      <c r="AD6" s="22">
        <f t="shared" si="19"/>
        <v>0.97</v>
      </c>
      <c r="AE6" s="22">
        <f t="shared" si="20"/>
        <v>0.9</v>
      </c>
      <c r="AF6" s="22">
        <f t="shared" si="21"/>
        <v>0.97</v>
      </c>
      <c r="AG6" s="22">
        <f t="shared" si="22"/>
        <v>0.81</v>
      </c>
      <c r="AH6" s="22">
        <f t="shared" si="23"/>
        <v>0.88</v>
      </c>
      <c r="AI6" s="22">
        <f t="shared" si="24"/>
        <v>0.9</v>
      </c>
      <c r="AJ6" s="22">
        <f t="shared" si="25"/>
        <v>0.88</v>
      </c>
    </row>
    <row r="7" spans="1:36" ht="12.95" customHeight="1">
      <c r="A7" s="21">
        <v>594</v>
      </c>
      <c r="B7" s="64" t="s">
        <v>209</v>
      </c>
      <c r="C7" s="64"/>
      <c r="D7" s="21">
        <v>14</v>
      </c>
      <c r="E7" s="21">
        <v>12</v>
      </c>
      <c r="F7" s="4">
        <f t="shared" si="0"/>
        <v>0.1</v>
      </c>
      <c r="G7" s="5" t="s">
        <v>211</v>
      </c>
      <c r="H7" s="21" t="s">
        <v>212</v>
      </c>
      <c r="I7" s="21" t="s">
        <v>213</v>
      </c>
      <c r="J7" s="1" t="s">
        <v>15</v>
      </c>
      <c r="K7" s="22">
        <f t="shared" si="1"/>
        <v>0.09</v>
      </c>
      <c r="L7" s="22">
        <f t="shared" si="2"/>
        <v>0.1</v>
      </c>
      <c r="M7" s="22">
        <f t="shared" si="3"/>
        <v>0.1</v>
      </c>
      <c r="N7" s="22">
        <f t="shared" si="4"/>
        <v>0.1</v>
      </c>
      <c r="O7" s="22">
        <f t="shared" si="5"/>
        <v>0.1</v>
      </c>
      <c r="P7" s="22">
        <f t="shared" si="26"/>
        <v>0.1</v>
      </c>
      <c r="Q7" s="22">
        <f t="shared" si="6"/>
        <v>0.09</v>
      </c>
      <c r="R7" s="22">
        <f t="shared" si="7"/>
        <v>0.1</v>
      </c>
      <c r="S7" s="22">
        <f t="shared" si="8"/>
        <v>0.1</v>
      </c>
      <c r="T7" s="22">
        <f t="shared" si="9"/>
        <v>0.1</v>
      </c>
      <c r="U7" s="22">
        <f t="shared" si="10"/>
        <v>0.1</v>
      </c>
      <c r="V7" s="22">
        <f t="shared" si="11"/>
        <v>0.1</v>
      </c>
      <c r="W7" s="22">
        <f t="shared" si="12"/>
        <v>0.1</v>
      </c>
      <c r="X7" s="22">
        <f t="shared" si="13"/>
        <v>0.1</v>
      </c>
      <c r="Y7" s="22">
        <f t="shared" si="14"/>
        <v>0.08</v>
      </c>
      <c r="Z7" s="22">
        <f t="shared" si="15"/>
        <v>0.1</v>
      </c>
      <c r="AA7" s="22">
        <f t="shared" si="16"/>
        <v>0.09</v>
      </c>
      <c r="AB7" s="22">
        <f t="shared" si="17"/>
        <v>0.09</v>
      </c>
      <c r="AC7" s="22">
        <f t="shared" si="18"/>
        <v>0.1</v>
      </c>
      <c r="AD7" s="22">
        <f t="shared" si="19"/>
        <v>0.12</v>
      </c>
      <c r="AE7" s="22">
        <f t="shared" si="20"/>
        <v>0.09</v>
      </c>
      <c r="AF7" s="22">
        <f t="shared" si="21"/>
        <v>0.09</v>
      </c>
      <c r="AG7" s="22">
        <f t="shared" si="22"/>
        <v>0.09</v>
      </c>
      <c r="AH7" s="22">
        <f t="shared" si="23"/>
        <v>0.09</v>
      </c>
      <c r="AI7" s="22">
        <f t="shared" si="24"/>
        <v>0.1</v>
      </c>
      <c r="AJ7" s="22">
        <f t="shared" si="25"/>
        <v>0.09</v>
      </c>
    </row>
    <row r="8" spans="1:36" ht="12.95" customHeight="1">
      <c r="A8" s="21">
        <v>595</v>
      </c>
      <c r="B8" s="64" t="s">
        <v>209</v>
      </c>
      <c r="C8" s="64"/>
      <c r="D8" s="21">
        <v>26</v>
      </c>
      <c r="E8" s="21">
        <v>21</v>
      </c>
      <c r="F8" s="4">
        <f t="shared" si="0"/>
        <v>0.55000000000000004</v>
      </c>
      <c r="G8" s="5"/>
      <c r="H8" s="21"/>
      <c r="I8" s="21"/>
      <c r="J8" s="1" t="s">
        <v>15</v>
      </c>
      <c r="K8" s="22">
        <f t="shared" si="1"/>
        <v>0.49</v>
      </c>
      <c r="L8" s="22">
        <f t="shared" si="2"/>
        <v>0.55000000000000004</v>
      </c>
      <c r="M8" s="22">
        <f t="shared" si="3"/>
        <v>0.55000000000000004</v>
      </c>
      <c r="N8" s="22">
        <f t="shared" si="4"/>
        <v>0.54</v>
      </c>
      <c r="O8" s="22">
        <f t="shared" si="5"/>
        <v>0.54</v>
      </c>
      <c r="P8" s="22">
        <f t="shared" si="26"/>
        <v>0.55000000000000004</v>
      </c>
      <c r="Q8" s="22">
        <f t="shared" si="6"/>
        <v>0.49</v>
      </c>
      <c r="R8" s="22">
        <f t="shared" si="7"/>
        <v>0.55000000000000004</v>
      </c>
      <c r="S8" s="22">
        <f t="shared" si="8"/>
        <v>0.55000000000000004</v>
      </c>
      <c r="T8" s="22">
        <f t="shared" si="9"/>
        <v>0.57999999999999996</v>
      </c>
      <c r="U8" s="22">
        <f t="shared" si="10"/>
        <v>0.55000000000000004</v>
      </c>
      <c r="V8" s="22">
        <f t="shared" si="11"/>
        <v>0.56000000000000005</v>
      </c>
      <c r="W8" s="22">
        <f t="shared" si="12"/>
        <v>0.52</v>
      </c>
      <c r="X8" s="22">
        <f t="shared" si="13"/>
        <v>0.53</v>
      </c>
      <c r="Y8" s="22">
        <f t="shared" si="14"/>
        <v>0.5</v>
      </c>
      <c r="Z8" s="22">
        <f t="shared" si="15"/>
        <v>0.53</v>
      </c>
      <c r="AA8" s="22">
        <f t="shared" si="16"/>
        <v>0.47</v>
      </c>
      <c r="AB8" s="22">
        <f t="shared" si="17"/>
        <v>0.56000000000000005</v>
      </c>
      <c r="AC8" s="22">
        <f t="shared" si="18"/>
        <v>0.56000000000000005</v>
      </c>
      <c r="AD8" s="22">
        <f t="shared" si="19"/>
        <v>0.59</v>
      </c>
      <c r="AE8" s="22">
        <f t="shared" si="20"/>
        <v>0.51</v>
      </c>
      <c r="AF8" s="22">
        <f t="shared" si="21"/>
        <v>0.56000000000000005</v>
      </c>
      <c r="AG8" s="22">
        <f t="shared" si="22"/>
        <v>0.46</v>
      </c>
      <c r="AH8" s="22">
        <f t="shared" si="23"/>
        <v>0.5</v>
      </c>
      <c r="AI8" s="22">
        <f t="shared" si="24"/>
        <v>0.53</v>
      </c>
      <c r="AJ8" s="22">
        <f t="shared" si="25"/>
        <v>0.5</v>
      </c>
    </row>
    <row r="9" spans="1:36" ht="12.95" customHeight="1">
      <c r="A9" s="21">
        <v>596</v>
      </c>
      <c r="B9" s="64" t="s">
        <v>209</v>
      </c>
      <c r="C9" s="64"/>
      <c r="D9" s="21">
        <v>16</v>
      </c>
      <c r="E9" s="21">
        <v>12</v>
      </c>
      <c r="F9" s="4">
        <f t="shared" si="0"/>
        <v>0.12</v>
      </c>
      <c r="G9" s="5" t="s">
        <v>211</v>
      </c>
      <c r="H9" s="21" t="s">
        <v>212</v>
      </c>
      <c r="I9" s="21" t="s">
        <v>213</v>
      </c>
      <c r="J9" s="1" t="s">
        <v>15</v>
      </c>
      <c r="K9" s="22">
        <f t="shared" si="1"/>
        <v>0.12</v>
      </c>
      <c r="L9" s="22">
        <f t="shared" si="2"/>
        <v>0.12</v>
      </c>
      <c r="M9" s="22">
        <f t="shared" si="3"/>
        <v>0.12</v>
      </c>
      <c r="N9" s="22">
        <f t="shared" si="4"/>
        <v>0.13</v>
      </c>
      <c r="O9" s="22">
        <f t="shared" si="5"/>
        <v>0.13</v>
      </c>
      <c r="P9" s="22">
        <f t="shared" si="26"/>
        <v>0.12</v>
      </c>
      <c r="Q9" s="22">
        <f t="shared" si="6"/>
        <v>0.12</v>
      </c>
      <c r="R9" s="22">
        <f t="shared" si="7"/>
        <v>0.12</v>
      </c>
      <c r="S9" s="22">
        <f t="shared" si="8"/>
        <v>0.12</v>
      </c>
      <c r="T9" s="22">
        <f t="shared" si="9"/>
        <v>0.12</v>
      </c>
      <c r="U9" s="22">
        <f t="shared" si="10"/>
        <v>0.12</v>
      </c>
      <c r="V9" s="22">
        <f t="shared" si="11"/>
        <v>0.13</v>
      </c>
      <c r="W9" s="22">
        <f t="shared" si="12"/>
        <v>0.12</v>
      </c>
      <c r="X9" s="22">
        <f t="shared" si="13"/>
        <v>0.12</v>
      </c>
      <c r="Y9" s="22">
        <f t="shared" si="14"/>
        <v>0.11</v>
      </c>
      <c r="Z9" s="22">
        <f t="shared" si="15"/>
        <v>0.12</v>
      </c>
      <c r="AA9" s="22">
        <f t="shared" si="16"/>
        <v>0.11</v>
      </c>
      <c r="AB9" s="22">
        <f t="shared" si="17"/>
        <v>0.12</v>
      </c>
      <c r="AC9" s="22">
        <f t="shared" si="18"/>
        <v>0.12</v>
      </c>
      <c r="AD9" s="22">
        <f t="shared" si="19"/>
        <v>0.15</v>
      </c>
      <c r="AE9" s="22">
        <f t="shared" si="20"/>
        <v>0.11</v>
      </c>
      <c r="AF9" s="22">
        <f t="shared" si="21"/>
        <v>0.12</v>
      </c>
      <c r="AG9" s="22">
        <f t="shared" si="22"/>
        <v>0.11</v>
      </c>
      <c r="AH9" s="22">
        <f t="shared" si="23"/>
        <v>0.11</v>
      </c>
      <c r="AI9" s="22">
        <f t="shared" si="24"/>
        <v>0.13</v>
      </c>
      <c r="AJ9" s="22">
        <f t="shared" si="25"/>
        <v>0.11</v>
      </c>
    </row>
    <row r="10" spans="1:36" ht="12.95" customHeight="1">
      <c r="A10" s="21">
        <v>597</v>
      </c>
      <c r="B10" s="64" t="s">
        <v>209</v>
      </c>
      <c r="C10" s="64"/>
      <c r="D10" s="21">
        <v>12</v>
      </c>
      <c r="E10" s="21">
        <v>12</v>
      </c>
      <c r="F10" s="4">
        <f t="shared" si="0"/>
        <v>7.0000000000000007E-2</v>
      </c>
      <c r="G10" s="5" t="s">
        <v>211</v>
      </c>
      <c r="H10" s="21" t="s">
        <v>212</v>
      </c>
      <c r="I10" s="21" t="s">
        <v>213</v>
      </c>
      <c r="J10" s="1" t="s">
        <v>15</v>
      </c>
      <c r="K10" s="22">
        <f t="shared" si="1"/>
        <v>7.0000000000000007E-2</v>
      </c>
      <c r="L10" s="22">
        <f t="shared" si="2"/>
        <v>7.0000000000000007E-2</v>
      </c>
      <c r="M10" s="22">
        <f t="shared" si="3"/>
        <v>7.0000000000000007E-2</v>
      </c>
      <c r="N10" s="22">
        <f t="shared" si="4"/>
        <v>0.08</v>
      </c>
      <c r="O10" s="22">
        <f t="shared" si="5"/>
        <v>0.08</v>
      </c>
      <c r="P10" s="22">
        <f t="shared" si="26"/>
        <v>7.0000000000000007E-2</v>
      </c>
      <c r="Q10" s="22">
        <f t="shared" si="6"/>
        <v>7.0000000000000007E-2</v>
      </c>
      <c r="R10" s="22">
        <f t="shared" si="7"/>
        <v>7.0000000000000007E-2</v>
      </c>
      <c r="S10" s="22">
        <f t="shared" si="8"/>
        <v>7.0000000000000007E-2</v>
      </c>
      <c r="T10" s="22">
        <f t="shared" si="9"/>
        <v>7.0000000000000007E-2</v>
      </c>
      <c r="U10" s="22">
        <f t="shared" si="10"/>
        <v>7.0000000000000007E-2</v>
      </c>
      <c r="V10" s="22">
        <f t="shared" si="11"/>
        <v>7.0000000000000007E-2</v>
      </c>
      <c r="W10" s="22">
        <f t="shared" si="12"/>
        <v>7.0000000000000007E-2</v>
      </c>
      <c r="X10" s="22">
        <f t="shared" si="13"/>
        <v>7.0000000000000007E-2</v>
      </c>
      <c r="Y10" s="22">
        <f t="shared" si="14"/>
        <v>0.06</v>
      </c>
      <c r="Z10" s="22">
        <f t="shared" si="15"/>
        <v>7.0000000000000007E-2</v>
      </c>
      <c r="AA10" s="22">
        <f t="shared" si="16"/>
        <v>7.0000000000000007E-2</v>
      </c>
      <c r="AB10" s="22">
        <f t="shared" si="17"/>
        <v>7.0000000000000007E-2</v>
      </c>
      <c r="AC10" s="22">
        <f t="shared" si="18"/>
        <v>7.0000000000000007E-2</v>
      </c>
      <c r="AD10" s="22">
        <f t="shared" si="19"/>
        <v>0.09</v>
      </c>
      <c r="AE10" s="22">
        <f t="shared" si="20"/>
        <v>0.06</v>
      </c>
      <c r="AF10" s="22">
        <f t="shared" si="21"/>
        <v>7.0000000000000007E-2</v>
      </c>
      <c r="AG10" s="22">
        <f t="shared" si="22"/>
        <v>0.06</v>
      </c>
      <c r="AH10" s="22">
        <f t="shared" si="23"/>
        <v>7.0000000000000007E-2</v>
      </c>
      <c r="AI10" s="22">
        <f t="shared" si="24"/>
        <v>7.0000000000000007E-2</v>
      </c>
      <c r="AJ10" s="22">
        <f t="shared" si="25"/>
        <v>7.0000000000000007E-2</v>
      </c>
    </row>
    <row r="11" spans="1:36" ht="12.95" customHeight="1">
      <c r="A11" s="21">
        <v>598</v>
      </c>
      <c r="B11" s="64" t="s">
        <v>209</v>
      </c>
      <c r="C11" s="64"/>
      <c r="D11" s="21">
        <v>18</v>
      </c>
      <c r="E11" s="21">
        <v>16</v>
      </c>
      <c r="F11" s="4">
        <f t="shared" si="0"/>
        <v>0.21</v>
      </c>
      <c r="G11" s="5"/>
      <c r="H11" s="21" t="s">
        <v>214</v>
      </c>
      <c r="I11" s="21" t="s">
        <v>215</v>
      </c>
      <c r="J11" s="1" t="s">
        <v>15</v>
      </c>
      <c r="K11" s="22">
        <f t="shared" si="1"/>
        <v>0.19</v>
      </c>
      <c r="L11" s="22">
        <f t="shared" si="2"/>
        <v>0.21</v>
      </c>
      <c r="M11" s="22">
        <f t="shared" si="3"/>
        <v>0.21</v>
      </c>
      <c r="N11" s="22">
        <f t="shared" si="4"/>
        <v>0.21</v>
      </c>
      <c r="O11" s="22">
        <f t="shared" si="5"/>
        <v>0.21</v>
      </c>
      <c r="P11" s="22">
        <f t="shared" si="26"/>
        <v>0.21</v>
      </c>
      <c r="Q11" s="22">
        <f t="shared" si="6"/>
        <v>0.19</v>
      </c>
      <c r="R11" s="22">
        <f t="shared" si="7"/>
        <v>0.21</v>
      </c>
      <c r="S11" s="22">
        <f t="shared" si="8"/>
        <v>0.21</v>
      </c>
      <c r="T11" s="22">
        <f t="shared" si="9"/>
        <v>0.22</v>
      </c>
      <c r="U11" s="22">
        <f t="shared" si="10"/>
        <v>0.21</v>
      </c>
      <c r="V11" s="22">
        <f t="shared" si="11"/>
        <v>0.21</v>
      </c>
      <c r="W11" s="22">
        <f t="shared" si="12"/>
        <v>0.2</v>
      </c>
      <c r="X11" s="22">
        <f t="shared" si="13"/>
        <v>0.21</v>
      </c>
      <c r="Y11" s="22">
        <f t="shared" si="14"/>
        <v>0.18</v>
      </c>
      <c r="Z11" s="22">
        <f t="shared" si="15"/>
        <v>0.2</v>
      </c>
      <c r="AA11" s="22">
        <f t="shared" si="16"/>
        <v>0.19</v>
      </c>
      <c r="AB11" s="22">
        <f t="shared" si="17"/>
        <v>0.21</v>
      </c>
      <c r="AC11" s="22">
        <f t="shared" si="18"/>
        <v>0.21</v>
      </c>
      <c r="AD11" s="22">
        <f t="shared" si="19"/>
        <v>0.24</v>
      </c>
      <c r="AE11" s="22">
        <f t="shared" si="20"/>
        <v>0.19</v>
      </c>
      <c r="AF11" s="22">
        <f t="shared" si="21"/>
        <v>0.21</v>
      </c>
      <c r="AG11" s="22">
        <f t="shared" si="22"/>
        <v>0.18</v>
      </c>
      <c r="AH11" s="22">
        <f t="shared" si="23"/>
        <v>0.19</v>
      </c>
      <c r="AI11" s="22">
        <f t="shared" si="24"/>
        <v>0.21</v>
      </c>
      <c r="AJ11" s="22">
        <f t="shared" si="25"/>
        <v>0.19</v>
      </c>
    </row>
    <row r="12" spans="1:36" ht="12.95" customHeight="1">
      <c r="A12" s="21">
        <v>599</v>
      </c>
      <c r="B12" s="64" t="s">
        <v>209</v>
      </c>
      <c r="C12" s="64"/>
      <c r="D12" s="21">
        <v>30</v>
      </c>
      <c r="E12" s="21">
        <v>22</v>
      </c>
      <c r="F12" s="4">
        <f t="shared" si="0"/>
        <v>0.74</v>
      </c>
      <c r="G12" s="21" t="s">
        <v>216</v>
      </c>
      <c r="H12" s="21"/>
      <c r="I12" s="21"/>
      <c r="J12" s="1" t="s">
        <v>15</v>
      </c>
      <c r="K12" s="22">
        <f t="shared" si="1"/>
        <v>0.66</v>
      </c>
      <c r="L12" s="22">
        <f t="shared" si="2"/>
        <v>0.75</v>
      </c>
      <c r="M12" s="22">
        <f t="shared" si="3"/>
        <v>0.74</v>
      </c>
      <c r="N12" s="22">
        <f t="shared" si="4"/>
        <v>0.73</v>
      </c>
      <c r="O12" s="22">
        <f t="shared" si="5"/>
        <v>0.73</v>
      </c>
      <c r="P12" s="22">
        <f t="shared" si="26"/>
        <v>0.74</v>
      </c>
      <c r="Q12" s="22">
        <f t="shared" si="6"/>
        <v>0.66</v>
      </c>
      <c r="R12" s="22">
        <f t="shared" si="7"/>
        <v>0.76</v>
      </c>
      <c r="S12" s="22">
        <f t="shared" si="8"/>
        <v>0.75</v>
      </c>
      <c r="T12" s="22">
        <f t="shared" si="9"/>
        <v>0.79</v>
      </c>
      <c r="U12" s="22">
        <f t="shared" si="10"/>
        <v>0.75</v>
      </c>
      <c r="V12" s="22">
        <f t="shared" si="11"/>
        <v>0.78</v>
      </c>
      <c r="W12" s="22">
        <f t="shared" si="12"/>
        <v>0.71</v>
      </c>
      <c r="X12" s="22">
        <f t="shared" si="13"/>
        <v>0.72</v>
      </c>
      <c r="Y12" s="22">
        <f t="shared" si="14"/>
        <v>0.69</v>
      </c>
      <c r="Z12" s="22">
        <f t="shared" si="15"/>
        <v>0.72</v>
      </c>
      <c r="AA12" s="22">
        <f t="shared" si="16"/>
        <v>0.63</v>
      </c>
      <c r="AB12" s="22">
        <f t="shared" si="17"/>
        <v>0.78</v>
      </c>
      <c r="AC12" s="22">
        <f t="shared" si="18"/>
        <v>0.78</v>
      </c>
      <c r="AD12" s="22">
        <f t="shared" si="19"/>
        <v>0.79</v>
      </c>
      <c r="AE12" s="22">
        <f t="shared" si="20"/>
        <v>0.71</v>
      </c>
      <c r="AF12" s="22">
        <f t="shared" si="21"/>
        <v>0.78</v>
      </c>
      <c r="AG12" s="22">
        <f t="shared" si="22"/>
        <v>0.63</v>
      </c>
      <c r="AH12" s="22">
        <f t="shared" si="23"/>
        <v>0.69</v>
      </c>
      <c r="AI12" s="22">
        <f t="shared" si="24"/>
        <v>0.72</v>
      </c>
      <c r="AJ12" s="22">
        <f t="shared" si="25"/>
        <v>0.69</v>
      </c>
    </row>
    <row r="13" spans="1:36" ht="12.95" customHeight="1">
      <c r="A13" s="21">
        <v>600</v>
      </c>
      <c r="B13" s="64" t="s">
        <v>209</v>
      </c>
      <c r="C13" s="64"/>
      <c r="D13" s="21">
        <v>40</v>
      </c>
      <c r="E13" s="21">
        <v>24</v>
      </c>
      <c r="F13" s="4">
        <f t="shared" si="0"/>
        <v>1.33</v>
      </c>
      <c r="G13" s="5"/>
      <c r="H13" s="21"/>
      <c r="I13" s="21"/>
      <c r="J13" s="1" t="s">
        <v>15</v>
      </c>
      <c r="K13" s="22">
        <f t="shared" si="1"/>
        <v>1.18</v>
      </c>
      <c r="L13" s="22">
        <f t="shared" si="2"/>
        <v>1.39</v>
      </c>
      <c r="M13" s="22">
        <f t="shared" si="3"/>
        <v>1.36</v>
      </c>
      <c r="N13" s="22">
        <f t="shared" si="4"/>
        <v>1.33</v>
      </c>
      <c r="O13" s="22">
        <f t="shared" si="5"/>
        <v>1.33</v>
      </c>
      <c r="P13" s="22">
        <f t="shared" si="26"/>
        <v>1.33</v>
      </c>
      <c r="Q13" s="22">
        <f t="shared" si="6"/>
        <v>1.21</v>
      </c>
      <c r="R13" s="22">
        <f t="shared" si="7"/>
        <v>1.43</v>
      </c>
      <c r="S13" s="22">
        <f t="shared" si="8"/>
        <v>1.38</v>
      </c>
      <c r="T13" s="22">
        <f t="shared" si="9"/>
        <v>1.43</v>
      </c>
      <c r="U13" s="22">
        <f t="shared" si="10"/>
        <v>1.43</v>
      </c>
      <c r="V13" s="22">
        <f t="shared" si="11"/>
        <v>1.48</v>
      </c>
      <c r="W13" s="22">
        <f t="shared" si="12"/>
        <v>1.31</v>
      </c>
      <c r="X13" s="22">
        <f t="shared" si="13"/>
        <v>1.33</v>
      </c>
      <c r="Y13" s="22">
        <f t="shared" si="14"/>
        <v>1.34</v>
      </c>
      <c r="Z13" s="22">
        <f t="shared" si="15"/>
        <v>1.33</v>
      </c>
      <c r="AA13" s="22">
        <f t="shared" si="16"/>
        <v>1.1599999999999999</v>
      </c>
      <c r="AB13" s="22">
        <f t="shared" si="17"/>
        <v>1.51</v>
      </c>
      <c r="AC13" s="22">
        <f t="shared" si="18"/>
        <v>1.48</v>
      </c>
      <c r="AD13" s="22">
        <f t="shared" si="19"/>
        <v>1.39</v>
      </c>
      <c r="AE13" s="22">
        <f t="shared" si="20"/>
        <v>1.34</v>
      </c>
      <c r="AF13" s="22">
        <f t="shared" si="21"/>
        <v>1.39</v>
      </c>
      <c r="AG13" s="22">
        <f t="shared" si="22"/>
        <v>1.19</v>
      </c>
      <c r="AH13" s="22">
        <f t="shared" si="23"/>
        <v>1.31</v>
      </c>
      <c r="AI13" s="22">
        <f t="shared" si="24"/>
        <v>1.32</v>
      </c>
      <c r="AJ13" s="22">
        <f t="shared" si="25"/>
        <v>1.31</v>
      </c>
    </row>
    <row r="14" spans="1:36" ht="12.95" customHeight="1">
      <c r="A14" s="21">
        <v>601</v>
      </c>
      <c r="B14" s="64" t="s">
        <v>209</v>
      </c>
      <c r="C14" s="64"/>
      <c r="D14" s="21">
        <v>10</v>
      </c>
      <c r="E14" s="21">
        <v>11</v>
      </c>
      <c r="F14" s="4">
        <f t="shared" si="0"/>
        <v>0.05</v>
      </c>
      <c r="G14" s="5" t="s">
        <v>211</v>
      </c>
      <c r="H14" s="21" t="s">
        <v>212</v>
      </c>
      <c r="I14" s="21" t="s">
        <v>213</v>
      </c>
      <c r="J14" s="1" t="s">
        <v>15</v>
      </c>
      <c r="K14" s="22">
        <f t="shared" si="1"/>
        <v>0.05</v>
      </c>
      <c r="L14" s="22">
        <f t="shared" si="2"/>
        <v>0.05</v>
      </c>
      <c r="M14" s="22">
        <f t="shared" si="3"/>
        <v>0.05</v>
      </c>
      <c r="N14" s="22">
        <f t="shared" si="4"/>
        <v>0.05</v>
      </c>
      <c r="O14" s="22">
        <f t="shared" si="5"/>
        <v>0.05</v>
      </c>
      <c r="P14" s="22">
        <f t="shared" si="26"/>
        <v>0.05</v>
      </c>
      <c r="Q14" s="22">
        <f t="shared" si="6"/>
        <v>0.05</v>
      </c>
      <c r="R14" s="22">
        <f t="shared" si="7"/>
        <v>0.05</v>
      </c>
      <c r="S14" s="22">
        <f t="shared" si="8"/>
        <v>0.05</v>
      </c>
      <c r="T14" s="22">
        <f t="shared" si="9"/>
        <v>0.05</v>
      </c>
      <c r="U14" s="22">
        <f t="shared" si="10"/>
        <v>0.05</v>
      </c>
      <c r="V14" s="22">
        <f t="shared" si="11"/>
        <v>0.05</v>
      </c>
      <c r="W14" s="22">
        <f t="shared" si="12"/>
        <v>0.05</v>
      </c>
      <c r="X14" s="22">
        <f t="shared" si="13"/>
        <v>0.05</v>
      </c>
      <c r="Y14" s="22">
        <f t="shared" si="14"/>
        <v>0.04</v>
      </c>
      <c r="Z14" s="22">
        <f t="shared" si="15"/>
        <v>0.05</v>
      </c>
      <c r="AA14" s="22">
        <f t="shared" si="16"/>
        <v>0.04</v>
      </c>
      <c r="AB14" s="22">
        <f t="shared" si="17"/>
        <v>0.04</v>
      </c>
      <c r="AC14" s="22">
        <f t="shared" si="18"/>
        <v>0.05</v>
      </c>
      <c r="AD14" s="22">
        <f t="shared" si="19"/>
        <v>0.06</v>
      </c>
      <c r="AE14" s="22">
        <f t="shared" si="20"/>
        <v>0.04</v>
      </c>
      <c r="AF14" s="22">
        <f t="shared" si="21"/>
        <v>0.04</v>
      </c>
      <c r="AG14" s="22">
        <f t="shared" si="22"/>
        <v>0.04</v>
      </c>
      <c r="AH14" s="22">
        <f t="shared" si="23"/>
        <v>0.04</v>
      </c>
      <c r="AI14" s="22">
        <f t="shared" si="24"/>
        <v>0.05</v>
      </c>
      <c r="AJ14" s="22">
        <f t="shared" si="25"/>
        <v>0.04</v>
      </c>
    </row>
    <row r="15" spans="1:36" ht="12.95" customHeight="1">
      <c r="A15" s="21">
        <v>602</v>
      </c>
      <c r="B15" s="64" t="s">
        <v>209</v>
      </c>
      <c r="C15" s="64"/>
      <c r="D15" s="21">
        <v>32</v>
      </c>
      <c r="E15" s="21">
        <v>24</v>
      </c>
      <c r="F15" s="4">
        <f t="shared" si="0"/>
        <v>0.9</v>
      </c>
      <c r="G15" s="21"/>
      <c r="H15" s="21"/>
      <c r="I15" s="21"/>
      <c r="J15" s="1" t="s">
        <v>15</v>
      </c>
      <c r="K15" s="22">
        <f t="shared" si="1"/>
        <v>0.8</v>
      </c>
      <c r="L15" s="22">
        <f t="shared" si="2"/>
        <v>0.92</v>
      </c>
      <c r="M15" s="22">
        <f t="shared" si="3"/>
        <v>0.92</v>
      </c>
      <c r="N15" s="22">
        <f t="shared" si="4"/>
        <v>0.9</v>
      </c>
      <c r="O15" s="22">
        <f t="shared" si="5"/>
        <v>0.89</v>
      </c>
      <c r="P15" s="22">
        <f t="shared" si="26"/>
        <v>0.9</v>
      </c>
      <c r="Q15" s="22">
        <f t="shared" si="6"/>
        <v>0.81</v>
      </c>
      <c r="R15" s="22">
        <f t="shared" si="7"/>
        <v>0.93</v>
      </c>
      <c r="S15" s="22">
        <f t="shared" si="8"/>
        <v>0.93</v>
      </c>
      <c r="T15" s="22">
        <f t="shared" si="9"/>
        <v>0.99</v>
      </c>
      <c r="U15" s="22">
        <f t="shared" si="10"/>
        <v>0.99</v>
      </c>
      <c r="V15" s="22">
        <f t="shared" si="11"/>
        <v>0.96</v>
      </c>
      <c r="W15" s="22">
        <f t="shared" si="12"/>
        <v>0.87</v>
      </c>
      <c r="X15" s="22">
        <f t="shared" si="13"/>
        <v>0.89</v>
      </c>
      <c r="Y15" s="22">
        <f t="shared" si="14"/>
        <v>0.86</v>
      </c>
      <c r="Z15" s="22">
        <f t="shared" si="15"/>
        <v>0.89</v>
      </c>
      <c r="AA15" s="22">
        <f t="shared" si="16"/>
        <v>0.77</v>
      </c>
      <c r="AB15" s="22">
        <f t="shared" si="17"/>
        <v>0.97</v>
      </c>
      <c r="AC15" s="22">
        <f t="shared" si="18"/>
        <v>0.97</v>
      </c>
      <c r="AD15" s="22">
        <f t="shared" si="19"/>
        <v>0.96</v>
      </c>
      <c r="AE15" s="22">
        <f t="shared" si="20"/>
        <v>0.88</v>
      </c>
      <c r="AF15" s="22">
        <f t="shared" si="21"/>
        <v>0.96</v>
      </c>
      <c r="AG15" s="22">
        <f t="shared" si="22"/>
        <v>0.77</v>
      </c>
      <c r="AH15" s="22">
        <f t="shared" si="23"/>
        <v>0.85</v>
      </c>
      <c r="AI15" s="22">
        <f t="shared" si="24"/>
        <v>0.88</v>
      </c>
      <c r="AJ15" s="22">
        <f t="shared" si="25"/>
        <v>0.85</v>
      </c>
    </row>
    <row r="16" spans="1:36" ht="12.95" customHeight="1">
      <c r="A16" s="21">
        <v>603</v>
      </c>
      <c r="B16" s="64" t="s">
        <v>209</v>
      </c>
      <c r="C16" s="64"/>
      <c r="D16" s="21">
        <v>38</v>
      </c>
      <c r="E16" s="21">
        <v>25</v>
      </c>
      <c r="F16" s="4">
        <f t="shared" si="0"/>
        <v>1.27</v>
      </c>
      <c r="G16" s="5"/>
      <c r="H16" s="21"/>
      <c r="I16" s="21"/>
      <c r="J16" s="1" t="s">
        <v>15</v>
      </c>
      <c r="K16" s="22">
        <f t="shared" si="1"/>
        <v>1.1299999999999999</v>
      </c>
      <c r="L16" s="22">
        <f t="shared" si="2"/>
        <v>1.32</v>
      </c>
      <c r="M16" s="22">
        <f t="shared" si="3"/>
        <v>1.3</v>
      </c>
      <c r="N16" s="22">
        <f t="shared" si="4"/>
        <v>1.27</v>
      </c>
      <c r="O16" s="22">
        <f t="shared" si="5"/>
        <v>1.26</v>
      </c>
      <c r="P16" s="22">
        <f t="shared" si="26"/>
        <v>1.27</v>
      </c>
      <c r="Q16" s="22">
        <f t="shared" si="6"/>
        <v>1.1499999999999999</v>
      </c>
      <c r="R16" s="22">
        <f t="shared" si="7"/>
        <v>1.35</v>
      </c>
      <c r="S16" s="22">
        <f t="shared" si="8"/>
        <v>1.32</v>
      </c>
      <c r="T16" s="22">
        <f t="shared" si="9"/>
        <v>1.39</v>
      </c>
      <c r="U16" s="22">
        <f t="shared" si="10"/>
        <v>1.39</v>
      </c>
      <c r="V16" s="22">
        <f t="shared" si="11"/>
        <v>1.39</v>
      </c>
      <c r="W16" s="22">
        <f t="shared" si="12"/>
        <v>1.24</v>
      </c>
      <c r="X16" s="22">
        <f t="shared" si="13"/>
        <v>1.26</v>
      </c>
      <c r="Y16" s="22">
        <f t="shared" si="14"/>
        <v>1.26</v>
      </c>
      <c r="Z16" s="22">
        <f t="shared" si="15"/>
        <v>1.26</v>
      </c>
      <c r="AA16" s="22">
        <f t="shared" si="16"/>
        <v>1.1000000000000001</v>
      </c>
      <c r="AB16" s="22">
        <f t="shared" si="17"/>
        <v>1.42</v>
      </c>
      <c r="AC16" s="22">
        <f t="shared" si="18"/>
        <v>1.4</v>
      </c>
      <c r="AD16" s="22">
        <f t="shared" si="19"/>
        <v>1.34</v>
      </c>
      <c r="AE16" s="22">
        <f t="shared" si="20"/>
        <v>1.27</v>
      </c>
      <c r="AF16" s="22">
        <f t="shared" si="21"/>
        <v>1.34</v>
      </c>
      <c r="AG16" s="22">
        <f t="shared" si="22"/>
        <v>1.1200000000000001</v>
      </c>
      <c r="AH16" s="22">
        <f t="shared" si="23"/>
        <v>1.23</v>
      </c>
      <c r="AI16" s="22">
        <f t="shared" si="24"/>
        <v>1.25</v>
      </c>
      <c r="AJ16" s="22">
        <f t="shared" si="25"/>
        <v>1.23</v>
      </c>
    </row>
    <row r="17" spans="1:36" ht="12.95" customHeight="1">
      <c r="A17" s="21">
        <v>604</v>
      </c>
      <c r="B17" s="64" t="s">
        <v>209</v>
      </c>
      <c r="C17" s="64"/>
      <c r="D17" s="21">
        <v>18</v>
      </c>
      <c r="E17" s="21">
        <v>14</v>
      </c>
      <c r="F17" s="4">
        <f t="shared" si="0"/>
        <v>0.18</v>
      </c>
      <c r="G17" s="5"/>
      <c r="H17" s="21" t="s">
        <v>214</v>
      </c>
      <c r="I17" s="21" t="s">
        <v>215</v>
      </c>
      <c r="J17" s="1" t="s">
        <v>15</v>
      </c>
      <c r="K17" s="22">
        <f t="shared" si="1"/>
        <v>0.17</v>
      </c>
      <c r="L17" s="22">
        <f t="shared" si="2"/>
        <v>0.18</v>
      </c>
      <c r="M17" s="22">
        <f t="shared" si="3"/>
        <v>0.18</v>
      </c>
      <c r="N17" s="22">
        <f t="shared" si="4"/>
        <v>0.18</v>
      </c>
      <c r="O17" s="22">
        <f t="shared" si="5"/>
        <v>0.19</v>
      </c>
      <c r="P17" s="22">
        <f t="shared" si="26"/>
        <v>0.18</v>
      </c>
      <c r="Q17" s="22">
        <f t="shared" si="6"/>
        <v>0.17</v>
      </c>
      <c r="R17" s="22">
        <f t="shared" si="7"/>
        <v>0.18</v>
      </c>
      <c r="S17" s="22">
        <f t="shared" si="8"/>
        <v>0.18</v>
      </c>
      <c r="T17" s="22">
        <f t="shared" si="9"/>
        <v>0.18</v>
      </c>
      <c r="U17" s="22">
        <f t="shared" si="10"/>
        <v>0.18</v>
      </c>
      <c r="V17" s="22">
        <f t="shared" si="11"/>
        <v>0.19</v>
      </c>
      <c r="W17" s="22">
        <f t="shared" si="12"/>
        <v>0.18</v>
      </c>
      <c r="X17" s="22">
        <f t="shared" si="13"/>
        <v>0.18</v>
      </c>
      <c r="Y17" s="22">
        <f t="shared" si="14"/>
        <v>0.16</v>
      </c>
      <c r="Z17" s="22">
        <f t="shared" si="15"/>
        <v>0.18</v>
      </c>
      <c r="AA17" s="22">
        <f t="shared" si="16"/>
        <v>0.16</v>
      </c>
      <c r="AB17" s="22">
        <f t="shared" si="17"/>
        <v>0.18</v>
      </c>
      <c r="AC17" s="22">
        <f t="shared" si="18"/>
        <v>0.18</v>
      </c>
      <c r="AD17" s="22">
        <f t="shared" si="19"/>
        <v>0.21</v>
      </c>
      <c r="AE17" s="22">
        <f t="shared" si="20"/>
        <v>0.16</v>
      </c>
      <c r="AF17" s="22">
        <f t="shared" si="21"/>
        <v>0.18</v>
      </c>
      <c r="AG17" s="22">
        <f t="shared" si="22"/>
        <v>0.16</v>
      </c>
      <c r="AH17" s="22">
        <f t="shared" si="23"/>
        <v>0.17</v>
      </c>
      <c r="AI17" s="22">
        <f t="shared" si="24"/>
        <v>0.18</v>
      </c>
      <c r="AJ17" s="22">
        <f t="shared" si="25"/>
        <v>0.17</v>
      </c>
    </row>
    <row r="18" spans="1:36" ht="12.95" customHeight="1">
      <c r="A18" s="21">
        <v>605</v>
      </c>
      <c r="B18" s="64" t="s">
        <v>209</v>
      </c>
      <c r="C18" s="64"/>
      <c r="D18" s="21">
        <v>22</v>
      </c>
      <c r="E18" s="21">
        <v>14</v>
      </c>
      <c r="F18" s="4">
        <f t="shared" si="0"/>
        <v>0.25</v>
      </c>
      <c r="G18" s="5"/>
      <c r="H18" s="21"/>
      <c r="I18" s="21"/>
      <c r="J18" s="1" t="s">
        <v>15</v>
      </c>
      <c r="K18" s="22">
        <f t="shared" si="1"/>
        <v>0.24</v>
      </c>
      <c r="L18" s="22">
        <f t="shared" si="2"/>
        <v>0.26</v>
      </c>
      <c r="M18" s="22">
        <f t="shared" si="3"/>
        <v>0.25</v>
      </c>
      <c r="N18" s="22">
        <f t="shared" si="4"/>
        <v>0.26</v>
      </c>
      <c r="O18" s="22">
        <f t="shared" si="5"/>
        <v>0.27</v>
      </c>
      <c r="P18" s="22">
        <f t="shared" si="26"/>
        <v>0.25</v>
      </c>
      <c r="Q18" s="22">
        <f t="shared" si="6"/>
        <v>0.24</v>
      </c>
      <c r="R18" s="22">
        <f t="shared" si="7"/>
        <v>0.27</v>
      </c>
      <c r="S18" s="22">
        <f t="shared" si="8"/>
        <v>0.26</v>
      </c>
      <c r="T18" s="22">
        <f t="shared" si="9"/>
        <v>0.25</v>
      </c>
      <c r="U18" s="22">
        <f t="shared" si="10"/>
        <v>0.26</v>
      </c>
      <c r="V18" s="22">
        <f t="shared" si="11"/>
        <v>0.28000000000000003</v>
      </c>
      <c r="W18" s="22">
        <f t="shared" si="12"/>
        <v>0.26</v>
      </c>
      <c r="X18" s="22">
        <f t="shared" si="13"/>
        <v>0.26</v>
      </c>
      <c r="Y18" s="22">
        <f t="shared" si="14"/>
        <v>0.24</v>
      </c>
      <c r="Z18" s="22">
        <f t="shared" si="15"/>
        <v>0.26</v>
      </c>
      <c r="AA18" s="22">
        <f t="shared" si="16"/>
        <v>0.23</v>
      </c>
      <c r="AB18" s="22">
        <f t="shared" si="17"/>
        <v>0.27</v>
      </c>
      <c r="AC18" s="22">
        <f t="shared" si="18"/>
        <v>0.27</v>
      </c>
      <c r="AD18" s="22">
        <f t="shared" si="19"/>
        <v>0.28999999999999998</v>
      </c>
      <c r="AE18" s="22">
        <f t="shared" si="20"/>
        <v>0.24</v>
      </c>
      <c r="AF18" s="22">
        <f t="shared" si="21"/>
        <v>0.27</v>
      </c>
      <c r="AG18" s="22">
        <f t="shared" si="22"/>
        <v>0.24</v>
      </c>
      <c r="AH18" s="22">
        <f t="shared" si="23"/>
        <v>0.24</v>
      </c>
      <c r="AI18" s="22">
        <f t="shared" si="24"/>
        <v>0.26</v>
      </c>
      <c r="AJ18" s="22">
        <f t="shared" si="25"/>
        <v>0.24</v>
      </c>
    </row>
    <row r="19" spans="1:36" ht="12.95" customHeight="1">
      <c r="A19" s="21">
        <v>606</v>
      </c>
      <c r="B19" s="64" t="s">
        <v>209</v>
      </c>
      <c r="C19" s="64"/>
      <c r="D19" s="21">
        <v>32</v>
      </c>
      <c r="E19" s="21">
        <v>25</v>
      </c>
      <c r="F19" s="4">
        <f t="shared" si="0"/>
        <v>0.94</v>
      </c>
      <c r="G19" s="5"/>
      <c r="H19" s="21"/>
      <c r="I19" s="21"/>
      <c r="J19" s="1" t="s">
        <v>15</v>
      </c>
      <c r="K19" s="22">
        <f t="shared" si="1"/>
        <v>0.83</v>
      </c>
      <c r="L19" s="22">
        <f t="shared" si="2"/>
        <v>0.96</v>
      </c>
      <c r="M19" s="22">
        <f t="shared" si="3"/>
        <v>0.97</v>
      </c>
      <c r="N19" s="22">
        <f t="shared" si="4"/>
        <v>0.94</v>
      </c>
      <c r="O19" s="22">
        <f t="shared" si="5"/>
        <v>0.93</v>
      </c>
      <c r="P19" s="22">
        <f t="shared" si="26"/>
        <v>0.94</v>
      </c>
      <c r="Q19" s="22">
        <f t="shared" si="6"/>
        <v>0.84</v>
      </c>
      <c r="R19" s="22">
        <f t="shared" si="7"/>
        <v>0.97</v>
      </c>
      <c r="S19" s="22">
        <f t="shared" si="8"/>
        <v>0.97</v>
      </c>
      <c r="T19" s="22">
        <f t="shared" si="9"/>
        <v>1.04</v>
      </c>
      <c r="U19" s="22">
        <f t="shared" si="10"/>
        <v>1.04</v>
      </c>
      <c r="V19" s="22">
        <f t="shared" si="11"/>
        <v>1</v>
      </c>
      <c r="W19" s="22">
        <f t="shared" si="12"/>
        <v>0.9</v>
      </c>
      <c r="X19" s="22">
        <f t="shared" si="13"/>
        <v>0.93</v>
      </c>
      <c r="Y19" s="22">
        <f t="shared" si="14"/>
        <v>0.89</v>
      </c>
      <c r="Z19" s="22">
        <f t="shared" si="15"/>
        <v>0.93</v>
      </c>
      <c r="AA19" s="22">
        <f t="shared" si="16"/>
        <v>0.8</v>
      </c>
      <c r="AB19" s="22">
        <f t="shared" si="17"/>
        <v>1.01</v>
      </c>
      <c r="AC19" s="22">
        <f t="shared" si="18"/>
        <v>1.01</v>
      </c>
      <c r="AD19" s="22">
        <f t="shared" si="19"/>
        <v>1.01</v>
      </c>
      <c r="AE19" s="22">
        <f t="shared" si="20"/>
        <v>0.92</v>
      </c>
      <c r="AF19" s="22">
        <f t="shared" si="21"/>
        <v>1.01</v>
      </c>
      <c r="AG19" s="22">
        <f t="shared" si="22"/>
        <v>0.8</v>
      </c>
      <c r="AH19" s="22">
        <f t="shared" si="23"/>
        <v>0.88</v>
      </c>
      <c r="AI19" s="22">
        <f t="shared" si="24"/>
        <v>0.91</v>
      </c>
      <c r="AJ19" s="22">
        <f t="shared" si="25"/>
        <v>0.88</v>
      </c>
    </row>
    <row r="20" spans="1:36" ht="12.95" customHeight="1">
      <c r="A20" s="21">
        <v>607</v>
      </c>
      <c r="B20" s="64" t="s">
        <v>209</v>
      </c>
      <c r="C20" s="64"/>
      <c r="D20" s="21">
        <v>20</v>
      </c>
      <c r="E20" s="21">
        <v>19</v>
      </c>
      <c r="F20" s="4">
        <f t="shared" si="0"/>
        <v>0.3</v>
      </c>
      <c r="G20" s="5"/>
      <c r="H20" s="21" t="s">
        <v>214</v>
      </c>
      <c r="I20" s="21" t="s">
        <v>215</v>
      </c>
      <c r="J20" s="1" t="s">
        <v>15</v>
      </c>
      <c r="K20" s="22">
        <f t="shared" si="1"/>
        <v>0.28000000000000003</v>
      </c>
      <c r="L20" s="22">
        <f t="shared" si="2"/>
        <v>0.3</v>
      </c>
      <c r="M20" s="22">
        <f t="shared" si="3"/>
        <v>0.31</v>
      </c>
      <c r="N20" s="22">
        <f t="shared" si="4"/>
        <v>0.31</v>
      </c>
      <c r="O20" s="22">
        <f t="shared" si="5"/>
        <v>0.3</v>
      </c>
      <c r="P20" s="22">
        <f t="shared" si="26"/>
        <v>0.3</v>
      </c>
      <c r="Q20" s="22">
        <f t="shared" si="6"/>
        <v>0.27</v>
      </c>
      <c r="R20" s="22">
        <f t="shared" si="7"/>
        <v>0.3</v>
      </c>
      <c r="S20" s="22">
        <f t="shared" si="8"/>
        <v>0.31</v>
      </c>
      <c r="T20" s="22">
        <f t="shared" si="9"/>
        <v>0.33</v>
      </c>
      <c r="U20" s="22">
        <f t="shared" si="10"/>
        <v>0.3</v>
      </c>
      <c r="V20" s="22">
        <f t="shared" si="11"/>
        <v>0.31</v>
      </c>
      <c r="W20" s="22">
        <f t="shared" si="12"/>
        <v>0.28999999999999998</v>
      </c>
      <c r="X20" s="22">
        <f t="shared" si="13"/>
        <v>0.3</v>
      </c>
      <c r="Y20" s="22">
        <f t="shared" si="14"/>
        <v>0.27</v>
      </c>
      <c r="Z20" s="22">
        <f t="shared" si="15"/>
        <v>0.28999999999999998</v>
      </c>
      <c r="AA20" s="22">
        <f t="shared" si="16"/>
        <v>0.26</v>
      </c>
      <c r="AB20" s="22">
        <f t="shared" si="17"/>
        <v>0.3</v>
      </c>
      <c r="AC20" s="22">
        <f t="shared" si="18"/>
        <v>0.31</v>
      </c>
      <c r="AD20" s="22">
        <f t="shared" si="19"/>
        <v>0.35</v>
      </c>
      <c r="AE20" s="22">
        <f t="shared" si="20"/>
        <v>0.28000000000000003</v>
      </c>
      <c r="AF20" s="22">
        <f t="shared" si="21"/>
        <v>0.3</v>
      </c>
      <c r="AG20" s="22">
        <f t="shared" si="22"/>
        <v>0.26</v>
      </c>
      <c r="AH20" s="22">
        <f t="shared" si="23"/>
        <v>0.27</v>
      </c>
      <c r="AI20" s="22">
        <f t="shared" si="24"/>
        <v>0.3</v>
      </c>
      <c r="AJ20" s="22">
        <f t="shared" si="25"/>
        <v>0.27</v>
      </c>
    </row>
    <row r="21" spans="1:36" ht="12.95" customHeight="1">
      <c r="A21" s="21">
        <v>608</v>
      </c>
      <c r="B21" s="64" t="s">
        <v>209</v>
      </c>
      <c r="C21" s="64"/>
      <c r="D21" s="21">
        <v>28</v>
      </c>
      <c r="E21" s="21">
        <v>22</v>
      </c>
      <c r="F21" s="4">
        <f t="shared" si="0"/>
        <v>0.66</v>
      </c>
      <c r="G21" s="5"/>
      <c r="H21" s="21"/>
      <c r="I21" s="21"/>
      <c r="J21" s="1" t="s">
        <v>15</v>
      </c>
      <c r="K21" s="22">
        <f t="shared" si="1"/>
        <v>0.57999999999999996</v>
      </c>
      <c r="L21" s="22">
        <f t="shared" si="2"/>
        <v>0.66</v>
      </c>
      <c r="M21" s="22">
        <f t="shared" si="3"/>
        <v>0.66</v>
      </c>
      <c r="N21" s="22">
        <f t="shared" si="4"/>
        <v>0.65</v>
      </c>
      <c r="O21" s="22">
        <f t="shared" si="5"/>
        <v>0.64</v>
      </c>
      <c r="P21" s="22">
        <f t="shared" si="26"/>
        <v>0.66</v>
      </c>
      <c r="Q21" s="22">
        <f t="shared" si="6"/>
        <v>0.57999999999999996</v>
      </c>
      <c r="R21" s="22">
        <f t="shared" si="7"/>
        <v>0.66</v>
      </c>
      <c r="S21" s="22">
        <f t="shared" si="8"/>
        <v>0.66</v>
      </c>
      <c r="T21" s="22">
        <f t="shared" si="9"/>
        <v>0.7</v>
      </c>
      <c r="U21" s="22">
        <f t="shared" si="10"/>
        <v>0.66</v>
      </c>
      <c r="V21" s="22">
        <f t="shared" si="11"/>
        <v>0.68</v>
      </c>
      <c r="W21" s="22">
        <f t="shared" si="12"/>
        <v>0.63</v>
      </c>
      <c r="X21" s="22">
        <f t="shared" si="13"/>
        <v>0.64</v>
      </c>
      <c r="Y21" s="22">
        <f t="shared" si="14"/>
        <v>0.6</v>
      </c>
      <c r="Z21" s="22">
        <f t="shared" si="15"/>
        <v>0.64</v>
      </c>
      <c r="AA21" s="22">
        <f t="shared" si="16"/>
        <v>0.56000000000000005</v>
      </c>
      <c r="AB21" s="22">
        <f t="shared" si="17"/>
        <v>0.68</v>
      </c>
      <c r="AC21" s="22">
        <f t="shared" si="18"/>
        <v>0.68</v>
      </c>
      <c r="AD21" s="22">
        <f t="shared" si="19"/>
        <v>0.7</v>
      </c>
      <c r="AE21" s="22">
        <f t="shared" si="20"/>
        <v>0.62</v>
      </c>
      <c r="AF21" s="22">
        <f t="shared" si="21"/>
        <v>0.68</v>
      </c>
      <c r="AG21" s="22">
        <f t="shared" si="22"/>
        <v>0.55000000000000004</v>
      </c>
      <c r="AH21" s="22">
        <f t="shared" si="23"/>
        <v>0.6</v>
      </c>
      <c r="AI21" s="22">
        <f t="shared" si="24"/>
        <v>0.63</v>
      </c>
      <c r="AJ21" s="22">
        <f t="shared" si="25"/>
        <v>0.6</v>
      </c>
    </row>
    <row r="22" spans="1:36" ht="12.95" customHeight="1">
      <c r="A22" s="21">
        <v>609</v>
      </c>
      <c r="B22" s="64" t="s">
        <v>209</v>
      </c>
      <c r="C22" s="64"/>
      <c r="D22" s="21">
        <v>28</v>
      </c>
      <c r="E22" s="21">
        <v>23</v>
      </c>
      <c r="F22" s="4">
        <f t="shared" si="0"/>
        <v>0.69</v>
      </c>
      <c r="H22" s="21"/>
      <c r="I22" s="21"/>
      <c r="J22" s="1" t="s">
        <v>15</v>
      </c>
      <c r="K22" s="22">
        <f t="shared" si="1"/>
        <v>0.61</v>
      </c>
      <c r="L22" s="22">
        <f t="shared" si="2"/>
        <v>0.69</v>
      </c>
      <c r="M22" s="22">
        <f t="shared" si="3"/>
        <v>0.69</v>
      </c>
      <c r="N22" s="22">
        <f t="shared" si="4"/>
        <v>0.68</v>
      </c>
      <c r="O22" s="22">
        <f t="shared" si="5"/>
        <v>0.67</v>
      </c>
      <c r="P22" s="22">
        <f t="shared" si="26"/>
        <v>0.69</v>
      </c>
      <c r="Q22" s="22">
        <f t="shared" si="6"/>
        <v>0.61</v>
      </c>
      <c r="R22" s="22">
        <f t="shared" si="7"/>
        <v>0.69</v>
      </c>
      <c r="S22" s="22">
        <f t="shared" si="8"/>
        <v>0.7</v>
      </c>
      <c r="T22" s="22">
        <f t="shared" si="9"/>
        <v>0.74</v>
      </c>
      <c r="U22" s="22">
        <f t="shared" si="10"/>
        <v>0.7</v>
      </c>
      <c r="V22" s="22">
        <f t="shared" si="11"/>
        <v>0.71</v>
      </c>
      <c r="W22" s="22">
        <f t="shared" si="12"/>
        <v>0.65</v>
      </c>
      <c r="X22" s="22">
        <f t="shared" si="13"/>
        <v>0.67</v>
      </c>
      <c r="Y22" s="22">
        <f t="shared" si="14"/>
        <v>0.63</v>
      </c>
      <c r="Z22" s="22">
        <f t="shared" si="15"/>
        <v>0.67</v>
      </c>
      <c r="AA22" s="22">
        <f t="shared" si="16"/>
        <v>0.57999999999999996</v>
      </c>
      <c r="AB22" s="22">
        <f t="shared" si="17"/>
        <v>0.72</v>
      </c>
      <c r="AC22" s="22">
        <f t="shared" si="18"/>
        <v>0.72</v>
      </c>
      <c r="AD22" s="22">
        <f t="shared" si="19"/>
        <v>0.74</v>
      </c>
      <c r="AE22" s="22">
        <f t="shared" si="20"/>
        <v>0.65</v>
      </c>
      <c r="AF22" s="22">
        <f t="shared" si="21"/>
        <v>0.72</v>
      </c>
      <c r="AG22" s="22">
        <f t="shared" si="22"/>
        <v>0.57999999999999996</v>
      </c>
      <c r="AH22" s="22">
        <f t="shared" si="23"/>
        <v>0.63</v>
      </c>
      <c r="AI22" s="22">
        <f t="shared" si="24"/>
        <v>0.66</v>
      </c>
      <c r="AJ22" s="22">
        <f t="shared" si="25"/>
        <v>0.63</v>
      </c>
    </row>
    <row r="23" spans="1:36" ht="12.95" customHeight="1">
      <c r="A23" s="21">
        <v>610</v>
      </c>
      <c r="B23" s="64" t="s">
        <v>209</v>
      </c>
      <c r="C23" s="64"/>
      <c r="D23" s="21">
        <v>22</v>
      </c>
      <c r="E23" s="21">
        <v>20</v>
      </c>
      <c r="F23" s="4">
        <f t="shared" si="0"/>
        <v>0.39</v>
      </c>
      <c r="G23" s="5"/>
      <c r="H23" s="21"/>
      <c r="I23" s="21"/>
      <c r="J23" s="1" t="s">
        <v>15</v>
      </c>
      <c r="K23" s="22">
        <f t="shared" si="1"/>
        <v>0.35</v>
      </c>
      <c r="L23" s="22">
        <f t="shared" si="2"/>
        <v>0.38</v>
      </c>
      <c r="M23" s="22">
        <f t="shared" si="3"/>
        <v>0.39</v>
      </c>
      <c r="N23" s="22">
        <f t="shared" si="4"/>
        <v>0.38</v>
      </c>
      <c r="O23" s="22">
        <f t="shared" si="5"/>
        <v>0.38</v>
      </c>
      <c r="P23" s="22">
        <f t="shared" si="26"/>
        <v>0.39</v>
      </c>
      <c r="Q23" s="22">
        <f t="shared" si="6"/>
        <v>0.34</v>
      </c>
      <c r="R23" s="22">
        <f t="shared" si="7"/>
        <v>0.38</v>
      </c>
      <c r="S23" s="22">
        <f t="shared" si="8"/>
        <v>0.39</v>
      </c>
      <c r="T23" s="22">
        <f t="shared" si="9"/>
        <v>0.41</v>
      </c>
      <c r="U23" s="22">
        <f t="shared" si="10"/>
        <v>0.39</v>
      </c>
      <c r="V23" s="22">
        <f t="shared" si="11"/>
        <v>0.39</v>
      </c>
      <c r="W23" s="22">
        <f t="shared" si="12"/>
        <v>0.37</v>
      </c>
      <c r="X23" s="22">
        <f t="shared" si="13"/>
        <v>0.37</v>
      </c>
      <c r="Y23" s="22">
        <f t="shared" si="14"/>
        <v>0.34</v>
      </c>
      <c r="Z23" s="22">
        <f t="shared" si="15"/>
        <v>0.37</v>
      </c>
      <c r="AA23" s="22">
        <f t="shared" si="16"/>
        <v>0.33</v>
      </c>
      <c r="AB23" s="22">
        <f t="shared" si="17"/>
        <v>0.39</v>
      </c>
      <c r="AC23" s="22">
        <f t="shared" si="18"/>
        <v>0.39</v>
      </c>
      <c r="AD23" s="22">
        <f t="shared" si="19"/>
        <v>0.43</v>
      </c>
      <c r="AE23" s="22">
        <f t="shared" si="20"/>
        <v>0.35</v>
      </c>
      <c r="AF23" s="22">
        <f t="shared" si="21"/>
        <v>0.39</v>
      </c>
      <c r="AG23" s="22">
        <f t="shared" si="22"/>
        <v>0.32</v>
      </c>
      <c r="AH23" s="22">
        <f t="shared" si="23"/>
        <v>0.34</v>
      </c>
      <c r="AI23" s="22">
        <f t="shared" si="24"/>
        <v>0.37</v>
      </c>
      <c r="AJ23" s="22">
        <f t="shared" si="25"/>
        <v>0.34</v>
      </c>
    </row>
    <row r="24" spans="1:36" ht="12.95" customHeight="1">
      <c r="A24" s="21">
        <v>611</v>
      </c>
      <c r="B24" s="64" t="s">
        <v>209</v>
      </c>
      <c r="C24" s="64"/>
      <c r="D24" s="21">
        <v>10</v>
      </c>
      <c r="E24" s="21">
        <v>6</v>
      </c>
      <c r="F24" s="4">
        <f t="shared" si="0"/>
        <v>0.03</v>
      </c>
      <c r="G24" s="5" t="s">
        <v>211</v>
      </c>
      <c r="H24" s="21" t="s">
        <v>212</v>
      </c>
      <c r="I24" s="21" t="s">
        <v>213</v>
      </c>
      <c r="J24" s="1" t="s">
        <v>15</v>
      </c>
      <c r="K24" s="22">
        <f t="shared" si="1"/>
        <v>0.03</v>
      </c>
      <c r="L24" s="22">
        <f t="shared" si="2"/>
        <v>0.02</v>
      </c>
      <c r="M24" s="22">
        <f t="shared" si="3"/>
        <v>0.02</v>
      </c>
      <c r="N24" s="22">
        <f t="shared" si="4"/>
        <v>0.03</v>
      </c>
      <c r="O24" s="22">
        <f t="shared" si="5"/>
        <v>0.03</v>
      </c>
      <c r="P24" s="22">
        <f t="shared" si="26"/>
        <v>0.03</v>
      </c>
      <c r="Q24" s="22">
        <f t="shared" si="6"/>
        <v>0.03</v>
      </c>
      <c r="R24" s="22">
        <f t="shared" si="7"/>
        <v>0.03</v>
      </c>
      <c r="S24" s="22">
        <f t="shared" si="8"/>
        <v>0.02</v>
      </c>
      <c r="T24" s="22">
        <f t="shared" si="9"/>
        <v>0.02</v>
      </c>
      <c r="U24" s="22">
        <f t="shared" si="10"/>
        <v>0.03</v>
      </c>
      <c r="V24" s="22">
        <f t="shared" si="11"/>
        <v>0.03</v>
      </c>
      <c r="W24" s="22">
        <f t="shared" si="12"/>
        <v>0.03</v>
      </c>
      <c r="X24" s="22">
        <f t="shared" si="13"/>
        <v>0.03</v>
      </c>
      <c r="Y24" s="22">
        <f t="shared" si="14"/>
        <v>0.02</v>
      </c>
      <c r="Z24" s="22">
        <f t="shared" si="15"/>
        <v>0.03</v>
      </c>
      <c r="AA24" s="22">
        <f t="shared" si="16"/>
        <v>0.02</v>
      </c>
      <c r="AB24" s="22">
        <f t="shared" si="17"/>
        <v>0.02</v>
      </c>
      <c r="AC24" s="22">
        <f t="shared" si="18"/>
        <v>0.02</v>
      </c>
      <c r="AD24" s="22">
        <f t="shared" si="19"/>
        <v>0.03</v>
      </c>
      <c r="AE24" s="22">
        <f t="shared" si="20"/>
        <v>0.02</v>
      </c>
      <c r="AF24" s="22">
        <f t="shared" si="21"/>
        <v>0.02</v>
      </c>
      <c r="AG24" s="22">
        <f t="shared" si="22"/>
        <v>0.03</v>
      </c>
      <c r="AH24" s="22">
        <f t="shared" si="23"/>
        <v>0.02</v>
      </c>
      <c r="AI24" s="22">
        <f t="shared" si="24"/>
        <v>0.03</v>
      </c>
      <c r="AJ24" s="22">
        <f t="shared" si="25"/>
        <v>0.03</v>
      </c>
    </row>
    <row r="25" spans="1:36" ht="12.95" customHeight="1">
      <c r="A25" s="21">
        <v>612</v>
      </c>
      <c r="B25" s="64" t="s">
        <v>209</v>
      </c>
      <c r="C25" s="64"/>
      <c r="D25" s="21">
        <v>22</v>
      </c>
      <c r="E25" s="21">
        <v>16</v>
      </c>
      <c r="F25" s="4">
        <f t="shared" si="0"/>
        <v>0.3</v>
      </c>
      <c r="G25" s="21"/>
      <c r="H25" s="21" t="s">
        <v>214</v>
      </c>
      <c r="I25" s="21" t="s">
        <v>217</v>
      </c>
      <c r="J25" s="1" t="s">
        <v>15</v>
      </c>
      <c r="K25" s="22">
        <f t="shared" si="1"/>
        <v>0.28000000000000003</v>
      </c>
      <c r="L25" s="22">
        <f t="shared" si="2"/>
        <v>0.3</v>
      </c>
      <c r="M25" s="22">
        <f t="shared" si="3"/>
        <v>0.3</v>
      </c>
      <c r="N25" s="22">
        <f t="shared" si="4"/>
        <v>0.3</v>
      </c>
      <c r="O25" s="22">
        <f t="shared" si="5"/>
        <v>0.3</v>
      </c>
      <c r="P25" s="22">
        <f t="shared" si="26"/>
        <v>0.3</v>
      </c>
      <c r="Q25" s="22">
        <f t="shared" si="6"/>
        <v>0.28000000000000003</v>
      </c>
      <c r="R25" s="22">
        <f t="shared" si="7"/>
        <v>0.3</v>
      </c>
      <c r="S25" s="22">
        <f t="shared" si="8"/>
        <v>0.3</v>
      </c>
      <c r="T25" s="22">
        <f t="shared" si="9"/>
        <v>0.3</v>
      </c>
      <c r="U25" s="22">
        <f t="shared" si="10"/>
        <v>0.3</v>
      </c>
      <c r="V25" s="22">
        <f t="shared" si="11"/>
        <v>0.32</v>
      </c>
      <c r="W25" s="22">
        <f t="shared" si="12"/>
        <v>0.3</v>
      </c>
      <c r="X25" s="22">
        <f t="shared" si="13"/>
        <v>0.3</v>
      </c>
      <c r="Y25" s="22">
        <f t="shared" si="14"/>
        <v>0.27</v>
      </c>
      <c r="Z25" s="22">
        <f t="shared" si="15"/>
        <v>0.3</v>
      </c>
      <c r="AA25" s="22">
        <f t="shared" si="16"/>
        <v>0.27</v>
      </c>
      <c r="AB25" s="22">
        <f t="shared" si="17"/>
        <v>0.31</v>
      </c>
      <c r="AC25" s="22">
        <f t="shared" si="18"/>
        <v>0.31</v>
      </c>
      <c r="AD25" s="22">
        <f t="shared" si="19"/>
        <v>0.34</v>
      </c>
      <c r="AE25" s="22">
        <f t="shared" si="20"/>
        <v>0.28000000000000003</v>
      </c>
      <c r="AF25" s="22">
        <f t="shared" si="21"/>
        <v>0.31</v>
      </c>
      <c r="AG25" s="22">
        <f t="shared" si="22"/>
        <v>0.27</v>
      </c>
      <c r="AH25" s="22">
        <f t="shared" si="23"/>
        <v>0.28000000000000003</v>
      </c>
      <c r="AI25" s="22">
        <f t="shared" si="24"/>
        <v>0.3</v>
      </c>
      <c r="AJ25" s="22">
        <f t="shared" si="25"/>
        <v>0.28000000000000003</v>
      </c>
    </row>
    <row r="26" spans="1:36" ht="12.95" customHeight="1">
      <c r="A26" s="21">
        <v>613</v>
      </c>
      <c r="B26" s="64" t="s">
        <v>209</v>
      </c>
      <c r="C26" s="64"/>
      <c r="D26" s="21">
        <v>12</v>
      </c>
      <c r="E26" s="21">
        <v>15</v>
      </c>
      <c r="F26" s="4">
        <f t="shared" si="0"/>
        <v>0.09</v>
      </c>
      <c r="G26" s="21" t="s">
        <v>219</v>
      </c>
      <c r="H26" s="21" t="s">
        <v>214</v>
      </c>
      <c r="I26" s="21" t="s">
        <v>218</v>
      </c>
      <c r="J26" s="1" t="s">
        <v>15</v>
      </c>
      <c r="K26" s="22">
        <f t="shared" si="1"/>
        <v>0.09</v>
      </c>
      <c r="L26" s="22">
        <f t="shared" si="2"/>
        <v>0.09</v>
      </c>
      <c r="M26" s="22">
        <f t="shared" si="3"/>
        <v>0.1</v>
      </c>
      <c r="N26" s="22">
        <f t="shared" si="4"/>
        <v>0.1</v>
      </c>
      <c r="O26" s="22">
        <f t="shared" si="5"/>
        <v>0.1</v>
      </c>
      <c r="P26" s="22">
        <f t="shared" si="26"/>
        <v>0.09</v>
      </c>
      <c r="Q26" s="22">
        <f t="shared" si="6"/>
        <v>0.09</v>
      </c>
      <c r="R26" s="22">
        <f t="shared" si="7"/>
        <v>0.09</v>
      </c>
      <c r="S26" s="22">
        <f t="shared" si="8"/>
        <v>0.1</v>
      </c>
      <c r="T26" s="22">
        <f t="shared" si="9"/>
        <v>0.1</v>
      </c>
      <c r="U26" s="22">
        <f t="shared" si="10"/>
        <v>0.09</v>
      </c>
      <c r="V26" s="22">
        <f t="shared" si="11"/>
        <v>0.09</v>
      </c>
      <c r="W26" s="22">
        <f t="shared" si="12"/>
        <v>0.09</v>
      </c>
      <c r="X26" s="22">
        <f t="shared" si="13"/>
        <v>0.09</v>
      </c>
      <c r="Y26" s="22">
        <f t="shared" si="14"/>
        <v>0.08</v>
      </c>
      <c r="Z26" s="22">
        <f t="shared" si="15"/>
        <v>0.09</v>
      </c>
      <c r="AA26" s="22">
        <f t="shared" si="16"/>
        <v>0.08</v>
      </c>
      <c r="AB26" s="22">
        <f t="shared" si="17"/>
        <v>0.09</v>
      </c>
      <c r="AC26" s="22">
        <f t="shared" si="18"/>
        <v>0.09</v>
      </c>
      <c r="AD26" s="22">
        <f t="shared" si="19"/>
        <v>0.12</v>
      </c>
      <c r="AE26" s="22">
        <f t="shared" si="20"/>
        <v>0.08</v>
      </c>
      <c r="AF26" s="22">
        <f t="shared" si="21"/>
        <v>0.09</v>
      </c>
      <c r="AG26" s="22">
        <f t="shared" si="22"/>
        <v>0.08</v>
      </c>
      <c r="AH26" s="22">
        <f t="shared" si="23"/>
        <v>0.08</v>
      </c>
      <c r="AI26" s="22">
        <f t="shared" si="24"/>
        <v>0.09</v>
      </c>
      <c r="AJ26" s="22">
        <f t="shared" si="25"/>
        <v>0.08</v>
      </c>
    </row>
    <row r="27" spans="1:36" ht="12.95" customHeight="1">
      <c r="A27" s="21">
        <v>614</v>
      </c>
      <c r="B27" s="64" t="s">
        <v>209</v>
      </c>
      <c r="C27" s="64"/>
      <c r="D27" s="21">
        <v>34</v>
      </c>
      <c r="E27" s="21">
        <v>25</v>
      </c>
      <c r="F27" s="4">
        <f t="shared" si="0"/>
        <v>1.04</v>
      </c>
      <c r="G27" s="5"/>
      <c r="H27" s="21"/>
      <c r="I27" s="21"/>
      <c r="J27" s="1" t="s">
        <v>15</v>
      </c>
      <c r="K27" s="22">
        <f t="shared" si="1"/>
        <v>0.93</v>
      </c>
      <c r="L27" s="22">
        <f t="shared" si="2"/>
        <v>1.08</v>
      </c>
      <c r="M27" s="22">
        <f t="shared" si="3"/>
        <v>1.07</v>
      </c>
      <c r="N27" s="22">
        <f t="shared" si="4"/>
        <v>1.04</v>
      </c>
      <c r="O27" s="22">
        <f t="shared" si="5"/>
        <v>1.03</v>
      </c>
      <c r="P27" s="22">
        <f t="shared" si="26"/>
        <v>1.04</v>
      </c>
      <c r="Q27" s="22">
        <f t="shared" si="6"/>
        <v>0.94</v>
      </c>
      <c r="R27" s="22">
        <f t="shared" si="7"/>
        <v>1.0900000000000001</v>
      </c>
      <c r="S27" s="22">
        <f t="shared" si="8"/>
        <v>1.08</v>
      </c>
      <c r="T27" s="22">
        <f t="shared" si="9"/>
        <v>1.1499999999999999</v>
      </c>
      <c r="U27" s="22">
        <f t="shared" si="10"/>
        <v>1.1499999999999999</v>
      </c>
      <c r="V27" s="22">
        <f t="shared" si="11"/>
        <v>1.1200000000000001</v>
      </c>
      <c r="W27" s="22">
        <f t="shared" si="12"/>
        <v>1.01</v>
      </c>
      <c r="X27" s="22">
        <f t="shared" si="13"/>
        <v>1.03</v>
      </c>
      <c r="Y27" s="22">
        <f t="shared" si="14"/>
        <v>1.01</v>
      </c>
      <c r="Z27" s="22">
        <f t="shared" si="15"/>
        <v>1.03</v>
      </c>
      <c r="AA27" s="22">
        <f t="shared" si="16"/>
        <v>0.9</v>
      </c>
      <c r="AB27" s="22">
        <f t="shared" si="17"/>
        <v>1.1399999999999999</v>
      </c>
      <c r="AC27" s="22">
        <f t="shared" si="18"/>
        <v>1.1299999999999999</v>
      </c>
      <c r="AD27" s="22">
        <f t="shared" si="19"/>
        <v>1.1100000000000001</v>
      </c>
      <c r="AE27" s="22">
        <f t="shared" si="20"/>
        <v>1.03</v>
      </c>
      <c r="AF27" s="22">
        <f t="shared" si="21"/>
        <v>1.1100000000000001</v>
      </c>
      <c r="AG27" s="22">
        <f t="shared" si="22"/>
        <v>0.9</v>
      </c>
      <c r="AH27" s="22">
        <f t="shared" si="23"/>
        <v>0.99</v>
      </c>
      <c r="AI27" s="22">
        <f t="shared" si="24"/>
        <v>1.02</v>
      </c>
      <c r="AJ27" s="22">
        <f t="shared" si="25"/>
        <v>0.99</v>
      </c>
    </row>
    <row r="28" spans="1:36" ht="12.95" customHeight="1">
      <c r="A28" s="21">
        <v>615</v>
      </c>
      <c r="B28" s="64" t="s">
        <v>209</v>
      </c>
      <c r="C28" s="64"/>
      <c r="D28" s="21">
        <v>12</v>
      </c>
      <c r="E28" s="21">
        <v>9</v>
      </c>
      <c r="F28" s="4">
        <f t="shared" si="0"/>
        <v>0.05</v>
      </c>
      <c r="G28" s="5" t="s">
        <v>211</v>
      </c>
      <c r="H28" s="21" t="s">
        <v>212</v>
      </c>
      <c r="I28" s="21" t="s">
        <v>213</v>
      </c>
      <c r="J28" s="1" t="s">
        <v>15</v>
      </c>
      <c r="K28" s="22">
        <f t="shared" si="1"/>
        <v>0.05</v>
      </c>
      <c r="L28" s="22">
        <f t="shared" si="2"/>
        <v>0.05</v>
      </c>
      <c r="M28" s="22">
        <f t="shared" si="3"/>
        <v>0.05</v>
      </c>
      <c r="N28" s="22">
        <f t="shared" si="4"/>
        <v>0.06</v>
      </c>
      <c r="O28" s="22">
        <f t="shared" si="5"/>
        <v>0.06</v>
      </c>
      <c r="P28" s="22">
        <f t="shared" si="26"/>
        <v>0.05</v>
      </c>
      <c r="Q28" s="22">
        <f t="shared" si="6"/>
        <v>0.05</v>
      </c>
      <c r="R28" s="22">
        <f t="shared" si="7"/>
        <v>0.05</v>
      </c>
      <c r="S28" s="22">
        <f t="shared" si="8"/>
        <v>0.05</v>
      </c>
      <c r="T28" s="22">
        <f t="shared" si="9"/>
        <v>0.05</v>
      </c>
      <c r="U28" s="22">
        <f t="shared" si="10"/>
        <v>0.05</v>
      </c>
      <c r="V28" s="22">
        <f t="shared" si="11"/>
        <v>0.06</v>
      </c>
      <c r="W28" s="22">
        <f t="shared" si="12"/>
        <v>0.06</v>
      </c>
      <c r="X28" s="22">
        <f t="shared" si="13"/>
        <v>0.05</v>
      </c>
      <c r="Y28" s="22">
        <f t="shared" si="14"/>
        <v>0.05</v>
      </c>
      <c r="Z28" s="22">
        <f t="shared" si="15"/>
        <v>0.06</v>
      </c>
      <c r="AA28" s="22">
        <f t="shared" si="16"/>
        <v>0.05</v>
      </c>
      <c r="AB28" s="22">
        <f t="shared" si="17"/>
        <v>0.05</v>
      </c>
      <c r="AC28" s="22">
        <f t="shared" si="18"/>
        <v>0.05</v>
      </c>
      <c r="AD28" s="22">
        <f t="shared" si="19"/>
        <v>7.0000000000000007E-2</v>
      </c>
      <c r="AE28" s="22">
        <f t="shared" si="20"/>
        <v>0.05</v>
      </c>
      <c r="AF28" s="22">
        <f t="shared" si="21"/>
        <v>0.05</v>
      </c>
      <c r="AG28" s="22">
        <f t="shared" si="22"/>
        <v>0.05</v>
      </c>
      <c r="AH28" s="22">
        <f t="shared" si="23"/>
        <v>0.05</v>
      </c>
      <c r="AI28" s="22">
        <f t="shared" si="24"/>
        <v>0.06</v>
      </c>
      <c r="AJ28" s="22">
        <f t="shared" si="25"/>
        <v>0.05</v>
      </c>
    </row>
    <row r="29" spans="1:36" ht="12.95" customHeight="1">
      <c r="A29" s="21">
        <v>616</v>
      </c>
      <c r="B29" s="64" t="s">
        <v>209</v>
      </c>
      <c r="C29" s="64"/>
      <c r="D29" s="21">
        <v>14</v>
      </c>
      <c r="E29" s="21">
        <v>12</v>
      </c>
      <c r="F29" s="4">
        <f t="shared" si="0"/>
        <v>0.1</v>
      </c>
      <c r="G29" s="5" t="s">
        <v>211</v>
      </c>
      <c r="H29" s="21" t="s">
        <v>212</v>
      </c>
      <c r="I29" s="21" t="s">
        <v>213</v>
      </c>
      <c r="J29" s="1" t="s">
        <v>15</v>
      </c>
      <c r="K29" s="22">
        <f t="shared" si="1"/>
        <v>0.09</v>
      </c>
      <c r="L29" s="22">
        <f t="shared" si="2"/>
        <v>0.1</v>
      </c>
      <c r="M29" s="22">
        <f t="shared" si="3"/>
        <v>0.1</v>
      </c>
      <c r="N29" s="22">
        <f t="shared" si="4"/>
        <v>0.1</v>
      </c>
      <c r="O29" s="22">
        <f t="shared" si="5"/>
        <v>0.1</v>
      </c>
      <c r="P29" s="22">
        <f t="shared" si="26"/>
        <v>0.1</v>
      </c>
      <c r="Q29" s="22">
        <f t="shared" si="6"/>
        <v>0.09</v>
      </c>
      <c r="R29" s="22">
        <f t="shared" si="7"/>
        <v>0.1</v>
      </c>
      <c r="S29" s="22">
        <f t="shared" si="8"/>
        <v>0.1</v>
      </c>
      <c r="T29" s="22">
        <f t="shared" si="9"/>
        <v>0.1</v>
      </c>
      <c r="U29" s="22">
        <f t="shared" si="10"/>
        <v>0.1</v>
      </c>
      <c r="V29" s="22">
        <f t="shared" si="11"/>
        <v>0.1</v>
      </c>
      <c r="W29" s="22">
        <f t="shared" si="12"/>
        <v>0.1</v>
      </c>
      <c r="X29" s="22">
        <f t="shared" si="13"/>
        <v>0.1</v>
      </c>
      <c r="Y29" s="22">
        <f t="shared" si="14"/>
        <v>0.08</v>
      </c>
      <c r="Z29" s="22">
        <f t="shared" si="15"/>
        <v>0.1</v>
      </c>
      <c r="AA29" s="22">
        <f t="shared" si="16"/>
        <v>0.09</v>
      </c>
      <c r="AB29" s="22">
        <f t="shared" si="17"/>
        <v>0.09</v>
      </c>
      <c r="AC29" s="22">
        <f t="shared" si="18"/>
        <v>0.1</v>
      </c>
      <c r="AD29" s="22">
        <f t="shared" si="19"/>
        <v>0.12</v>
      </c>
      <c r="AE29" s="22">
        <f t="shared" si="20"/>
        <v>0.09</v>
      </c>
      <c r="AF29" s="22">
        <f t="shared" si="21"/>
        <v>0.09</v>
      </c>
      <c r="AG29" s="22">
        <f t="shared" si="22"/>
        <v>0.09</v>
      </c>
      <c r="AH29" s="22">
        <f t="shared" si="23"/>
        <v>0.09</v>
      </c>
      <c r="AI29" s="22">
        <f t="shared" si="24"/>
        <v>0.1</v>
      </c>
      <c r="AJ29" s="22">
        <f t="shared" si="25"/>
        <v>0.09</v>
      </c>
    </row>
    <row r="30" spans="1:36" ht="12.95" customHeight="1">
      <c r="A30" s="21">
        <v>617</v>
      </c>
      <c r="B30" s="64" t="s">
        <v>210</v>
      </c>
      <c r="C30" s="64"/>
      <c r="D30" s="21">
        <v>20</v>
      </c>
      <c r="E30" s="21">
        <v>18</v>
      </c>
      <c r="F30" s="4">
        <f t="shared" si="0"/>
        <v>0.26</v>
      </c>
      <c r="G30" s="5" t="s">
        <v>220</v>
      </c>
      <c r="H30" s="21" t="s">
        <v>214</v>
      </c>
      <c r="I30" s="21" t="s">
        <v>221</v>
      </c>
      <c r="J30" s="1" t="s">
        <v>15</v>
      </c>
      <c r="K30" s="22">
        <f t="shared" si="1"/>
        <v>0.26</v>
      </c>
      <c r="L30" s="22">
        <f t="shared" si="2"/>
        <v>0.28999999999999998</v>
      </c>
      <c r="M30" s="22">
        <f t="shared" si="3"/>
        <v>0.28999999999999998</v>
      </c>
      <c r="N30" s="22">
        <f t="shared" si="4"/>
        <v>0.28999999999999998</v>
      </c>
      <c r="O30" s="22">
        <f t="shared" si="5"/>
        <v>0.28999999999999998</v>
      </c>
      <c r="P30" s="22">
        <f t="shared" si="26"/>
        <v>0.28999999999999998</v>
      </c>
      <c r="Q30" s="22">
        <f t="shared" si="6"/>
        <v>0.26</v>
      </c>
      <c r="R30" s="22">
        <f t="shared" si="7"/>
        <v>0.28999999999999998</v>
      </c>
      <c r="S30" s="22">
        <f t="shared" si="8"/>
        <v>0.28999999999999998</v>
      </c>
      <c r="T30" s="22">
        <f t="shared" si="9"/>
        <v>0.3</v>
      </c>
      <c r="U30" s="22">
        <f t="shared" si="10"/>
        <v>0.28999999999999998</v>
      </c>
      <c r="V30" s="22">
        <f t="shared" si="11"/>
        <v>0.28999999999999998</v>
      </c>
      <c r="W30" s="22">
        <f t="shared" si="12"/>
        <v>0.28000000000000003</v>
      </c>
      <c r="X30" s="22">
        <f t="shared" si="13"/>
        <v>0.28000000000000003</v>
      </c>
      <c r="Y30" s="22">
        <f t="shared" si="14"/>
        <v>0.25</v>
      </c>
      <c r="Z30" s="22">
        <f t="shared" si="15"/>
        <v>0.28000000000000003</v>
      </c>
      <c r="AA30" s="22">
        <f t="shared" si="16"/>
        <v>0.25</v>
      </c>
      <c r="AB30" s="22">
        <f t="shared" si="17"/>
        <v>0.28999999999999998</v>
      </c>
      <c r="AC30" s="22">
        <f t="shared" si="18"/>
        <v>0.28999999999999998</v>
      </c>
      <c r="AD30" s="22">
        <f t="shared" si="19"/>
        <v>0.33</v>
      </c>
      <c r="AE30" s="22">
        <f t="shared" si="20"/>
        <v>0.26</v>
      </c>
      <c r="AF30" s="22">
        <f t="shared" si="21"/>
        <v>0.28999999999999998</v>
      </c>
      <c r="AG30" s="22">
        <f t="shared" si="22"/>
        <v>0.24</v>
      </c>
      <c r="AH30" s="22">
        <f t="shared" si="23"/>
        <v>0.26</v>
      </c>
      <c r="AI30" s="22">
        <f t="shared" si="24"/>
        <v>0.28000000000000003</v>
      </c>
      <c r="AJ30" s="22">
        <f t="shared" si="25"/>
        <v>0.26</v>
      </c>
    </row>
    <row r="31" spans="1:36" ht="12.95" customHeight="1">
      <c r="A31" s="21">
        <v>618</v>
      </c>
      <c r="B31" s="64" t="s">
        <v>210</v>
      </c>
      <c r="C31" s="64"/>
      <c r="D31" s="21">
        <v>14</v>
      </c>
      <c r="E31" s="21">
        <v>16</v>
      </c>
      <c r="F31" s="4">
        <f t="shared" si="0"/>
        <v>0.12</v>
      </c>
      <c r="G31" s="5" t="s">
        <v>220</v>
      </c>
      <c r="H31" s="21" t="s">
        <v>214</v>
      </c>
      <c r="I31" s="21" t="s">
        <v>221</v>
      </c>
      <c r="J31" s="1" t="s">
        <v>15</v>
      </c>
      <c r="K31" s="22">
        <f t="shared" si="1"/>
        <v>0.13</v>
      </c>
      <c r="L31" s="22">
        <f t="shared" si="2"/>
        <v>0.13</v>
      </c>
      <c r="M31" s="22">
        <f t="shared" si="3"/>
        <v>0.14000000000000001</v>
      </c>
      <c r="N31" s="22">
        <f t="shared" si="4"/>
        <v>0.14000000000000001</v>
      </c>
      <c r="O31" s="22">
        <f t="shared" si="5"/>
        <v>0.14000000000000001</v>
      </c>
      <c r="P31" s="22">
        <f t="shared" si="26"/>
        <v>0.13</v>
      </c>
      <c r="Q31" s="22">
        <f t="shared" si="6"/>
        <v>0.12</v>
      </c>
      <c r="R31" s="22">
        <f t="shared" si="7"/>
        <v>0.13</v>
      </c>
      <c r="S31" s="22">
        <f t="shared" si="8"/>
        <v>0.14000000000000001</v>
      </c>
      <c r="T31" s="22">
        <f t="shared" si="9"/>
        <v>0.14000000000000001</v>
      </c>
      <c r="U31" s="22">
        <f t="shared" si="10"/>
        <v>0.13</v>
      </c>
      <c r="V31" s="22">
        <f t="shared" si="11"/>
        <v>0.13</v>
      </c>
      <c r="W31" s="22">
        <f t="shared" si="12"/>
        <v>0.13</v>
      </c>
      <c r="X31" s="22">
        <f t="shared" si="13"/>
        <v>0.13</v>
      </c>
      <c r="Y31" s="22">
        <f t="shared" si="14"/>
        <v>0.11</v>
      </c>
      <c r="Z31" s="22">
        <f t="shared" si="15"/>
        <v>0.13</v>
      </c>
      <c r="AA31" s="22">
        <f t="shared" si="16"/>
        <v>0.12</v>
      </c>
      <c r="AB31" s="22">
        <f t="shared" si="17"/>
        <v>0.13</v>
      </c>
      <c r="AC31" s="22">
        <f t="shared" si="18"/>
        <v>0.13</v>
      </c>
      <c r="AD31" s="22">
        <f t="shared" si="19"/>
        <v>0.16</v>
      </c>
      <c r="AE31" s="22">
        <f t="shared" si="20"/>
        <v>0.12</v>
      </c>
      <c r="AF31" s="22">
        <f t="shared" si="21"/>
        <v>0.13</v>
      </c>
      <c r="AG31" s="22">
        <f t="shared" si="22"/>
        <v>0.11</v>
      </c>
      <c r="AH31" s="22">
        <f t="shared" si="23"/>
        <v>0.12</v>
      </c>
      <c r="AI31" s="22">
        <f t="shared" si="24"/>
        <v>0.13</v>
      </c>
      <c r="AJ31" s="22">
        <f t="shared" si="25"/>
        <v>0.12</v>
      </c>
    </row>
    <row r="32" spans="1:36" ht="12.95" customHeight="1">
      <c r="A32" s="21">
        <v>619</v>
      </c>
      <c r="B32" s="64" t="s">
        <v>210</v>
      </c>
      <c r="C32" s="64"/>
      <c r="D32" s="21">
        <v>18</v>
      </c>
      <c r="E32" s="21">
        <v>18</v>
      </c>
      <c r="F32" s="4">
        <f t="shared" si="0"/>
        <v>0.21</v>
      </c>
      <c r="G32" s="21"/>
      <c r="H32" s="21"/>
      <c r="I32" s="21"/>
      <c r="J32" s="1" t="s">
        <v>15</v>
      </c>
      <c r="K32" s="22">
        <f t="shared" si="1"/>
        <v>0.22</v>
      </c>
      <c r="L32" s="22">
        <f t="shared" si="2"/>
        <v>0.24</v>
      </c>
      <c r="M32" s="22">
        <f t="shared" si="3"/>
        <v>0.24</v>
      </c>
      <c r="N32" s="22">
        <f t="shared" si="4"/>
        <v>0.24</v>
      </c>
      <c r="O32" s="22">
        <f t="shared" si="5"/>
        <v>0.24</v>
      </c>
      <c r="P32" s="22">
        <f t="shared" si="26"/>
        <v>0.24</v>
      </c>
      <c r="Q32" s="22">
        <f t="shared" si="6"/>
        <v>0.22</v>
      </c>
      <c r="R32" s="22">
        <f t="shared" si="7"/>
        <v>0.23</v>
      </c>
      <c r="S32" s="22">
        <f t="shared" si="8"/>
        <v>0.24</v>
      </c>
      <c r="T32" s="22">
        <f t="shared" si="9"/>
        <v>0.25</v>
      </c>
      <c r="U32" s="22">
        <f t="shared" si="10"/>
        <v>0.23</v>
      </c>
      <c r="V32" s="22">
        <f t="shared" si="11"/>
        <v>0.24</v>
      </c>
      <c r="W32" s="22">
        <f t="shared" si="12"/>
        <v>0.23</v>
      </c>
      <c r="X32" s="22">
        <f t="shared" si="13"/>
        <v>0.23</v>
      </c>
      <c r="Y32" s="22">
        <f t="shared" si="14"/>
        <v>0.2</v>
      </c>
      <c r="Z32" s="22">
        <f t="shared" si="15"/>
        <v>0.23</v>
      </c>
      <c r="AA32" s="22">
        <f t="shared" si="16"/>
        <v>0.21</v>
      </c>
      <c r="AB32" s="22">
        <f t="shared" si="17"/>
        <v>0.23</v>
      </c>
      <c r="AC32" s="22">
        <f t="shared" si="18"/>
        <v>0.24</v>
      </c>
      <c r="AD32" s="22">
        <f t="shared" si="19"/>
        <v>0.27</v>
      </c>
      <c r="AE32" s="22">
        <f t="shared" si="20"/>
        <v>0.21</v>
      </c>
      <c r="AF32" s="22">
        <f t="shared" si="21"/>
        <v>0.23</v>
      </c>
      <c r="AG32" s="22">
        <f t="shared" si="22"/>
        <v>0.2</v>
      </c>
      <c r="AH32" s="22">
        <f t="shared" si="23"/>
        <v>0.21</v>
      </c>
      <c r="AI32" s="22">
        <f t="shared" si="24"/>
        <v>0.23</v>
      </c>
      <c r="AJ32" s="22">
        <f t="shared" si="25"/>
        <v>0.21</v>
      </c>
    </row>
    <row r="33" spans="1:36" ht="12.95" customHeight="1">
      <c r="A33" s="21">
        <v>620</v>
      </c>
      <c r="B33" s="64" t="s">
        <v>210</v>
      </c>
      <c r="C33" s="64"/>
      <c r="D33" s="21">
        <v>14</v>
      </c>
      <c r="E33" s="21">
        <v>16</v>
      </c>
      <c r="F33" s="4">
        <f t="shared" si="0"/>
        <v>0.12</v>
      </c>
      <c r="G33" s="21"/>
      <c r="H33" s="21"/>
      <c r="I33" s="21"/>
      <c r="J33" s="1" t="s">
        <v>15</v>
      </c>
      <c r="K33" s="22">
        <f t="shared" si="1"/>
        <v>0.13</v>
      </c>
      <c r="L33" s="22">
        <f t="shared" si="2"/>
        <v>0.13</v>
      </c>
      <c r="M33" s="22">
        <f t="shared" si="3"/>
        <v>0.14000000000000001</v>
      </c>
      <c r="N33" s="22">
        <f t="shared" si="4"/>
        <v>0.14000000000000001</v>
      </c>
      <c r="O33" s="22">
        <f t="shared" si="5"/>
        <v>0.14000000000000001</v>
      </c>
      <c r="P33" s="22">
        <f t="shared" si="26"/>
        <v>0.13</v>
      </c>
      <c r="Q33" s="22">
        <f t="shared" si="6"/>
        <v>0.12</v>
      </c>
      <c r="R33" s="22">
        <f t="shared" si="7"/>
        <v>0.13</v>
      </c>
      <c r="S33" s="22">
        <f t="shared" si="8"/>
        <v>0.14000000000000001</v>
      </c>
      <c r="T33" s="22">
        <f t="shared" si="9"/>
        <v>0.14000000000000001</v>
      </c>
      <c r="U33" s="22">
        <f t="shared" si="10"/>
        <v>0.13</v>
      </c>
      <c r="V33" s="22">
        <f t="shared" si="11"/>
        <v>0.13</v>
      </c>
      <c r="W33" s="22">
        <f t="shared" si="12"/>
        <v>0.13</v>
      </c>
      <c r="X33" s="22">
        <f t="shared" si="13"/>
        <v>0.13</v>
      </c>
      <c r="Y33" s="22">
        <f t="shared" si="14"/>
        <v>0.11</v>
      </c>
      <c r="Z33" s="22">
        <f t="shared" si="15"/>
        <v>0.13</v>
      </c>
      <c r="AA33" s="22">
        <f t="shared" si="16"/>
        <v>0.12</v>
      </c>
      <c r="AB33" s="22">
        <f t="shared" si="17"/>
        <v>0.13</v>
      </c>
      <c r="AC33" s="22">
        <f t="shared" si="18"/>
        <v>0.13</v>
      </c>
      <c r="AD33" s="22">
        <f t="shared" si="19"/>
        <v>0.16</v>
      </c>
      <c r="AE33" s="22">
        <f t="shared" si="20"/>
        <v>0.12</v>
      </c>
      <c r="AF33" s="22">
        <f t="shared" si="21"/>
        <v>0.13</v>
      </c>
      <c r="AG33" s="22">
        <f t="shared" si="22"/>
        <v>0.11</v>
      </c>
      <c r="AH33" s="22">
        <f t="shared" si="23"/>
        <v>0.12</v>
      </c>
      <c r="AI33" s="22">
        <f t="shared" si="24"/>
        <v>0.13</v>
      </c>
      <c r="AJ33" s="22">
        <f t="shared" si="25"/>
        <v>0.12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231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23</v>
      </c>
      <c r="D47" s="13">
        <f>COUNTIF(G4:G43,"*下層*")</f>
        <v>7</v>
      </c>
      <c r="E47" s="13">
        <f>COUNTA(A4:A43)</f>
        <v>30</v>
      </c>
      <c r="F47" s="9"/>
      <c r="G47" s="14">
        <f>C47*100</f>
        <v>2300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11</v>
      </c>
      <c r="E48" s="13">
        <f>ROUND(SUM(E4:E43)/E47,0)</f>
        <v>18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26</v>
      </c>
      <c r="D49" s="13">
        <f>IF(D47&gt;0,ROUND(SUMIF(G4:G43,"*下層*",D4:D43)/D47,0),"")</f>
        <v>13</v>
      </c>
      <c r="E49" s="13">
        <f>ROUND(SUM(D4:D43)/E47,0)</f>
        <v>23</v>
      </c>
      <c r="F49" s="12"/>
      <c r="G49" s="14">
        <f>C49</f>
        <v>26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14.54</v>
      </c>
      <c r="D50" s="15">
        <f>SUMIF(G4:G43,"*下層*",F4:F43)</f>
        <v>0.52</v>
      </c>
      <c r="E50" s="4">
        <f>SUM(F4:F43)</f>
        <v>15.059999999999999</v>
      </c>
      <c r="F50" s="12"/>
      <c r="G50" s="16">
        <f>C50*100</f>
        <v>1454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形状比＝77、Sr＝10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8</v>
      </c>
      <c r="D54" s="13">
        <f>COUNTIF(H4:H43,"▲")</f>
        <v>7</v>
      </c>
      <c r="E54" s="13">
        <f>COUNTA(H4:H43)</f>
        <v>15</v>
      </c>
      <c r="F54" s="9"/>
      <c r="G54" s="14">
        <f>C54*100</f>
        <v>800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17</v>
      </c>
      <c r="D55" s="13">
        <f>IF(D54&gt;0,ROUND(SUMIF(H4:H43,"▲",E4:E43)/D54,0),"")</f>
        <v>11</v>
      </c>
      <c r="E55" s="13">
        <f>ROUND(SUMIF(H4:H43,"*",E4:E43)/E54,0)</f>
        <v>14</v>
      </c>
      <c r="F55" s="12"/>
      <c r="G55" s="14">
        <f>C55</f>
        <v>17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20</v>
      </c>
      <c r="D56" s="13">
        <f>IF(D54&gt;0,ROUND(SUMIF(H4:H43,"▲",D4:D43)/D54,0),"")</f>
        <v>13</v>
      </c>
      <c r="E56" s="13">
        <f>ROUND(SUMIF(H4:H43,"*",D4:D43)/E54,0)</f>
        <v>16</v>
      </c>
      <c r="F56" s="12"/>
      <c r="G56" s="14">
        <f>C56</f>
        <v>20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2.37</v>
      </c>
      <c r="D57" s="15">
        <f>SUMIF(H4:H43,"▲",F4:F43)</f>
        <v>0.52</v>
      </c>
      <c r="E57" s="15">
        <f>SUM(C57:D57)</f>
        <v>2.89</v>
      </c>
      <c r="F57" s="12"/>
      <c r="G57" s="18">
        <f>C57*100</f>
        <v>237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34.799999999999997</v>
      </c>
      <c r="D61" s="19">
        <f>IF(D47&gt;0,ROUND(D54/D47*100,1),"")</f>
        <v>100</v>
      </c>
      <c r="E61" s="19">
        <f>ROUND(E54/E47*100,1)</f>
        <v>50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16.3</v>
      </c>
      <c r="D62" s="19">
        <f>IF(D47&gt;0,ROUND(D57/D50*100,1),"")</f>
        <v>100</v>
      </c>
      <c r="E62" s="19">
        <f>ROUND(E57/E50*100,1)</f>
        <v>19.2</v>
      </c>
      <c r="F62" s="9"/>
      <c r="G62" s="9"/>
      <c r="H62" s="9"/>
      <c r="I62" s="7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74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74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I65" s="75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15</v>
      </c>
      <c r="D66" s="13">
        <f>D47-D54</f>
        <v>0</v>
      </c>
      <c r="E66" s="13">
        <f>SUM(C66:D66)</f>
        <v>15</v>
      </c>
      <c r="F66" s="9"/>
      <c r="G66" s="14">
        <f>C66*100</f>
        <v>1500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22</v>
      </c>
      <c r="D67" s="13" t="str">
        <f>IF(D66&gt;0,ROUND(SUMIFS(E4:E43,G4:G43,"*下層*",H4:H43,"")/D66,0),"")</f>
        <v/>
      </c>
      <c r="E67" s="13">
        <f>IF(E66&gt;0,ROUND(SUMIF(H4:H43,"",E4:E43)/E66,0),"")</f>
        <v>22</v>
      </c>
      <c r="F67" s="12"/>
      <c r="G67" s="14">
        <f>C67</f>
        <v>22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30</v>
      </c>
      <c r="D68" s="13" t="str">
        <f>IF(D66&gt;0,ROUND(SUMIFS(D4:D43,G4:G43,"*下層*",H4:H43,"")/D66,0),"")</f>
        <v/>
      </c>
      <c r="E68" s="13">
        <f>IF(E66&gt;0,ROUND(SUMIF(H4:H43,"",D4:D43)/E66,0),"")</f>
        <v>30</v>
      </c>
      <c r="F68" s="12"/>
      <c r="G68" s="14">
        <f>C68</f>
        <v>30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12.169999999999998</v>
      </c>
      <c r="D69" s="15" t="str">
        <f>IF(D66&gt;0,D50-D57,"")</f>
        <v/>
      </c>
      <c r="E69" s="4">
        <f>SUM(C69:D69)</f>
        <v>12.169999999999998</v>
      </c>
      <c r="F69" s="12"/>
      <c r="G69" s="16">
        <f>C69*100</f>
        <v>1216.9999999999998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形状比＝73、Sr＝12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65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87" priority="16" stopIfTrue="1">
      <formula>AND(($H4="スギ"),(#REF!&lt;12))</formula>
    </cfRule>
  </conditionalFormatting>
  <conditionalFormatting sqref="L4:L43">
    <cfRule type="expression" dxfId="686" priority="15" stopIfTrue="1">
      <formula>AND(($H4="スギ"),(#REF!&lt;22),(#REF!&gt;=12))</formula>
    </cfRule>
  </conditionalFormatting>
  <conditionalFormatting sqref="M4:M43">
    <cfRule type="expression" dxfId="685" priority="14" stopIfTrue="1">
      <formula>AND(($H4="スギ"),(#REF!&lt;32),(#REF!&gt;=22))</formula>
    </cfRule>
  </conditionalFormatting>
  <conditionalFormatting sqref="N4:N43">
    <cfRule type="expression" dxfId="684" priority="13" stopIfTrue="1">
      <formula>AND(($H4="スギ"),(#REF!&lt;42),(#REF!&gt;=32))</formula>
    </cfRule>
  </conditionalFormatting>
  <conditionalFormatting sqref="S4:S43">
    <cfRule type="expression" dxfId="683" priority="9" stopIfTrue="1">
      <formula>AND(($H4="ヒノキ"),(#REF!&lt;32),(#REF!&gt;=22))</formula>
    </cfRule>
  </conditionalFormatting>
  <conditionalFormatting sqref="Z4:AF43 U4:U43 AJ4:AJ43 O4:P43">
    <cfRule type="expression" dxfId="682" priority="12" stopIfTrue="1">
      <formula>AND(($H4="スギ"),(#REF!&gt;=42))</formula>
    </cfRule>
  </conditionalFormatting>
  <conditionalFormatting sqref="Z4:AF43 AJ4:AJ43 T4:U43">
    <cfRule type="expression" dxfId="681" priority="8" stopIfTrue="1">
      <formula>AND(($H4="ヒノキ"),(#REF!&gt;=32))</formula>
    </cfRule>
  </conditionalFormatting>
  <conditionalFormatting sqref="AA4:AA43 Q4:Q43">
    <cfRule type="expression" dxfId="680" priority="11" stopIfTrue="1">
      <formula>AND(($H4="ヒノキ"),(#REF!&lt;12))</formula>
    </cfRule>
  </conditionalFormatting>
  <conditionalFormatting sqref="AA4:AA43 V4:V43">
    <cfRule type="expression" dxfId="679" priority="7" stopIfTrue="1">
      <formula>AND(($H4="アカマツ"),(#REF!&lt;12))</formula>
    </cfRule>
  </conditionalFormatting>
  <conditionalFormatting sqref="AB4:AB43 W4:W43">
    <cfRule type="expression" dxfId="678" priority="6" stopIfTrue="1">
      <formula>AND(($H4="アカマツ"),(#REF!&lt;22),(#REF!&gt;=12))</formula>
    </cfRule>
  </conditionalFormatting>
  <conditionalFormatting sqref="AB4:AE43 R4:R43">
    <cfRule type="expression" dxfId="677" priority="10" stopIfTrue="1">
      <formula>AND(($H4="ヒノキ"),(#REF!&lt;22),(#REF!&gt;=12))</formula>
    </cfRule>
  </conditionalFormatting>
  <conditionalFormatting sqref="AC4:AC43 X4:X43">
    <cfRule type="expression" dxfId="676" priority="5" stopIfTrue="1">
      <formula>AND(($H4="アカマツ"),(#REF!&lt;42),(#REF!&gt;=22))</formula>
    </cfRule>
  </conditionalFormatting>
  <conditionalFormatting sqref="AG4:AG43">
    <cfRule type="expression" dxfId="675" priority="3" stopIfTrue="1">
      <formula>AND(($H4&lt;&gt;"スギ"),($H4&lt;&gt;"ヒノキ"),($H4&lt;&gt;"アカマツ"),(#REF!&lt;12))</formula>
    </cfRule>
  </conditionalFormatting>
  <conditionalFormatting sqref="AH4:AH43">
    <cfRule type="expression" dxfId="67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7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67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ED91E-46A7-4102-AD84-5770E63DFA5D}">
  <sheetPr>
    <tabColor rgb="FF92D050"/>
  </sheetPr>
  <dimension ref="A1:AJ120"/>
  <sheetViews>
    <sheetView showGridLines="0" view="pageBreakPreview" topLeftCell="A43" zoomScale="98" zoomScaleNormal="85" zoomScaleSheetLayoutView="98" workbookViewId="0">
      <selection activeCell="H16" sqref="H16:I16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58</v>
      </c>
      <c r="B2" s="65"/>
      <c r="C2" s="65"/>
      <c r="D2" s="65"/>
      <c r="E2" s="65"/>
      <c r="F2" s="65"/>
      <c r="G2" s="65"/>
      <c r="H2" s="66" t="s">
        <v>191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561</v>
      </c>
      <c r="B4" s="64" t="s">
        <v>209</v>
      </c>
      <c r="C4" s="64"/>
      <c r="D4" s="21">
        <v>32</v>
      </c>
      <c r="E4" s="21">
        <v>25</v>
      </c>
      <c r="F4" s="4">
        <f t="shared" ref="F4:F43" si="0">IF(D4&gt;0,IF(B4="スギ",P4,IF(B4="ヒノキ",U4,IF(B4="アカマツ",Z4,IF(B4="カラマツ",AF4,AJ4)))),"")</f>
        <v>0.94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0.83</v>
      </c>
      <c r="L4" s="22">
        <f t="shared" ref="L4:L43" si="2">ROUND(10^(-5+0.73504+1.83346*LOG(D4)+1.06569*LOG(E4)),2)</f>
        <v>0.96</v>
      </c>
      <c r="M4" s="22">
        <f t="shared" ref="M4:M43" si="3">ROUND(10^(-5+0.71514+1.74357*LOG(D4)+1.17719*LOG(E4)),2)</f>
        <v>0.97</v>
      </c>
      <c r="N4" s="22">
        <f t="shared" ref="N4:N43" si="4">ROUND(10^(-5+0.82956+1.76381*LOG(D4)+1.06412*LOG(E4)),2)</f>
        <v>0.94</v>
      </c>
      <c r="O4" s="22">
        <f t="shared" ref="O4:O43" si="5">ROUND(10^(-5+0.88226+1.79204*LOG(D4)+0.99303*LOG(E4)),2)</f>
        <v>0.93</v>
      </c>
      <c r="P4" s="22">
        <f>HLOOKUP($D4,K$3:O$43,MATCH($A4,$A$3:$A$43,0),1)</f>
        <v>0.94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0.84</v>
      </c>
      <c r="R4" s="22">
        <f t="shared" ref="R4:R43" si="7">ROUND(10^(1.905709*LOG(D4)+1.011385*LOG(E4)-4.293729),2)</f>
        <v>0.97</v>
      </c>
      <c r="S4" s="22">
        <f t="shared" ref="S4:S43" si="8">ROUND(10^(1.771888*LOG(D4)+1.138415*LOG(E4)-4.271259),2)</f>
        <v>0.97</v>
      </c>
      <c r="T4" s="22">
        <f t="shared" ref="T4:T43" si="9">ROUND(10^(1.671519*LOG(D4)+1.363617*LOG(E4)-4.404407),2)</f>
        <v>1.04</v>
      </c>
      <c r="U4" s="22">
        <f t="shared" ref="U4:U43" si="10">HLOOKUP($D4,Q$3:T$43,MATCH($A4,$A$3:$A$43,0),1)</f>
        <v>1.04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</v>
      </c>
      <c r="W4" s="22">
        <f t="shared" ref="W4:W43" si="12">ROUND(10^(-4.155639+1.847898*LOG(D4)+0.951955*LOG(E4)),2)</f>
        <v>0.9</v>
      </c>
      <c r="X4" s="22">
        <f t="shared" ref="X4:X43" si="13">ROUND(10^(-4.194535+1.804172*LOG(D4)+1.034248*LOG(E4)),2)</f>
        <v>0.93</v>
      </c>
      <c r="Y4" s="22">
        <f t="shared" ref="Y4:Y43" si="14">ROUND(10^(-4.42347+2.006485*LOG(D4)+0.967757*LOG(E4)),2)</f>
        <v>0.89</v>
      </c>
      <c r="Z4" s="22">
        <f t="shared" ref="Z4:Z43" si="15">HLOOKUP($D4,V$3:Y$43,MATCH($A4,$A$3:$A$43,0),1)</f>
        <v>0.93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0.8</v>
      </c>
      <c r="AB4" s="22">
        <f t="shared" ref="AB4:AB43" si="17">ROUND(10^(1.979213*LOG(D4)+0.998347*LOG(E4)-4.369281),2)</f>
        <v>1.01</v>
      </c>
      <c r="AC4" s="22">
        <f t="shared" ref="AC4:AC43" si="18">ROUND(10^(1.904401*LOG(D4)+1.062478*LOG(E4)-4.348104),2)</f>
        <v>1.01</v>
      </c>
      <c r="AD4" s="22">
        <f t="shared" ref="AD4:AD43" si="19">ROUND(10^(1.640825*LOG(D4)+1.080387*LOG(E4)-3.976731),2)</f>
        <v>1.01</v>
      </c>
      <c r="AE4" s="22">
        <f t="shared" ref="AE4:AE43" si="20">ROUND(10^(1.90887*LOG(D4)+1.088002*LOG(E4)-4.431495),2)</f>
        <v>0.92</v>
      </c>
      <c r="AF4" s="22">
        <f t="shared" ref="AF4:AF43" si="21">HLOOKUP($D4,AA$3:AE$43,MATCH($A4,$A$3:$A$43,0),1)</f>
        <v>1.01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0.8</v>
      </c>
      <c r="AH4" s="22">
        <f t="shared" ref="AH4:AH43" si="23">ROUND(10^(1.93813902*LOG(D4)+0.96697002*LOG(E4)-4.32216295),2)</f>
        <v>0.88</v>
      </c>
      <c r="AI4" s="22">
        <f t="shared" ref="AI4:AI43" si="24">ROUND(10^(1.82464098*LOG(D4)+0.97625989*LOG(E4)-4.15096808),2)</f>
        <v>0.91</v>
      </c>
      <c r="AJ4" s="22">
        <f t="shared" ref="AJ4:AJ43" si="25">HLOOKUP($D4,AG$3:AI$43,MATCH($A4,$A$3:$A$43,0),1)</f>
        <v>0.88</v>
      </c>
    </row>
    <row r="5" spans="1:36" ht="12.95" customHeight="1">
      <c r="A5" s="21">
        <v>562</v>
      </c>
      <c r="B5" s="64" t="s">
        <v>209</v>
      </c>
      <c r="C5" s="64"/>
      <c r="D5" s="21">
        <v>26</v>
      </c>
      <c r="E5" s="21">
        <v>23</v>
      </c>
      <c r="F5" s="4">
        <f>IF(D5&gt;0,IF(B5="スギ",P5,IF(B5="ヒノキ",U5,IF(B5="アカマツ",Z5,IF(B5="カラマツ",AF5,AJ5)))),"")</f>
        <v>0.61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0.53</v>
      </c>
      <c r="L5" s="22">
        <f>ROUND(10^(-5+0.73504+1.83346*LOG(D5)+1.06569*LOG(E5)),2)</f>
        <v>0.6</v>
      </c>
      <c r="M5" s="22">
        <f>ROUND(10^(-5+0.71514+1.74357*LOG(D5)+1.17719*LOG(E5)),2)</f>
        <v>0.61</v>
      </c>
      <c r="N5" s="22">
        <f>ROUND(10^(-5+0.82956+1.76381*LOG(D5)+1.06412*LOG(E5)),2)</f>
        <v>0.59</v>
      </c>
      <c r="O5" s="22">
        <f>ROUND(10^(-5+0.88226+1.79204*LOG(D5)+0.99303*LOG(E5)),2)</f>
        <v>0.59</v>
      </c>
      <c r="P5" s="22">
        <f>HLOOKUP($D5,K$3:O$43,MATCH(A5,$A$3:$A$43,0),1)</f>
        <v>0.61</v>
      </c>
      <c r="Q5" s="22">
        <f>IF(ROUND(10^(1.810672*LOG(D5)+0.982833*LOG(E5)-4.173533),2)&gt;=0.01,ROUND(10^(1.810672*LOG(D5)+0.982833*LOG(E5)-4.173533),2),ROUND(10^(1.810672*LOG(D5)+0.982833*LOG(E5)-4.173533),3))</f>
        <v>0.53</v>
      </c>
      <c r="R5" s="22">
        <f>ROUND(10^(1.905709*LOG(D5)+1.011385*LOG(E5)-4.293729),2)</f>
        <v>0.6</v>
      </c>
      <c r="S5" s="22">
        <f>ROUND(10^(1.771888*LOG(D5)+1.138415*LOG(E5)-4.271259),2)</f>
        <v>0.61</v>
      </c>
      <c r="T5" s="22">
        <f>ROUND(10^(1.671519*LOG(D5)+1.363617*LOG(E5)-4.404407),2)</f>
        <v>0.66</v>
      </c>
      <c r="U5" s="22">
        <f>HLOOKUP($D5,Q$3:T$43,MATCH($A5,$A$3:$A$43,0),1)</f>
        <v>0.61</v>
      </c>
      <c r="V5" s="22">
        <f>IF(ROUND(10^(-4.249503+1.946501*LOG(D5)+0.942682*LOG(E5)),2)&gt;=0.01,ROUND(10^(-4.249503+1.946501*LOG(D5)+0.942682*LOG(E5)),2),ROUND(10^(-4.249503+1.946501*LOG(D5)+0.942682*LOG(E5)),3))</f>
        <v>0.61</v>
      </c>
      <c r="W5" s="22">
        <f>ROUND(10^(-4.155639+1.847898*LOG(D5)+0.951955*LOG(E5)),2)</f>
        <v>0.56999999999999995</v>
      </c>
      <c r="X5" s="22">
        <f>ROUND(10^(-4.194535+1.804172*LOG(D5)+1.034248*LOG(E5)),2)</f>
        <v>0.57999999999999996</v>
      </c>
      <c r="Y5" s="22">
        <f>ROUND(10^(-4.42347+2.006485*LOG(D5)+0.967757*LOG(E5)),2)</f>
        <v>0.54</v>
      </c>
      <c r="Z5" s="22">
        <f>HLOOKUP($D5,V$3:Y$43,MATCH($A5,$A$3:$A$43,0),1)</f>
        <v>0.57999999999999996</v>
      </c>
      <c r="AA5" s="22">
        <f>IF(ROUND(10^(1.80389*LOG(D5)+0.962587*LOG(E5)-4.155099),2)&gt;=0.01,ROUND(10^(1.80389*LOG(D5)+0.962587*LOG(E5)-4.155099),2),ROUND(10^(1.80389*LOG(D5)+0.962587*LOG(E5)-4.155099),3))</f>
        <v>0.51</v>
      </c>
      <c r="AB5" s="22">
        <f>ROUND(10^(1.979213*LOG(D5)+0.998347*LOG(E5)-4.369281),2)</f>
        <v>0.62</v>
      </c>
      <c r="AC5" s="22">
        <f>ROUND(10^(1.904401*LOG(D5)+1.062478*LOG(E5)-4.348104),2)</f>
        <v>0.62</v>
      </c>
      <c r="AD5" s="22">
        <f>ROUND(10^(1.640825*LOG(D5)+1.080387*LOG(E5)-3.976731),2)</f>
        <v>0.65</v>
      </c>
      <c r="AE5" s="22">
        <f>ROUND(10^(1.90887*LOG(D5)+1.088002*LOG(E5)-4.431495),2)</f>
        <v>0.56000000000000005</v>
      </c>
      <c r="AF5" s="22">
        <f>HLOOKUP($D5,AA$3:AE$43,MATCH($A5,$A$3:$A$43,0),1)</f>
        <v>0.62</v>
      </c>
      <c r="AG5" s="22">
        <f>IF(ROUND(10^(1.94019664*LOG(D5)+0.84689666*LOG(E5)-4.20067295),2)&gt;=0.01,ROUND(10^(1.94019664*LOG(D5)+0.84689666*LOG(E5)-4.20067295),2),ROUND(10^(1.94019664*LOG(D5)+0.84689666*LOG(E5)-4.20067295),3))</f>
        <v>0.5</v>
      </c>
      <c r="AH5" s="22">
        <f>ROUND(10^(1.93813902*LOG(D5)+0.96697002*LOG(E5)-4.32216295),2)</f>
        <v>0.55000000000000004</v>
      </c>
      <c r="AI5" s="22">
        <f>ROUND(10^(1.82464098*LOG(D5)+0.97625989*LOG(E5)-4.15096808),2)</f>
        <v>0.57999999999999996</v>
      </c>
      <c r="AJ5" s="22">
        <f>HLOOKUP($D5,AG$3:AI$43,MATCH($A5,$A$3:$A$43,0),1)</f>
        <v>0.55000000000000004</v>
      </c>
    </row>
    <row r="6" spans="1:36" ht="12.95" customHeight="1">
      <c r="A6" s="21">
        <v>563</v>
      </c>
      <c r="B6" s="64" t="s">
        <v>209</v>
      </c>
      <c r="C6" s="64"/>
      <c r="D6" s="21">
        <v>24</v>
      </c>
      <c r="E6" s="21">
        <v>24</v>
      </c>
      <c r="F6" s="4">
        <f t="shared" si="0"/>
        <v>0.56000000000000005</v>
      </c>
      <c r="G6" s="21"/>
      <c r="H6" s="21"/>
      <c r="I6" s="21"/>
      <c r="J6" s="1" t="s">
        <v>15</v>
      </c>
      <c r="K6" s="22">
        <f t="shared" si="1"/>
        <v>0.48</v>
      </c>
      <c r="L6" s="22">
        <f t="shared" si="2"/>
        <v>0.55000000000000004</v>
      </c>
      <c r="M6" s="22">
        <f t="shared" si="3"/>
        <v>0.56000000000000005</v>
      </c>
      <c r="N6" s="22">
        <f t="shared" si="4"/>
        <v>0.54</v>
      </c>
      <c r="O6" s="22">
        <f t="shared" si="5"/>
        <v>0.53</v>
      </c>
      <c r="P6" s="22">
        <f t="shared" ref="P6:P43" si="26">HLOOKUP($D6,K$3:O$43,MATCH(A6,$A$3:$A$43,0),1)</f>
        <v>0.56000000000000005</v>
      </c>
      <c r="Q6" s="22">
        <f t="shared" si="6"/>
        <v>0.48</v>
      </c>
      <c r="R6" s="22">
        <f t="shared" si="7"/>
        <v>0.54</v>
      </c>
      <c r="S6" s="22">
        <f t="shared" si="8"/>
        <v>0.56000000000000005</v>
      </c>
      <c r="T6" s="22">
        <f t="shared" si="9"/>
        <v>0.61</v>
      </c>
      <c r="U6" s="22">
        <f t="shared" si="10"/>
        <v>0.56000000000000005</v>
      </c>
      <c r="V6" s="22">
        <f t="shared" si="11"/>
        <v>0.55000000000000004</v>
      </c>
      <c r="W6" s="22">
        <f t="shared" si="12"/>
        <v>0.51</v>
      </c>
      <c r="X6" s="22">
        <f t="shared" si="13"/>
        <v>0.53</v>
      </c>
      <c r="Y6" s="22">
        <f t="shared" si="14"/>
        <v>0.48</v>
      </c>
      <c r="Z6" s="22">
        <f t="shared" si="15"/>
        <v>0.53</v>
      </c>
      <c r="AA6" s="22">
        <f t="shared" si="16"/>
        <v>0.46</v>
      </c>
      <c r="AB6" s="22">
        <f t="shared" si="17"/>
        <v>0.55000000000000004</v>
      </c>
      <c r="AC6" s="22">
        <f t="shared" si="18"/>
        <v>0.56000000000000005</v>
      </c>
      <c r="AD6" s="22">
        <f t="shared" si="19"/>
        <v>0.6</v>
      </c>
      <c r="AE6" s="22">
        <f t="shared" si="20"/>
        <v>0.51</v>
      </c>
      <c r="AF6" s="22">
        <f t="shared" si="21"/>
        <v>0.56000000000000005</v>
      </c>
      <c r="AG6" s="22">
        <f t="shared" si="22"/>
        <v>0.44</v>
      </c>
      <c r="AH6" s="22">
        <f t="shared" si="23"/>
        <v>0.49</v>
      </c>
      <c r="AI6" s="22">
        <f t="shared" si="24"/>
        <v>0.52</v>
      </c>
      <c r="AJ6" s="22">
        <f t="shared" si="25"/>
        <v>0.49</v>
      </c>
    </row>
    <row r="7" spans="1:36" ht="12.95" customHeight="1">
      <c r="A7" s="21">
        <v>564</v>
      </c>
      <c r="B7" s="64" t="s">
        <v>209</v>
      </c>
      <c r="C7" s="64"/>
      <c r="D7" s="21">
        <v>20</v>
      </c>
      <c r="E7" s="21">
        <v>22</v>
      </c>
      <c r="F7" s="4">
        <f t="shared" si="0"/>
        <v>0.36</v>
      </c>
      <c r="G7" s="5"/>
      <c r="H7" s="21"/>
      <c r="I7" s="21"/>
      <c r="J7" s="1" t="s">
        <v>15</v>
      </c>
      <c r="K7" s="22">
        <f t="shared" si="1"/>
        <v>0.32</v>
      </c>
      <c r="L7" s="22">
        <f t="shared" si="2"/>
        <v>0.36</v>
      </c>
      <c r="M7" s="22">
        <f t="shared" si="3"/>
        <v>0.37</v>
      </c>
      <c r="N7" s="22">
        <f t="shared" si="4"/>
        <v>0.36</v>
      </c>
      <c r="O7" s="22">
        <f t="shared" si="5"/>
        <v>0.35</v>
      </c>
      <c r="P7" s="22">
        <f t="shared" si="26"/>
        <v>0.36</v>
      </c>
      <c r="Q7" s="22">
        <f t="shared" si="6"/>
        <v>0.32</v>
      </c>
      <c r="R7" s="22">
        <f t="shared" si="7"/>
        <v>0.35</v>
      </c>
      <c r="S7" s="22">
        <f t="shared" si="8"/>
        <v>0.36</v>
      </c>
      <c r="T7" s="22">
        <f t="shared" si="9"/>
        <v>0.4</v>
      </c>
      <c r="U7" s="22">
        <f t="shared" si="10"/>
        <v>0.35</v>
      </c>
      <c r="V7" s="22">
        <f t="shared" si="11"/>
        <v>0.35</v>
      </c>
      <c r="W7" s="22">
        <f t="shared" si="12"/>
        <v>0.34</v>
      </c>
      <c r="X7" s="22">
        <f t="shared" si="13"/>
        <v>0.35</v>
      </c>
      <c r="Y7" s="22">
        <f t="shared" si="14"/>
        <v>0.31</v>
      </c>
      <c r="Z7" s="22">
        <f t="shared" si="15"/>
        <v>0.34</v>
      </c>
      <c r="AA7" s="22">
        <f t="shared" si="16"/>
        <v>0.3</v>
      </c>
      <c r="AB7" s="22">
        <f t="shared" si="17"/>
        <v>0.35</v>
      </c>
      <c r="AC7" s="22">
        <f t="shared" si="18"/>
        <v>0.36</v>
      </c>
      <c r="AD7" s="22">
        <f t="shared" si="19"/>
        <v>0.41</v>
      </c>
      <c r="AE7" s="22">
        <f t="shared" si="20"/>
        <v>0.33</v>
      </c>
      <c r="AF7" s="22">
        <f t="shared" si="21"/>
        <v>0.35</v>
      </c>
      <c r="AG7" s="22">
        <f t="shared" si="22"/>
        <v>0.28999999999999998</v>
      </c>
      <c r="AH7" s="22">
        <f t="shared" si="23"/>
        <v>0.31</v>
      </c>
      <c r="AI7" s="22">
        <f t="shared" si="24"/>
        <v>0.34</v>
      </c>
      <c r="AJ7" s="22">
        <f t="shared" si="25"/>
        <v>0.31</v>
      </c>
    </row>
    <row r="8" spans="1:36" ht="12.95" customHeight="1">
      <c r="A8" s="21">
        <v>565</v>
      </c>
      <c r="B8" s="64" t="s">
        <v>209</v>
      </c>
      <c r="C8" s="64"/>
      <c r="D8" s="21">
        <v>16</v>
      </c>
      <c r="E8" s="21">
        <v>17</v>
      </c>
      <c r="F8" s="4">
        <f t="shared" si="0"/>
        <v>0.18</v>
      </c>
      <c r="G8" s="5"/>
      <c r="H8" s="21" t="s">
        <v>214</v>
      </c>
      <c r="I8" s="21" t="s">
        <v>215</v>
      </c>
      <c r="J8" s="1" t="s">
        <v>15</v>
      </c>
      <c r="K8" s="22">
        <f t="shared" si="1"/>
        <v>0.17</v>
      </c>
      <c r="L8" s="22">
        <f t="shared" si="2"/>
        <v>0.18</v>
      </c>
      <c r="M8" s="22">
        <f t="shared" si="3"/>
        <v>0.18</v>
      </c>
      <c r="N8" s="22">
        <f t="shared" si="4"/>
        <v>0.18</v>
      </c>
      <c r="O8" s="22">
        <f t="shared" si="5"/>
        <v>0.18</v>
      </c>
      <c r="P8" s="22">
        <f t="shared" si="26"/>
        <v>0.18</v>
      </c>
      <c r="Q8" s="22">
        <f t="shared" si="6"/>
        <v>0.16</v>
      </c>
      <c r="R8" s="22">
        <f t="shared" si="7"/>
        <v>0.18</v>
      </c>
      <c r="S8" s="22">
        <f t="shared" si="8"/>
        <v>0.18</v>
      </c>
      <c r="T8" s="22">
        <f t="shared" si="9"/>
        <v>0.19</v>
      </c>
      <c r="U8" s="22">
        <f t="shared" si="10"/>
        <v>0.18</v>
      </c>
      <c r="V8" s="22">
        <f t="shared" si="11"/>
        <v>0.18</v>
      </c>
      <c r="W8" s="22">
        <f t="shared" si="12"/>
        <v>0.17</v>
      </c>
      <c r="X8" s="22">
        <f t="shared" si="13"/>
        <v>0.18</v>
      </c>
      <c r="Y8" s="22">
        <f t="shared" si="14"/>
        <v>0.15</v>
      </c>
      <c r="Z8" s="22">
        <f t="shared" si="15"/>
        <v>0.17</v>
      </c>
      <c r="AA8" s="22">
        <f t="shared" si="16"/>
        <v>0.16</v>
      </c>
      <c r="AB8" s="22">
        <f t="shared" si="17"/>
        <v>0.17</v>
      </c>
      <c r="AC8" s="22">
        <f t="shared" si="18"/>
        <v>0.18</v>
      </c>
      <c r="AD8" s="22">
        <f t="shared" si="19"/>
        <v>0.21</v>
      </c>
      <c r="AE8" s="22">
        <f t="shared" si="20"/>
        <v>0.16</v>
      </c>
      <c r="AF8" s="22">
        <f t="shared" si="21"/>
        <v>0.17</v>
      </c>
      <c r="AG8" s="22">
        <f t="shared" si="22"/>
        <v>0.15</v>
      </c>
      <c r="AH8" s="22">
        <f t="shared" si="23"/>
        <v>0.16</v>
      </c>
      <c r="AI8" s="22">
        <f t="shared" si="24"/>
        <v>0.18</v>
      </c>
      <c r="AJ8" s="22">
        <f t="shared" si="25"/>
        <v>0.16</v>
      </c>
    </row>
    <row r="9" spans="1:36" ht="12.95" customHeight="1">
      <c r="A9" s="21">
        <v>566</v>
      </c>
      <c r="B9" s="64" t="s">
        <v>209</v>
      </c>
      <c r="C9" s="64"/>
      <c r="D9" s="21">
        <v>24</v>
      </c>
      <c r="E9" s="21">
        <v>24</v>
      </c>
      <c r="F9" s="4">
        <f t="shared" si="0"/>
        <v>0.56000000000000005</v>
      </c>
      <c r="G9" s="5"/>
      <c r="H9" s="21"/>
      <c r="I9" s="21"/>
      <c r="J9" s="1" t="s">
        <v>15</v>
      </c>
      <c r="K9" s="22">
        <f t="shared" si="1"/>
        <v>0.48</v>
      </c>
      <c r="L9" s="22">
        <f t="shared" si="2"/>
        <v>0.55000000000000004</v>
      </c>
      <c r="M9" s="22">
        <f t="shared" si="3"/>
        <v>0.56000000000000005</v>
      </c>
      <c r="N9" s="22">
        <f t="shared" si="4"/>
        <v>0.54</v>
      </c>
      <c r="O9" s="22">
        <f t="shared" si="5"/>
        <v>0.53</v>
      </c>
      <c r="P9" s="22">
        <f t="shared" si="26"/>
        <v>0.56000000000000005</v>
      </c>
      <c r="Q9" s="22">
        <f t="shared" si="6"/>
        <v>0.48</v>
      </c>
      <c r="R9" s="22">
        <f t="shared" si="7"/>
        <v>0.54</v>
      </c>
      <c r="S9" s="22">
        <f t="shared" si="8"/>
        <v>0.56000000000000005</v>
      </c>
      <c r="T9" s="22">
        <f t="shared" si="9"/>
        <v>0.61</v>
      </c>
      <c r="U9" s="22">
        <f t="shared" si="10"/>
        <v>0.56000000000000005</v>
      </c>
      <c r="V9" s="22">
        <f t="shared" si="11"/>
        <v>0.55000000000000004</v>
      </c>
      <c r="W9" s="22">
        <f t="shared" si="12"/>
        <v>0.51</v>
      </c>
      <c r="X9" s="22">
        <f t="shared" si="13"/>
        <v>0.53</v>
      </c>
      <c r="Y9" s="22">
        <f t="shared" si="14"/>
        <v>0.48</v>
      </c>
      <c r="Z9" s="22">
        <f t="shared" si="15"/>
        <v>0.53</v>
      </c>
      <c r="AA9" s="22">
        <f t="shared" si="16"/>
        <v>0.46</v>
      </c>
      <c r="AB9" s="22">
        <f t="shared" si="17"/>
        <v>0.55000000000000004</v>
      </c>
      <c r="AC9" s="22">
        <f t="shared" si="18"/>
        <v>0.56000000000000005</v>
      </c>
      <c r="AD9" s="22">
        <f t="shared" si="19"/>
        <v>0.6</v>
      </c>
      <c r="AE9" s="22">
        <f t="shared" si="20"/>
        <v>0.51</v>
      </c>
      <c r="AF9" s="22">
        <f t="shared" si="21"/>
        <v>0.56000000000000005</v>
      </c>
      <c r="AG9" s="22">
        <f t="shared" si="22"/>
        <v>0.44</v>
      </c>
      <c r="AH9" s="22">
        <f t="shared" si="23"/>
        <v>0.49</v>
      </c>
      <c r="AI9" s="22">
        <f t="shared" si="24"/>
        <v>0.52</v>
      </c>
      <c r="AJ9" s="22">
        <f t="shared" si="25"/>
        <v>0.49</v>
      </c>
    </row>
    <row r="10" spans="1:36" ht="12.95" customHeight="1">
      <c r="A10" s="21">
        <v>567</v>
      </c>
      <c r="B10" s="64" t="s">
        <v>209</v>
      </c>
      <c r="C10" s="64"/>
      <c r="D10" s="21">
        <v>24</v>
      </c>
      <c r="E10" s="21">
        <v>24</v>
      </c>
      <c r="F10" s="4">
        <f t="shared" si="0"/>
        <v>0.56000000000000005</v>
      </c>
      <c r="G10" s="5"/>
      <c r="H10" s="21" t="s">
        <v>214</v>
      </c>
      <c r="I10" s="21" t="s">
        <v>215</v>
      </c>
      <c r="J10" s="1" t="s">
        <v>15</v>
      </c>
      <c r="K10" s="22">
        <f t="shared" si="1"/>
        <v>0.48</v>
      </c>
      <c r="L10" s="22">
        <f t="shared" si="2"/>
        <v>0.55000000000000004</v>
      </c>
      <c r="M10" s="22">
        <f t="shared" si="3"/>
        <v>0.56000000000000005</v>
      </c>
      <c r="N10" s="22">
        <f t="shared" si="4"/>
        <v>0.54</v>
      </c>
      <c r="O10" s="22">
        <f t="shared" si="5"/>
        <v>0.53</v>
      </c>
      <c r="P10" s="22">
        <f t="shared" si="26"/>
        <v>0.56000000000000005</v>
      </c>
      <c r="Q10" s="22">
        <f t="shared" si="6"/>
        <v>0.48</v>
      </c>
      <c r="R10" s="22">
        <f t="shared" si="7"/>
        <v>0.54</v>
      </c>
      <c r="S10" s="22">
        <f t="shared" si="8"/>
        <v>0.56000000000000005</v>
      </c>
      <c r="T10" s="22">
        <f t="shared" si="9"/>
        <v>0.61</v>
      </c>
      <c r="U10" s="22">
        <f t="shared" si="10"/>
        <v>0.56000000000000005</v>
      </c>
      <c r="V10" s="22">
        <f t="shared" si="11"/>
        <v>0.55000000000000004</v>
      </c>
      <c r="W10" s="22">
        <f t="shared" si="12"/>
        <v>0.51</v>
      </c>
      <c r="X10" s="22">
        <f t="shared" si="13"/>
        <v>0.53</v>
      </c>
      <c r="Y10" s="22">
        <f t="shared" si="14"/>
        <v>0.48</v>
      </c>
      <c r="Z10" s="22">
        <f t="shared" si="15"/>
        <v>0.53</v>
      </c>
      <c r="AA10" s="22">
        <f t="shared" si="16"/>
        <v>0.46</v>
      </c>
      <c r="AB10" s="22">
        <f t="shared" si="17"/>
        <v>0.55000000000000004</v>
      </c>
      <c r="AC10" s="22">
        <f t="shared" si="18"/>
        <v>0.56000000000000005</v>
      </c>
      <c r="AD10" s="22">
        <f t="shared" si="19"/>
        <v>0.6</v>
      </c>
      <c r="AE10" s="22">
        <f t="shared" si="20"/>
        <v>0.51</v>
      </c>
      <c r="AF10" s="22">
        <f t="shared" si="21"/>
        <v>0.56000000000000005</v>
      </c>
      <c r="AG10" s="22">
        <f t="shared" si="22"/>
        <v>0.44</v>
      </c>
      <c r="AH10" s="22">
        <f t="shared" si="23"/>
        <v>0.49</v>
      </c>
      <c r="AI10" s="22">
        <f t="shared" si="24"/>
        <v>0.52</v>
      </c>
      <c r="AJ10" s="22">
        <f t="shared" si="25"/>
        <v>0.49</v>
      </c>
    </row>
    <row r="11" spans="1:36" ht="12.95" customHeight="1">
      <c r="A11" s="21">
        <v>568</v>
      </c>
      <c r="B11" s="64" t="s">
        <v>209</v>
      </c>
      <c r="C11" s="64"/>
      <c r="D11" s="21">
        <v>32</v>
      </c>
      <c r="E11" s="21">
        <v>22</v>
      </c>
      <c r="F11" s="4">
        <f t="shared" si="0"/>
        <v>0.82</v>
      </c>
      <c r="G11" s="5"/>
      <c r="H11" s="21"/>
      <c r="I11" s="21"/>
      <c r="J11" s="1" t="s">
        <v>15</v>
      </c>
      <c r="K11" s="22">
        <f t="shared" si="1"/>
        <v>0.73</v>
      </c>
      <c r="L11" s="22">
        <f t="shared" si="2"/>
        <v>0.84</v>
      </c>
      <c r="M11" s="22">
        <f t="shared" si="3"/>
        <v>0.83</v>
      </c>
      <c r="N11" s="22">
        <f t="shared" si="4"/>
        <v>0.82</v>
      </c>
      <c r="O11" s="22">
        <f t="shared" si="5"/>
        <v>0.82</v>
      </c>
      <c r="P11" s="22">
        <f t="shared" si="26"/>
        <v>0.82</v>
      </c>
      <c r="Q11" s="22">
        <f t="shared" si="6"/>
        <v>0.74</v>
      </c>
      <c r="R11" s="22">
        <f t="shared" si="7"/>
        <v>0.86</v>
      </c>
      <c r="S11" s="22">
        <f t="shared" si="8"/>
        <v>0.84</v>
      </c>
      <c r="T11" s="22">
        <f t="shared" si="9"/>
        <v>0.88</v>
      </c>
      <c r="U11" s="22">
        <f t="shared" si="10"/>
        <v>0.88</v>
      </c>
      <c r="V11" s="22">
        <f t="shared" si="11"/>
        <v>0.88</v>
      </c>
      <c r="W11" s="22">
        <f t="shared" si="12"/>
        <v>0.8</v>
      </c>
      <c r="X11" s="22">
        <f t="shared" si="13"/>
        <v>0.81</v>
      </c>
      <c r="Y11" s="22">
        <f t="shared" si="14"/>
        <v>0.79</v>
      </c>
      <c r="Z11" s="22">
        <f t="shared" si="15"/>
        <v>0.81</v>
      </c>
      <c r="AA11" s="22">
        <f t="shared" si="16"/>
        <v>0.71</v>
      </c>
      <c r="AB11" s="22">
        <f t="shared" si="17"/>
        <v>0.89</v>
      </c>
      <c r="AC11" s="22">
        <f t="shared" si="18"/>
        <v>0.88</v>
      </c>
      <c r="AD11" s="22">
        <f t="shared" si="19"/>
        <v>0.88</v>
      </c>
      <c r="AE11" s="22">
        <f t="shared" si="20"/>
        <v>0.8</v>
      </c>
      <c r="AF11" s="22">
        <f t="shared" si="21"/>
        <v>0.88</v>
      </c>
      <c r="AG11" s="22">
        <f t="shared" si="22"/>
        <v>0.72</v>
      </c>
      <c r="AH11" s="22">
        <f t="shared" si="23"/>
        <v>0.78</v>
      </c>
      <c r="AI11" s="22">
        <f t="shared" si="24"/>
        <v>0.81</v>
      </c>
      <c r="AJ11" s="22">
        <f t="shared" si="25"/>
        <v>0.78</v>
      </c>
    </row>
    <row r="12" spans="1:36" ht="12.95" customHeight="1">
      <c r="A12" s="21">
        <v>569</v>
      </c>
      <c r="B12" s="64" t="s">
        <v>209</v>
      </c>
      <c r="C12" s="64"/>
      <c r="D12" s="21">
        <v>20</v>
      </c>
      <c r="E12" s="21">
        <v>19</v>
      </c>
      <c r="F12" s="4">
        <f t="shared" si="0"/>
        <v>0.3</v>
      </c>
      <c r="G12" s="21" t="s">
        <v>219</v>
      </c>
      <c r="H12" s="21" t="s">
        <v>214</v>
      </c>
      <c r="I12" s="21" t="s">
        <v>223</v>
      </c>
      <c r="J12" s="1" t="s">
        <v>15</v>
      </c>
      <c r="K12" s="22">
        <f t="shared" si="1"/>
        <v>0.28000000000000003</v>
      </c>
      <c r="L12" s="22">
        <f t="shared" si="2"/>
        <v>0.3</v>
      </c>
      <c r="M12" s="22">
        <f t="shared" si="3"/>
        <v>0.31</v>
      </c>
      <c r="N12" s="22">
        <f t="shared" si="4"/>
        <v>0.31</v>
      </c>
      <c r="O12" s="22">
        <f t="shared" si="5"/>
        <v>0.3</v>
      </c>
      <c r="P12" s="22">
        <f t="shared" si="26"/>
        <v>0.3</v>
      </c>
      <c r="Q12" s="22">
        <f t="shared" si="6"/>
        <v>0.27</v>
      </c>
      <c r="R12" s="22">
        <f t="shared" si="7"/>
        <v>0.3</v>
      </c>
      <c r="S12" s="22">
        <f t="shared" si="8"/>
        <v>0.31</v>
      </c>
      <c r="T12" s="22">
        <f t="shared" si="9"/>
        <v>0.33</v>
      </c>
      <c r="U12" s="22">
        <f t="shared" si="10"/>
        <v>0.3</v>
      </c>
      <c r="V12" s="22">
        <f t="shared" si="11"/>
        <v>0.31</v>
      </c>
      <c r="W12" s="22">
        <f t="shared" si="12"/>
        <v>0.28999999999999998</v>
      </c>
      <c r="X12" s="22">
        <f t="shared" si="13"/>
        <v>0.3</v>
      </c>
      <c r="Y12" s="22">
        <f t="shared" si="14"/>
        <v>0.27</v>
      </c>
      <c r="Z12" s="22">
        <f t="shared" si="15"/>
        <v>0.28999999999999998</v>
      </c>
      <c r="AA12" s="22">
        <f t="shared" si="16"/>
        <v>0.26</v>
      </c>
      <c r="AB12" s="22">
        <f t="shared" si="17"/>
        <v>0.3</v>
      </c>
      <c r="AC12" s="22">
        <f t="shared" si="18"/>
        <v>0.31</v>
      </c>
      <c r="AD12" s="22">
        <f t="shared" si="19"/>
        <v>0.35</v>
      </c>
      <c r="AE12" s="22">
        <f t="shared" si="20"/>
        <v>0.28000000000000003</v>
      </c>
      <c r="AF12" s="22">
        <f t="shared" si="21"/>
        <v>0.3</v>
      </c>
      <c r="AG12" s="22">
        <f t="shared" si="22"/>
        <v>0.26</v>
      </c>
      <c r="AH12" s="22">
        <f t="shared" si="23"/>
        <v>0.27</v>
      </c>
      <c r="AI12" s="22">
        <f t="shared" si="24"/>
        <v>0.3</v>
      </c>
      <c r="AJ12" s="22">
        <f t="shared" si="25"/>
        <v>0.27</v>
      </c>
    </row>
    <row r="13" spans="1:36" ht="12.95" customHeight="1">
      <c r="A13" s="21">
        <v>570</v>
      </c>
      <c r="B13" s="64" t="s">
        <v>209</v>
      </c>
      <c r="C13" s="64"/>
      <c r="D13" s="21">
        <v>14</v>
      </c>
      <c r="E13" s="21">
        <v>17</v>
      </c>
      <c r="F13" s="4">
        <f t="shared" si="0"/>
        <v>0.14000000000000001</v>
      </c>
      <c r="G13" s="5"/>
      <c r="H13" s="21" t="s">
        <v>214</v>
      </c>
      <c r="I13" s="21" t="s">
        <v>215</v>
      </c>
      <c r="J13" s="1" t="s">
        <v>15</v>
      </c>
      <c r="K13" s="22">
        <f t="shared" si="1"/>
        <v>0.13</v>
      </c>
      <c r="L13" s="22">
        <f t="shared" si="2"/>
        <v>0.14000000000000001</v>
      </c>
      <c r="M13" s="22">
        <f t="shared" si="3"/>
        <v>0.15</v>
      </c>
      <c r="N13" s="22">
        <f t="shared" si="4"/>
        <v>0.14000000000000001</v>
      </c>
      <c r="O13" s="22">
        <f t="shared" si="5"/>
        <v>0.14000000000000001</v>
      </c>
      <c r="P13" s="22">
        <f t="shared" si="26"/>
        <v>0.14000000000000001</v>
      </c>
      <c r="Q13" s="22">
        <f t="shared" si="6"/>
        <v>0.13</v>
      </c>
      <c r="R13" s="22">
        <f t="shared" si="7"/>
        <v>0.14000000000000001</v>
      </c>
      <c r="S13" s="22">
        <f t="shared" si="8"/>
        <v>0.14000000000000001</v>
      </c>
      <c r="T13" s="22">
        <f t="shared" si="9"/>
        <v>0.15</v>
      </c>
      <c r="U13" s="22">
        <f t="shared" si="10"/>
        <v>0.14000000000000001</v>
      </c>
      <c r="V13" s="22">
        <f t="shared" si="11"/>
        <v>0.14000000000000001</v>
      </c>
      <c r="W13" s="22">
        <f t="shared" si="12"/>
        <v>0.14000000000000001</v>
      </c>
      <c r="X13" s="22">
        <f t="shared" si="13"/>
        <v>0.14000000000000001</v>
      </c>
      <c r="Y13" s="22">
        <f t="shared" si="14"/>
        <v>0.12</v>
      </c>
      <c r="Z13" s="22">
        <f t="shared" si="15"/>
        <v>0.14000000000000001</v>
      </c>
      <c r="AA13" s="22">
        <f t="shared" si="16"/>
        <v>0.12</v>
      </c>
      <c r="AB13" s="22">
        <f t="shared" si="17"/>
        <v>0.13</v>
      </c>
      <c r="AC13" s="22">
        <f t="shared" si="18"/>
        <v>0.14000000000000001</v>
      </c>
      <c r="AD13" s="22">
        <f t="shared" si="19"/>
        <v>0.17</v>
      </c>
      <c r="AE13" s="22">
        <f t="shared" si="20"/>
        <v>0.12</v>
      </c>
      <c r="AF13" s="22">
        <f t="shared" si="21"/>
        <v>0.13</v>
      </c>
      <c r="AG13" s="22">
        <f t="shared" si="22"/>
        <v>0.12</v>
      </c>
      <c r="AH13" s="22">
        <f t="shared" si="23"/>
        <v>0.12</v>
      </c>
      <c r="AI13" s="22">
        <f t="shared" si="24"/>
        <v>0.14000000000000001</v>
      </c>
      <c r="AJ13" s="22">
        <f t="shared" si="25"/>
        <v>0.12</v>
      </c>
    </row>
    <row r="14" spans="1:36" ht="12.95" customHeight="1">
      <c r="A14" s="21">
        <v>571</v>
      </c>
      <c r="B14" s="64" t="s">
        <v>209</v>
      </c>
      <c r="C14" s="64"/>
      <c r="D14" s="21">
        <v>14</v>
      </c>
      <c r="E14" s="21">
        <v>10</v>
      </c>
      <c r="F14" s="4">
        <f t="shared" si="0"/>
        <v>0.08</v>
      </c>
      <c r="G14" s="5" t="s">
        <v>211</v>
      </c>
      <c r="H14" s="21" t="s">
        <v>212</v>
      </c>
      <c r="I14" s="21" t="s">
        <v>213</v>
      </c>
      <c r="J14" s="1" t="s">
        <v>15</v>
      </c>
      <c r="K14" s="22">
        <f t="shared" si="1"/>
        <v>0.08</v>
      </c>
      <c r="L14" s="22">
        <f t="shared" si="2"/>
        <v>0.08</v>
      </c>
      <c r="M14" s="22">
        <f t="shared" si="3"/>
        <v>0.08</v>
      </c>
      <c r="N14" s="22">
        <f t="shared" si="4"/>
        <v>0.08</v>
      </c>
      <c r="O14" s="22">
        <f t="shared" si="5"/>
        <v>0.08</v>
      </c>
      <c r="P14" s="22">
        <f t="shared" si="26"/>
        <v>0.08</v>
      </c>
      <c r="Q14" s="22">
        <f t="shared" si="6"/>
        <v>0.08</v>
      </c>
      <c r="R14" s="22">
        <f t="shared" si="7"/>
        <v>0.08</v>
      </c>
      <c r="S14" s="22">
        <f t="shared" si="8"/>
        <v>0.08</v>
      </c>
      <c r="T14" s="22">
        <f t="shared" si="9"/>
        <v>7.0000000000000007E-2</v>
      </c>
      <c r="U14" s="22">
        <f t="shared" si="10"/>
        <v>0.08</v>
      </c>
      <c r="V14" s="22">
        <f t="shared" si="11"/>
        <v>0.08</v>
      </c>
      <c r="W14" s="22">
        <f t="shared" si="12"/>
        <v>0.08</v>
      </c>
      <c r="X14" s="22">
        <f t="shared" si="13"/>
        <v>0.08</v>
      </c>
      <c r="Y14" s="22">
        <f t="shared" si="14"/>
        <v>7.0000000000000007E-2</v>
      </c>
      <c r="Z14" s="22">
        <f t="shared" si="15"/>
        <v>0.08</v>
      </c>
      <c r="AA14" s="22">
        <f t="shared" si="16"/>
        <v>7.0000000000000007E-2</v>
      </c>
      <c r="AB14" s="22">
        <f t="shared" si="17"/>
        <v>0.08</v>
      </c>
      <c r="AC14" s="22">
        <f t="shared" si="18"/>
        <v>0.08</v>
      </c>
      <c r="AD14" s="22">
        <f t="shared" si="19"/>
        <v>0.1</v>
      </c>
      <c r="AE14" s="22">
        <f t="shared" si="20"/>
        <v>7.0000000000000007E-2</v>
      </c>
      <c r="AF14" s="22">
        <f t="shared" si="21"/>
        <v>0.08</v>
      </c>
      <c r="AG14" s="22">
        <f t="shared" si="22"/>
        <v>7.0000000000000007E-2</v>
      </c>
      <c r="AH14" s="22">
        <f t="shared" si="23"/>
        <v>7.0000000000000007E-2</v>
      </c>
      <c r="AI14" s="22">
        <f t="shared" si="24"/>
        <v>0.08</v>
      </c>
      <c r="AJ14" s="22">
        <f t="shared" si="25"/>
        <v>7.0000000000000007E-2</v>
      </c>
    </row>
    <row r="15" spans="1:36" ht="12.95" customHeight="1">
      <c r="A15" s="21">
        <v>572</v>
      </c>
      <c r="B15" s="64" t="s">
        <v>209</v>
      </c>
      <c r="C15" s="64"/>
      <c r="D15" s="21">
        <v>20</v>
      </c>
      <c r="E15" s="21">
        <v>19</v>
      </c>
      <c r="F15" s="4">
        <f t="shared" si="0"/>
        <v>0.3</v>
      </c>
      <c r="G15" s="21"/>
      <c r="H15" s="21"/>
      <c r="I15" s="21"/>
      <c r="J15" s="1" t="s">
        <v>15</v>
      </c>
      <c r="K15" s="22">
        <f t="shared" si="1"/>
        <v>0.28000000000000003</v>
      </c>
      <c r="L15" s="22">
        <f t="shared" si="2"/>
        <v>0.3</v>
      </c>
      <c r="M15" s="22">
        <f t="shared" si="3"/>
        <v>0.31</v>
      </c>
      <c r="N15" s="22">
        <f t="shared" si="4"/>
        <v>0.31</v>
      </c>
      <c r="O15" s="22">
        <f t="shared" si="5"/>
        <v>0.3</v>
      </c>
      <c r="P15" s="22">
        <f t="shared" si="26"/>
        <v>0.3</v>
      </c>
      <c r="Q15" s="22">
        <f t="shared" si="6"/>
        <v>0.27</v>
      </c>
      <c r="R15" s="22">
        <f t="shared" si="7"/>
        <v>0.3</v>
      </c>
      <c r="S15" s="22">
        <f t="shared" si="8"/>
        <v>0.31</v>
      </c>
      <c r="T15" s="22">
        <f t="shared" si="9"/>
        <v>0.33</v>
      </c>
      <c r="U15" s="22">
        <f t="shared" si="10"/>
        <v>0.3</v>
      </c>
      <c r="V15" s="22">
        <f t="shared" si="11"/>
        <v>0.31</v>
      </c>
      <c r="W15" s="22">
        <f t="shared" si="12"/>
        <v>0.28999999999999998</v>
      </c>
      <c r="X15" s="22">
        <f t="shared" si="13"/>
        <v>0.3</v>
      </c>
      <c r="Y15" s="22">
        <f t="shared" si="14"/>
        <v>0.27</v>
      </c>
      <c r="Z15" s="22">
        <f t="shared" si="15"/>
        <v>0.28999999999999998</v>
      </c>
      <c r="AA15" s="22">
        <f t="shared" si="16"/>
        <v>0.26</v>
      </c>
      <c r="AB15" s="22">
        <f t="shared" si="17"/>
        <v>0.3</v>
      </c>
      <c r="AC15" s="22">
        <f t="shared" si="18"/>
        <v>0.31</v>
      </c>
      <c r="AD15" s="22">
        <f t="shared" si="19"/>
        <v>0.35</v>
      </c>
      <c r="AE15" s="22">
        <f t="shared" si="20"/>
        <v>0.28000000000000003</v>
      </c>
      <c r="AF15" s="22">
        <f t="shared" si="21"/>
        <v>0.3</v>
      </c>
      <c r="AG15" s="22">
        <f t="shared" si="22"/>
        <v>0.26</v>
      </c>
      <c r="AH15" s="22">
        <f t="shared" si="23"/>
        <v>0.27</v>
      </c>
      <c r="AI15" s="22">
        <f t="shared" si="24"/>
        <v>0.3</v>
      </c>
      <c r="AJ15" s="22">
        <f t="shared" si="25"/>
        <v>0.27</v>
      </c>
    </row>
    <row r="16" spans="1:36" ht="12.95" customHeight="1">
      <c r="A16" s="21">
        <v>573</v>
      </c>
      <c r="B16" s="64" t="s">
        <v>209</v>
      </c>
      <c r="C16" s="64"/>
      <c r="D16" s="21">
        <v>18</v>
      </c>
      <c r="E16" s="21">
        <v>19</v>
      </c>
      <c r="F16" s="4">
        <f t="shared" si="0"/>
        <v>0.25</v>
      </c>
      <c r="G16" s="5"/>
      <c r="H16" s="21"/>
      <c r="I16" s="21"/>
      <c r="J16" s="1" t="s">
        <v>15</v>
      </c>
      <c r="K16" s="22">
        <f t="shared" si="1"/>
        <v>0.23</v>
      </c>
      <c r="L16" s="22">
        <f t="shared" si="2"/>
        <v>0.25</v>
      </c>
      <c r="M16" s="22">
        <f t="shared" si="3"/>
        <v>0.26</v>
      </c>
      <c r="N16" s="22">
        <f t="shared" si="4"/>
        <v>0.25</v>
      </c>
      <c r="O16" s="22">
        <f t="shared" si="5"/>
        <v>0.25</v>
      </c>
      <c r="P16" s="22">
        <f t="shared" si="26"/>
        <v>0.25</v>
      </c>
      <c r="Q16" s="22">
        <f t="shared" si="6"/>
        <v>0.23</v>
      </c>
      <c r="R16" s="22">
        <f t="shared" si="7"/>
        <v>0.25</v>
      </c>
      <c r="S16" s="22">
        <f t="shared" si="8"/>
        <v>0.26</v>
      </c>
      <c r="T16" s="22">
        <f t="shared" si="9"/>
        <v>0.27</v>
      </c>
      <c r="U16" s="22">
        <f t="shared" si="10"/>
        <v>0.25</v>
      </c>
      <c r="V16" s="22">
        <f t="shared" si="11"/>
        <v>0.25</v>
      </c>
      <c r="W16" s="22">
        <f t="shared" si="12"/>
        <v>0.24</v>
      </c>
      <c r="X16" s="22">
        <f t="shared" si="13"/>
        <v>0.25</v>
      </c>
      <c r="Y16" s="22">
        <f t="shared" si="14"/>
        <v>0.22</v>
      </c>
      <c r="Z16" s="22">
        <f t="shared" si="15"/>
        <v>0.24</v>
      </c>
      <c r="AA16" s="22">
        <f t="shared" si="16"/>
        <v>0.22</v>
      </c>
      <c r="AB16" s="22">
        <f t="shared" si="17"/>
        <v>0.25</v>
      </c>
      <c r="AC16" s="22">
        <f t="shared" si="18"/>
        <v>0.25</v>
      </c>
      <c r="AD16" s="22">
        <f t="shared" si="19"/>
        <v>0.28999999999999998</v>
      </c>
      <c r="AE16" s="22">
        <f t="shared" si="20"/>
        <v>0.23</v>
      </c>
      <c r="AF16" s="22">
        <f t="shared" si="21"/>
        <v>0.25</v>
      </c>
      <c r="AG16" s="22">
        <f t="shared" si="22"/>
        <v>0.21</v>
      </c>
      <c r="AH16" s="22">
        <f t="shared" si="23"/>
        <v>0.22</v>
      </c>
      <c r="AI16" s="22">
        <f t="shared" si="24"/>
        <v>0.24</v>
      </c>
      <c r="AJ16" s="22">
        <f t="shared" si="25"/>
        <v>0.22</v>
      </c>
    </row>
    <row r="17" spans="1:36" ht="12.95" customHeight="1">
      <c r="A17" s="21">
        <v>574</v>
      </c>
      <c r="B17" s="64" t="s">
        <v>209</v>
      </c>
      <c r="C17" s="64"/>
      <c r="D17" s="21">
        <v>34</v>
      </c>
      <c r="E17" s="21">
        <v>22</v>
      </c>
      <c r="F17" s="4">
        <f t="shared" si="0"/>
        <v>0.91</v>
      </c>
      <c r="G17" s="5"/>
      <c r="H17" s="21"/>
      <c r="I17" s="21"/>
      <c r="J17" s="1" t="s">
        <v>15</v>
      </c>
      <c r="K17" s="22">
        <f t="shared" si="1"/>
        <v>0.82</v>
      </c>
      <c r="L17" s="22">
        <f t="shared" si="2"/>
        <v>0.94</v>
      </c>
      <c r="M17" s="22">
        <f t="shared" si="3"/>
        <v>0.92</v>
      </c>
      <c r="N17" s="22">
        <f t="shared" si="4"/>
        <v>0.91</v>
      </c>
      <c r="O17" s="22">
        <f t="shared" si="5"/>
        <v>0.91</v>
      </c>
      <c r="P17" s="22">
        <f t="shared" si="26"/>
        <v>0.91</v>
      </c>
      <c r="Q17" s="22">
        <f t="shared" si="6"/>
        <v>0.83</v>
      </c>
      <c r="R17" s="22">
        <f t="shared" si="7"/>
        <v>0.96</v>
      </c>
      <c r="S17" s="22">
        <f t="shared" si="8"/>
        <v>0.93</v>
      </c>
      <c r="T17" s="22">
        <f t="shared" si="9"/>
        <v>0.97</v>
      </c>
      <c r="U17" s="22">
        <f t="shared" si="10"/>
        <v>0.97</v>
      </c>
      <c r="V17" s="22">
        <f t="shared" si="11"/>
        <v>0.99</v>
      </c>
      <c r="W17" s="22">
        <f t="shared" si="12"/>
        <v>0.9</v>
      </c>
      <c r="X17" s="22">
        <f t="shared" si="13"/>
        <v>0.91</v>
      </c>
      <c r="Y17" s="22">
        <f t="shared" si="14"/>
        <v>0.89</v>
      </c>
      <c r="Z17" s="22">
        <f t="shared" si="15"/>
        <v>0.91</v>
      </c>
      <c r="AA17" s="22">
        <f t="shared" si="16"/>
        <v>0.79</v>
      </c>
      <c r="AB17" s="22">
        <f t="shared" si="17"/>
        <v>1</v>
      </c>
      <c r="AC17" s="22">
        <f t="shared" si="18"/>
        <v>0.99</v>
      </c>
      <c r="AD17" s="22">
        <f t="shared" si="19"/>
        <v>0.97</v>
      </c>
      <c r="AE17" s="22">
        <f t="shared" si="20"/>
        <v>0.9</v>
      </c>
      <c r="AF17" s="22">
        <f t="shared" si="21"/>
        <v>0.97</v>
      </c>
      <c r="AG17" s="22">
        <f t="shared" si="22"/>
        <v>0.81</v>
      </c>
      <c r="AH17" s="22">
        <f t="shared" si="23"/>
        <v>0.88</v>
      </c>
      <c r="AI17" s="22">
        <f t="shared" si="24"/>
        <v>0.9</v>
      </c>
      <c r="AJ17" s="22">
        <f t="shared" si="25"/>
        <v>0.88</v>
      </c>
    </row>
    <row r="18" spans="1:36" ht="12.95" customHeight="1">
      <c r="A18" s="21">
        <v>575</v>
      </c>
      <c r="B18" s="64" t="s">
        <v>209</v>
      </c>
      <c r="C18" s="64"/>
      <c r="D18" s="21">
        <v>10</v>
      </c>
      <c r="E18" s="21">
        <v>10</v>
      </c>
      <c r="F18" s="4">
        <f t="shared" si="0"/>
        <v>0.04</v>
      </c>
      <c r="G18" s="5" t="s">
        <v>211</v>
      </c>
      <c r="H18" s="21" t="s">
        <v>212</v>
      </c>
      <c r="I18" s="21" t="s">
        <v>213</v>
      </c>
      <c r="J18" s="1" t="s">
        <v>15</v>
      </c>
      <c r="K18" s="22">
        <f t="shared" si="1"/>
        <v>0.04</v>
      </c>
      <c r="L18" s="22">
        <f t="shared" si="2"/>
        <v>0.04</v>
      </c>
      <c r="M18" s="22">
        <f t="shared" si="3"/>
        <v>0.04</v>
      </c>
      <c r="N18" s="22">
        <f t="shared" si="4"/>
        <v>0.05</v>
      </c>
      <c r="O18" s="22">
        <f t="shared" si="5"/>
        <v>0.05</v>
      </c>
      <c r="P18" s="22">
        <f t="shared" si="26"/>
        <v>0.04</v>
      </c>
      <c r="Q18" s="22">
        <f t="shared" si="6"/>
        <v>0.04</v>
      </c>
      <c r="R18" s="22">
        <f t="shared" si="7"/>
        <v>0.04</v>
      </c>
      <c r="S18" s="22">
        <f t="shared" si="8"/>
        <v>0.04</v>
      </c>
      <c r="T18" s="22">
        <f t="shared" si="9"/>
        <v>0.04</v>
      </c>
      <c r="U18" s="22">
        <f t="shared" si="10"/>
        <v>0.04</v>
      </c>
      <c r="V18" s="22">
        <f t="shared" si="11"/>
        <v>0.04</v>
      </c>
      <c r="W18" s="22">
        <f t="shared" si="12"/>
        <v>0.04</v>
      </c>
      <c r="X18" s="22">
        <f t="shared" si="13"/>
        <v>0.04</v>
      </c>
      <c r="Y18" s="22">
        <f t="shared" si="14"/>
        <v>0.04</v>
      </c>
      <c r="Z18" s="22">
        <f t="shared" si="15"/>
        <v>0.04</v>
      </c>
      <c r="AA18" s="22">
        <f t="shared" si="16"/>
        <v>0.04</v>
      </c>
      <c r="AB18" s="22">
        <f t="shared" si="17"/>
        <v>0.04</v>
      </c>
      <c r="AC18" s="22">
        <f t="shared" si="18"/>
        <v>0.04</v>
      </c>
      <c r="AD18" s="22">
        <f t="shared" si="19"/>
        <v>0.06</v>
      </c>
      <c r="AE18" s="22">
        <f t="shared" si="20"/>
        <v>0.04</v>
      </c>
      <c r="AF18" s="22">
        <f t="shared" si="21"/>
        <v>0.04</v>
      </c>
      <c r="AG18" s="22">
        <f t="shared" si="22"/>
        <v>0.04</v>
      </c>
      <c r="AH18" s="22">
        <f t="shared" si="23"/>
        <v>0.04</v>
      </c>
      <c r="AI18" s="22">
        <f t="shared" si="24"/>
        <v>0.04</v>
      </c>
      <c r="AJ18" s="22">
        <f t="shared" si="25"/>
        <v>0.04</v>
      </c>
    </row>
    <row r="19" spans="1:36" ht="12.95" customHeight="1">
      <c r="A19" s="21">
        <v>576</v>
      </c>
      <c r="B19" s="64" t="s">
        <v>209</v>
      </c>
      <c r="C19" s="64"/>
      <c r="D19" s="21">
        <v>18</v>
      </c>
      <c r="E19" s="21">
        <v>21</v>
      </c>
      <c r="F19" s="4">
        <f t="shared" si="0"/>
        <v>0.28000000000000003</v>
      </c>
      <c r="G19" s="5"/>
      <c r="H19" s="21"/>
      <c r="I19" s="21"/>
      <c r="J19" s="1" t="s">
        <v>15</v>
      </c>
      <c r="K19" s="22">
        <f t="shared" si="1"/>
        <v>0.26</v>
      </c>
      <c r="L19" s="22">
        <f t="shared" si="2"/>
        <v>0.28000000000000003</v>
      </c>
      <c r="M19" s="22">
        <f t="shared" si="3"/>
        <v>0.28999999999999998</v>
      </c>
      <c r="N19" s="22">
        <f t="shared" si="4"/>
        <v>0.28000000000000003</v>
      </c>
      <c r="O19" s="22">
        <f t="shared" si="5"/>
        <v>0.28000000000000003</v>
      </c>
      <c r="P19" s="22">
        <f t="shared" si="26"/>
        <v>0.28000000000000003</v>
      </c>
      <c r="Q19" s="22">
        <f t="shared" si="6"/>
        <v>0.25</v>
      </c>
      <c r="R19" s="22">
        <f t="shared" si="7"/>
        <v>0.27</v>
      </c>
      <c r="S19" s="22">
        <f t="shared" si="8"/>
        <v>0.28999999999999998</v>
      </c>
      <c r="T19" s="22">
        <f t="shared" si="9"/>
        <v>0.31</v>
      </c>
      <c r="U19" s="22">
        <f t="shared" si="10"/>
        <v>0.27</v>
      </c>
      <c r="V19" s="22">
        <f t="shared" si="11"/>
        <v>0.28000000000000003</v>
      </c>
      <c r="W19" s="22">
        <f t="shared" si="12"/>
        <v>0.26</v>
      </c>
      <c r="X19" s="22">
        <f t="shared" si="13"/>
        <v>0.27</v>
      </c>
      <c r="Y19" s="22">
        <f t="shared" si="14"/>
        <v>0.24</v>
      </c>
      <c r="Z19" s="22">
        <f t="shared" si="15"/>
        <v>0.26</v>
      </c>
      <c r="AA19" s="22">
        <f t="shared" si="16"/>
        <v>0.24</v>
      </c>
      <c r="AB19" s="22">
        <f t="shared" si="17"/>
        <v>0.27</v>
      </c>
      <c r="AC19" s="22">
        <f t="shared" si="18"/>
        <v>0.28000000000000003</v>
      </c>
      <c r="AD19" s="22">
        <f t="shared" si="19"/>
        <v>0.32</v>
      </c>
      <c r="AE19" s="22">
        <f t="shared" si="20"/>
        <v>0.25</v>
      </c>
      <c r="AF19" s="22">
        <f t="shared" si="21"/>
        <v>0.27</v>
      </c>
      <c r="AG19" s="22">
        <f t="shared" si="22"/>
        <v>0.23</v>
      </c>
      <c r="AH19" s="22">
        <f t="shared" si="23"/>
        <v>0.25</v>
      </c>
      <c r="AI19" s="22">
        <f t="shared" si="24"/>
        <v>0.27</v>
      </c>
      <c r="AJ19" s="22">
        <f t="shared" si="25"/>
        <v>0.25</v>
      </c>
    </row>
    <row r="20" spans="1:36" ht="12.95" customHeight="1">
      <c r="A20" s="21">
        <v>577</v>
      </c>
      <c r="B20" s="64" t="s">
        <v>209</v>
      </c>
      <c r="C20" s="64"/>
      <c r="D20" s="21">
        <v>28</v>
      </c>
      <c r="E20" s="21">
        <v>23</v>
      </c>
      <c r="F20" s="4">
        <f t="shared" si="0"/>
        <v>0.69</v>
      </c>
      <c r="G20" s="5"/>
      <c r="H20" s="21"/>
      <c r="I20" s="21"/>
      <c r="J20" s="1" t="s">
        <v>15</v>
      </c>
      <c r="K20" s="22">
        <f t="shared" si="1"/>
        <v>0.61</v>
      </c>
      <c r="L20" s="22">
        <f t="shared" si="2"/>
        <v>0.69</v>
      </c>
      <c r="M20" s="22">
        <f t="shared" si="3"/>
        <v>0.69</v>
      </c>
      <c r="N20" s="22">
        <f t="shared" si="4"/>
        <v>0.68</v>
      </c>
      <c r="O20" s="22">
        <f t="shared" si="5"/>
        <v>0.67</v>
      </c>
      <c r="P20" s="22">
        <f t="shared" si="26"/>
        <v>0.69</v>
      </c>
      <c r="Q20" s="22">
        <f t="shared" si="6"/>
        <v>0.61</v>
      </c>
      <c r="R20" s="22">
        <f t="shared" si="7"/>
        <v>0.69</v>
      </c>
      <c r="S20" s="22">
        <f t="shared" si="8"/>
        <v>0.7</v>
      </c>
      <c r="T20" s="22">
        <f t="shared" si="9"/>
        <v>0.74</v>
      </c>
      <c r="U20" s="22">
        <f t="shared" si="10"/>
        <v>0.7</v>
      </c>
      <c r="V20" s="22">
        <f t="shared" si="11"/>
        <v>0.71</v>
      </c>
      <c r="W20" s="22">
        <f t="shared" si="12"/>
        <v>0.65</v>
      </c>
      <c r="X20" s="22">
        <f t="shared" si="13"/>
        <v>0.67</v>
      </c>
      <c r="Y20" s="22">
        <f t="shared" si="14"/>
        <v>0.63</v>
      </c>
      <c r="Z20" s="22">
        <f t="shared" si="15"/>
        <v>0.67</v>
      </c>
      <c r="AA20" s="22">
        <f t="shared" si="16"/>
        <v>0.57999999999999996</v>
      </c>
      <c r="AB20" s="22">
        <f t="shared" si="17"/>
        <v>0.72</v>
      </c>
      <c r="AC20" s="22">
        <f t="shared" si="18"/>
        <v>0.72</v>
      </c>
      <c r="AD20" s="22">
        <f t="shared" si="19"/>
        <v>0.74</v>
      </c>
      <c r="AE20" s="22">
        <f t="shared" si="20"/>
        <v>0.65</v>
      </c>
      <c r="AF20" s="22">
        <f t="shared" si="21"/>
        <v>0.72</v>
      </c>
      <c r="AG20" s="22">
        <f t="shared" si="22"/>
        <v>0.57999999999999996</v>
      </c>
      <c r="AH20" s="22">
        <f t="shared" si="23"/>
        <v>0.63</v>
      </c>
      <c r="AI20" s="22">
        <f t="shared" si="24"/>
        <v>0.66</v>
      </c>
      <c r="AJ20" s="22">
        <f t="shared" si="25"/>
        <v>0.63</v>
      </c>
    </row>
    <row r="21" spans="1:36" ht="12.95" customHeight="1">
      <c r="A21" s="21">
        <v>578</v>
      </c>
      <c r="B21" s="64" t="s">
        <v>209</v>
      </c>
      <c r="C21" s="64"/>
      <c r="D21" s="21">
        <v>22</v>
      </c>
      <c r="E21" s="21">
        <v>22</v>
      </c>
      <c r="F21" s="4">
        <f t="shared" si="0"/>
        <v>0.43</v>
      </c>
      <c r="G21" s="5"/>
      <c r="H21" s="21"/>
      <c r="I21" s="21"/>
      <c r="J21" s="1" t="s">
        <v>15</v>
      </c>
      <c r="K21" s="22">
        <f t="shared" si="1"/>
        <v>0.38</v>
      </c>
      <c r="L21" s="22">
        <f t="shared" si="2"/>
        <v>0.42</v>
      </c>
      <c r="M21" s="22">
        <f t="shared" si="3"/>
        <v>0.43</v>
      </c>
      <c r="N21" s="22">
        <f t="shared" si="4"/>
        <v>0.42</v>
      </c>
      <c r="O21" s="22">
        <f t="shared" si="5"/>
        <v>0.42</v>
      </c>
      <c r="P21" s="22">
        <f t="shared" si="26"/>
        <v>0.43</v>
      </c>
      <c r="Q21" s="22">
        <f t="shared" si="6"/>
        <v>0.38</v>
      </c>
      <c r="R21" s="22">
        <f t="shared" si="7"/>
        <v>0.42</v>
      </c>
      <c r="S21" s="22">
        <f t="shared" si="8"/>
        <v>0.43</v>
      </c>
      <c r="T21" s="22">
        <f t="shared" si="9"/>
        <v>0.47</v>
      </c>
      <c r="U21" s="22">
        <f t="shared" si="10"/>
        <v>0.43</v>
      </c>
      <c r="V21" s="22">
        <f t="shared" si="11"/>
        <v>0.43</v>
      </c>
      <c r="W21" s="22">
        <f t="shared" si="12"/>
        <v>0.4</v>
      </c>
      <c r="X21" s="22">
        <f t="shared" si="13"/>
        <v>0.41</v>
      </c>
      <c r="Y21" s="22">
        <f t="shared" si="14"/>
        <v>0.37</v>
      </c>
      <c r="Z21" s="22">
        <f t="shared" si="15"/>
        <v>0.41</v>
      </c>
      <c r="AA21" s="22">
        <f t="shared" si="16"/>
        <v>0.36</v>
      </c>
      <c r="AB21" s="22">
        <f t="shared" si="17"/>
        <v>0.42</v>
      </c>
      <c r="AC21" s="22">
        <f t="shared" si="18"/>
        <v>0.43</v>
      </c>
      <c r="AD21" s="22">
        <f t="shared" si="19"/>
        <v>0.47</v>
      </c>
      <c r="AE21" s="22">
        <f t="shared" si="20"/>
        <v>0.39</v>
      </c>
      <c r="AF21" s="22">
        <f t="shared" si="21"/>
        <v>0.43</v>
      </c>
      <c r="AG21" s="22">
        <f t="shared" si="22"/>
        <v>0.35</v>
      </c>
      <c r="AH21" s="22">
        <f t="shared" si="23"/>
        <v>0.38</v>
      </c>
      <c r="AI21" s="22">
        <f t="shared" si="24"/>
        <v>0.41</v>
      </c>
      <c r="AJ21" s="22">
        <f t="shared" si="25"/>
        <v>0.38</v>
      </c>
    </row>
    <row r="22" spans="1:36" ht="12.95" customHeight="1">
      <c r="A22" s="21">
        <v>579</v>
      </c>
      <c r="B22" s="64" t="s">
        <v>209</v>
      </c>
      <c r="C22" s="64"/>
      <c r="D22" s="21">
        <v>28</v>
      </c>
      <c r="E22" s="21">
        <v>23</v>
      </c>
      <c r="F22" s="4">
        <f t="shared" si="0"/>
        <v>0.69</v>
      </c>
      <c r="H22" s="21" t="s">
        <v>214</v>
      </c>
      <c r="I22" s="21" t="s">
        <v>215</v>
      </c>
      <c r="J22" s="1" t="s">
        <v>15</v>
      </c>
      <c r="K22" s="22">
        <f t="shared" si="1"/>
        <v>0.61</v>
      </c>
      <c r="L22" s="22">
        <f t="shared" si="2"/>
        <v>0.69</v>
      </c>
      <c r="M22" s="22">
        <f t="shared" si="3"/>
        <v>0.69</v>
      </c>
      <c r="N22" s="22">
        <f t="shared" si="4"/>
        <v>0.68</v>
      </c>
      <c r="O22" s="22">
        <f t="shared" si="5"/>
        <v>0.67</v>
      </c>
      <c r="P22" s="22">
        <f t="shared" si="26"/>
        <v>0.69</v>
      </c>
      <c r="Q22" s="22">
        <f t="shared" si="6"/>
        <v>0.61</v>
      </c>
      <c r="R22" s="22">
        <f t="shared" si="7"/>
        <v>0.69</v>
      </c>
      <c r="S22" s="22">
        <f t="shared" si="8"/>
        <v>0.7</v>
      </c>
      <c r="T22" s="22">
        <f t="shared" si="9"/>
        <v>0.74</v>
      </c>
      <c r="U22" s="22">
        <f t="shared" si="10"/>
        <v>0.7</v>
      </c>
      <c r="V22" s="22">
        <f t="shared" si="11"/>
        <v>0.71</v>
      </c>
      <c r="W22" s="22">
        <f t="shared" si="12"/>
        <v>0.65</v>
      </c>
      <c r="X22" s="22">
        <f t="shared" si="13"/>
        <v>0.67</v>
      </c>
      <c r="Y22" s="22">
        <f t="shared" si="14"/>
        <v>0.63</v>
      </c>
      <c r="Z22" s="22">
        <f t="shared" si="15"/>
        <v>0.67</v>
      </c>
      <c r="AA22" s="22">
        <f t="shared" si="16"/>
        <v>0.57999999999999996</v>
      </c>
      <c r="AB22" s="22">
        <f t="shared" si="17"/>
        <v>0.72</v>
      </c>
      <c r="AC22" s="22">
        <f t="shared" si="18"/>
        <v>0.72</v>
      </c>
      <c r="AD22" s="22">
        <f t="shared" si="19"/>
        <v>0.74</v>
      </c>
      <c r="AE22" s="22">
        <f t="shared" si="20"/>
        <v>0.65</v>
      </c>
      <c r="AF22" s="22">
        <f t="shared" si="21"/>
        <v>0.72</v>
      </c>
      <c r="AG22" s="22">
        <f t="shared" si="22"/>
        <v>0.57999999999999996</v>
      </c>
      <c r="AH22" s="22">
        <f t="shared" si="23"/>
        <v>0.63</v>
      </c>
      <c r="AI22" s="22">
        <f t="shared" si="24"/>
        <v>0.66</v>
      </c>
      <c r="AJ22" s="22">
        <f t="shared" si="25"/>
        <v>0.63</v>
      </c>
    </row>
    <row r="23" spans="1:36" ht="12.95" customHeight="1">
      <c r="A23" s="21">
        <v>580</v>
      </c>
      <c r="B23" s="64" t="s">
        <v>209</v>
      </c>
      <c r="C23" s="64"/>
      <c r="D23" s="21">
        <v>30</v>
      </c>
      <c r="E23" s="21">
        <v>25</v>
      </c>
      <c r="F23" s="4">
        <f t="shared" si="0"/>
        <v>0.86</v>
      </c>
      <c r="G23" s="5"/>
      <c r="H23" s="21"/>
      <c r="I23" s="21"/>
      <c r="J23" s="1" t="s">
        <v>15</v>
      </c>
      <c r="K23" s="22">
        <f t="shared" si="1"/>
        <v>0.75</v>
      </c>
      <c r="L23" s="22">
        <f t="shared" si="2"/>
        <v>0.86</v>
      </c>
      <c r="M23" s="22">
        <f t="shared" si="3"/>
        <v>0.86</v>
      </c>
      <c r="N23" s="22">
        <f t="shared" si="4"/>
        <v>0.84</v>
      </c>
      <c r="O23" s="22">
        <f t="shared" si="5"/>
        <v>0.83</v>
      </c>
      <c r="P23" s="22">
        <f t="shared" si="26"/>
        <v>0.86</v>
      </c>
      <c r="Q23" s="22">
        <f t="shared" si="6"/>
        <v>0.75</v>
      </c>
      <c r="R23" s="22">
        <f t="shared" si="7"/>
        <v>0.86</v>
      </c>
      <c r="S23" s="22">
        <f t="shared" si="8"/>
        <v>0.87</v>
      </c>
      <c r="T23" s="22">
        <f t="shared" si="9"/>
        <v>0.94</v>
      </c>
      <c r="U23" s="22">
        <f t="shared" si="10"/>
        <v>0.87</v>
      </c>
      <c r="V23" s="22">
        <f t="shared" si="11"/>
        <v>0.88</v>
      </c>
      <c r="W23" s="22">
        <f t="shared" si="12"/>
        <v>0.8</v>
      </c>
      <c r="X23" s="22">
        <f t="shared" si="13"/>
        <v>0.82</v>
      </c>
      <c r="Y23" s="22">
        <f t="shared" si="14"/>
        <v>0.78</v>
      </c>
      <c r="Z23" s="22">
        <f t="shared" si="15"/>
        <v>0.82</v>
      </c>
      <c r="AA23" s="22">
        <f t="shared" si="16"/>
        <v>0.72</v>
      </c>
      <c r="AB23" s="22">
        <f t="shared" si="17"/>
        <v>0.89</v>
      </c>
      <c r="AC23" s="22">
        <f t="shared" si="18"/>
        <v>0.89</v>
      </c>
      <c r="AD23" s="22">
        <f t="shared" si="19"/>
        <v>0.91</v>
      </c>
      <c r="AE23" s="22">
        <f t="shared" si="20"/>
        <v>0.81</v>
      </c>
      <c r="AF23" s="22">
        <f t="shared" si="21"/>
        <v>0.89</v>
      </c>
      <c r="AG23" s="22">
        <f t="shared" si="22"/>
        <v>0.71</v>
      </c>
      <c r="AH23" s="22">
        <f t="shared" si="23"/>
        <v>0.78</v>
      </c>
      <c r="AI23" s="22">
        <f t="shared" si="24"/>
        <v>0.81</v>
      </c>
      <c r="AJ23" s="22">
        <f t="shared" si="25"/>
        <v>0.78</v>
      </c>
    </row>
    <row r="24" spans="1:36" ht="12.95" customHeight="1">
      <c r="A24" s="21">
        <v>581</v>
      </c>
      <c r="B24" s="64" t="s">
        <v>209</v>
      </c>
      <c r="C24" s="64"/>
      <c r="D24" s="21">
        <v>26</v>
      </c>
      <c r="E24" s="21">
        <v>23</v>
      </c>
      <c r="F24" s="4">
        <f t="shared" si="0"/>
        <v>0.61</v>
      </c>
      <c r="G24" s="5"/>
      <c r="H24" s="21" t="s">
        <v>214</v>
      </c>
      <c r="I24" s="21" t="s">
        <v>215</v>
      </c>
      <c r="J24" s="1" t="s">
        <v>15</v>
      </c>
      <c r="K24" s="22">
        <f t="shared" si="1"/>
        <v>0.53</v>
      </c>
      <c r="L24" s="22">
        <f t="shared" si="2"/>
        <v>0.6</v>
      </c>
      <c r="M24" s="22">
        <f t="shared" si="3"/>
        <v>0.61</v>
      </c>
      <c r="N24" s="22">
        <f t="shared" si="4"/>
        <v>0.59</v>
      </c>
      <c r="O24" s="22">
        <f t="shared" si="5"/>
        <v>0.59</v>
      </c>
      <c r="P24" s="22">
        <f t="shared" si="26"/>
        <v>0.61</v>
      </c>
      <c r="Q24" s="22">
        <f t="shared" si="6"/>
        <v>0.53</v>
      </c>
      <c r="R24" s="22">
        <f t="shared" si="7"/>
        <v>0.6</v>
      </c>
      <c r="S24" s="22">
        <f t="shared" si="8"/>
        <v>0.61</v>
      </c>
      <c r="T24" s="22">
        <f t="shared" si="9"/>
        <v>0.66</v>
      </c>
      <c r="U24" s="22">
        <f t="shared" si="10"/>
        <v>0.61</v>
      </c>
      <c r="V24" s="22">
        <f t="shared" si="11"/>
        <v>0.61</v>
      </c>
      <c r="W24" s="22">
        <f t="shared" si="12"/>
        <v>0.56999999999999995</v>
      </c>
      <c r="X24" s="22">
        <f t="shared" si="13"/>
        <v>0.57999999999999996</v>
      </c>
      <c r="Y24" s="22">
        <f t="shared" si="14"/>
        <v>0.54</v>
      </c>
      <c r="Z24" s="22">
        <f t="shared" si="15"/>
        <v>0.57999999999999996</v>
      </c>
      <c r="AA24" s="22">
        <f t="shared" si="16"/>
        <v>0.51</v>
      </c>
      <c r="AB24" s="22">
        <f t="shared" si="17"/>
        <v>0.62</v>
      </c>
      <c r="AC24" s="22">
        <f t="shared" si="18"/>
        <v>0.62</v>
      </c>
      <c r="AD24" s="22">
        <f t="shared" si="19"/>
        <v>0.65</v>
      </c>
      <c r="AE24" s="22">
        <f t="shared" si="20"/>
        <v>0.56000000000000005</v>
      </c>
      <c r="AF24" s="22">
        <f t="shared" si="21"/>
        <v>0.62</v>
      </c>
      <c r="AG24" s="22">
        <f t="shared" si="22"/>
        <v>0.5</v>
      </c>
      <c r="AH24" s="22">
        <f t="shared" si="23"/>
        <v>0.55000000000000004</v>
      </c>
      <c r="AI24" s="22">
        <f t="shared" si="24"/>
        <v>0.57999999999999996</v>
      </c>
      <c r="AJ24" s="22">
        <f t="shared" si="25"/>
        <v>0.55000000000000004</v>
      </c>
    </row>
    <row r="25" spans="1:36" ht="12.95" customHeight="1">
      <c r="A25" s="21">
        <v>582</v>
      </c>
      <c r="B25" s="64" t="s">
        <v>209</v>
      </c>
      <c r="C25" s="64"/>
      <c r="D25" s="21">
        <v>10</v>
      </c>
      <c r="E25" s="21">
        <v>8</v>
      </c>
      <c r="F25" s="4">
        <f t="shared" si="0"/>
        <v>0.03</v>
      </c>
      <c r="G25" s="5" t="s">
        <v>211</v>
      </c>
      <c r="H25" s="21" t="s">
        <v>212</v>
      </c>
      <c r="I25" s="21" t="s">
        <v>213</v>
      </c>
      <c r="J25" s="1" t="s">
        <v>15</v>
      </c>
      <c r="K25" s="22">
        <f t="shared" si="1"/>
        <v>0.03</v>
      </c>
      <c r="L25" s="22">
        <f t="shared" si="2"/>
        <v>0.03</v>
      </c>
      <c r="M25" s="22">
        <f t="shared" si="3"/>
        <v>0.03</v>
      </c>
      <c r="N25" s="22">
        <f t="shared" si="4"/>
        <v>0.04</v>
      </c>
      <c r="O25" s="22">
        <f t="shared" si="5"/>
        <v>0.04</v>
      </c>
      <c r="P25" s="22">
        <f t="shared" si="26"/>
        <v>0.03</v>
      </c>
      <c r="Q25" s="22">
        <f t="shared" si="6"/>
        <v>0.03</v>
      </c>
      <c r="R25" s="22">
        <f t="shared" si="7"/>
        <v>0.03</v>
      </c>
      <c r="S25" s="22">
        <f t="shared" si="8"/>
        <v>0.03</v>
      </c>
      <c r="T25" s="22">
        <f t="shared" si="9"/>
        <v>0.03</v>
      </c>
      <c r="U25" s="22">
        <f t="shared" si="10"/>
        <v>0.03</v>
      </c>
      <c r="V25" s="22">
        <f t="shared" si="11"/>
        <v>0.04</v>
      </c>
      <c r="W25" s="22">
        <f t="shared" si="12"/>
        <v>0.04</v>
      </c>
      <c r="X25" s="22">
        <f t="shared" si="13"/>
        <v>0.03</v>
      </c>
      <c r="Y25" s="22">
        <f t="shared" si="14"/>
        <v>0.03</v>
      </c>
      <c r="Z25" s="22">
        <f t="shared" si="15"/>
        <v>0.04</v>
      </c>
      <c r="AA25" s="22">
        <f t="shared" si="16"/>
        <v>0.03</v>
      </c>
      <c r="AB25" s="22">
        <f t="shared" si="17"/>
        <v>0.03</v>
      </c>
      <c r="AC25" s="22">
        <f t="shared" si="18"/>
        <v>0.03</v>
      </c>
      <c r="AD25" s="22">
        <f t="shared" si="19"/>
        <v>0.04</v>
      </c>
      <c r="AE25" s="22">
        <f t="shared" si="20"/>
        <v>0.03</v>
      </c>
      <c r="AF25" s="22">
        <f t="shared" si="21"/>
        <v>0.03</v>
      </c>
      <c r="AG25" s="22">
        <f t="shared" si="22"/>
        <v>0.03</v>
      </c>
      <c r="AH25" s="22">
        <f t="shared" si="23"/>
        <v>0.03</v>
      </c>
      <c r="AI25" s="22">
        <f t="shared" si="24"/>
        <v>0.04</v>
      </c>
      <c r="AJ25" s="22">
        <f t="shared" si="25"/>
        <v>0.03</v>
      </c>
    </row>
    <row r="26" spans="1:36" ht="12.95" customHeight="1">
      <c r="A26" s="21">
        <v>583</v>
      </c>
      <c r="B26" s="64" t="s">
        <v>222</v>
      </c>
      <c r="C26" s="64"/>
      <c r="D26" s="21">
        <v>10</v>
      </c>
      <c r="E26" s="21">
        <v>12</v>
      </c>
      <c r="F26" s="4">
        <f t="shared" si="0"/>
        <v>0.05</v>
      </c>
      <c r="G26" s="5" t="s">
        <v>232</v>
      </c>
      <c r="H26" s="21" t="s">
        <v>212</v>
      </c>
      <c r="I26" s="21" t="s">
        <v>221</v>
      </c>
      <c r="J26" s="1" t="s">
        <v>15</v>
      </c>
      <c r="K26" s="22">
        <f t="shared" si="1"/>
        <v>0.05</v>
      </c>
      <c r="L26" s="22">
        <f t="shared" si="2"/>
        <v>0.05</v>
      </c>
      <c r="M26" s="22">
        <f t="shared" si="3"/>
        <v>0.05</v>
      </c>
      <c r="N26" s="22">
        <f t="shared" si="4"/>
        <v>0.06</v>
      </c>
      <c r="O26" s="22">
        <f t="shared" si="5"/>
        <v>0.06</v>
      </c>
      <c r="P26" s="22">
        <f t="shared" si="26"/>
        <v>0.05</v>
      </c>
      <c r="Q26" s="22">
        <f t="shared" si="6"/>
        <v>0.05</v>
      </c>
      <c r="R26" s="22">
        <f t="shared" si="7"/>
        <v>0.05</v>
      </c>
      <c r="S26" s="22">
        <f t="shared" si="8"/>
        <v>0.05</v>
      </c>
      <c r="T26" s="22">
        <f t="shared" si="9"/>
        <v>0.05</v>
      </c>
      <c r="U26" s="22">
        <f t="shared" si="10"/>
        <v>0.05</v>
      </c>
      <c r="V26" s="22">
        <f t="shared" si="11"/>
        <v>0.05</v>
      </c>
      <c r="W26" s="22">
        <f t="shared" si="12"/>
        <v>0.05</v>
      </c>
      <c r="X26" s="22">
        <f t="shared" si="13"/>
        <v>0.05</v>
      </c>
      <c r="Y26" s="22">
        <f t="shared" si="14"/>
        <v>0.04</v>
      </c>
      <c r="Z26" s="22">
        <f t="shared" si="15"/>
        <v>0.05</v>
      </c>
      <c r="AA26" s="22">
        <f t="shared" si="16"/>
        <v>0.05</v>
      </c>
      <c r="AB26" s="22">
        <f t="shared" si="17"/>
        <v>0.05</v>
      </c>
      <c r="AC26" s="22">
        <f t="shared" si="18"/>
        <v>0.05</v>
      </c>
      <c r="AD26" s="22">
        <f t="shared" si="19"/>
        <v>7.0000000000000007E-2</v>
      </c>
      <c r="AE26" s="22">
        <f t="shared" si="20"/>
        <v>0.04</v>
      </c>
      <c r="AF26" s="22">
        <f t="shared" si="21"/>
        <v>0.05</v>
      </c>
      <c r="AG26" s="22">
        <f t="shared" si="22"/>
        <v>0.05</v>
      </c>
      <c r="AH26" s="22">
        <f t="shared" si="23"/>
        <v>0.05</v>
      </c>
      <c r="AI26" s="22">
        <f t="shared" si="24"/>
        <v>0.05</v>
      </c>
      <c r="AJ26" s="22">
        <f t="shared" si="25"/>
        <v>0.05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233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19</v>
      </c>
      <c r="D47" s="13">
        <f>COUNTIF(G4:G43,"*下層*")</f>
        <v>4</v>
      </c>
      <c r="E47" s="13">
        <f>COUNTA(A4:A43)</f>
        <v>23</v>
      </c>
      <c r="F47" s="9"/>
      <c r="G47" s="14">
        <f>C47*100</f>
        <v>1900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22</v>
      </c>
      <c r="D48" s="13">
        <f>IF(D47&gt;0,ROUND(SUMIF(G4:G43,"*下層*",E4:E43)/D47,0),"")</f>
        <v>10</v>
      </c>
      <c r="E48" s="13">
        <f>ROUND(SUM(E4:E43)/E47,0)</f>
        <v>20</v>
      </c>
      <c r="F48" s="12"/>
      <c r="G48" s="14">
        <f>C48</f>
        <v>22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24</v>
      </c>
      <c r="D49" s="13">
        <f>IF(D47&gt;0,ROUND(SUMIF(G4:G43,"*下層*",D4:D43)/D47,0),"")</f>
        <v>11</v>
      </c>
      <c r="E49" s="13">
        <f>ROUND(SUM(D4:D43)/E47,0)</f>
        <v>22</v>
      </c>
      <c r="F49" s="12"/>
      <c r="G49" s="14">
        <f>C49</f>
        <v>24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10.049999999999999</v>
      </c>
      <c r="D50" s="15">
        <f>SUMIF(G4:G43,"*下層*",F4:F43)</f>
        <v>0.2</v>
      </c>
      <c r="E50" s="4">
        <f>SUM(F4:F43)</f>
        <v>10.249999999999998</v>
      </c>
      <c r="F50" s="12"/>
      <c r="G50" s="16">
        <f>C50*100</f>
        <v>1004.9999999999999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形状比＝92、Sr＝10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4</v>
      </c>
      <c r="E54" s="13">
        <f>COUNTA(H4:H43)</f>
        <v>10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21</v>
      </c>
      <c r="D55" s="13">
        <f>IF(D54&gt;0,ROUND(SUMIF(H4:H43,"▲",E4:E43)/D54,0),"")</f>
        <v>10</v>
      </c>
      <c r="E55" s="13">
        <f>ROUND(SUMIF(H4:H43,"*",E4:E43)/E54,0)</f>
        <v>16</v>
      </c>
      <c r="F55" s="12"/>
      <c r="G55" s="14">
        <f>C55</f>
        <v>21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21</v>
      </c>
      <c r="D56" s="13">
        <f>IF(D54&gt;0,ROUND(SUMIF(H4:H43,"▲",D4:D43)/D54,0),"")</f>
        <v>11</v>
      </c>
      <c r="E56" s="13">
        <f>ROUND(SUMIF(H4:H43,"*",D4:D43)/E54,0)</f>
        <v>17</v>
      </c>
      <c r="F56" s="12"/>
      <c r="G56" s="14">
        <f>C56</f>
        <v>21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2.48</v>
      </c>
      <c r="D57" s="15">
        <f>SUMIF(H4:H43,"▲",F4:F43)</f>
        <v>0.2</v>
      </c>
      <c r="E57" s="15">
        <f>SUM(C57:D57)</f>
        <v>2.68</v>
      </c>
      <c r="F57" s="12"/>
      <c r="G57" s="18">
        <f>C57*100</f>
        <v>248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31.6</v>
      </c>
      <c r="D61" s="19">
        <f>IF(D47&gt;0,ROUND(D54/D47*100,1),"")</f>
        <v>100</v>
      </c>
      <c r="E61" s="19">
        <f>ROUND(E54/E47*100,1)</f>
        <v>43.5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24.7</v>
      </c>
      <c r="D62" s="19">
        <f>IF(D47&gt;0,ROUND(D57/D50*100,1),"")</f>
        <v>100</v>
      </c>
      <c r="E62" s="19">
        <f>ROUND(E57/E50*100,1)</f>
        <v>26.1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13</v>
      </c>
      <c r="D66" s="13">
        <f>D47-D54</f>
        <v>0</v>
      </c>
      <c r="E66" s="13">
        <f>SUM(C66:D66)</f>
        <v>13</v>
      </c>
      <c r="F66" s="9"/>
      <c r="G66" s="14">
        <f>C66*100</f>
        <v>1300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22</v>
      </c>
      <c r="D67" s="13" t="str">
        <f>IF(D66&gt;0,ROUND(SUMIFS(E4:E43,G4:G43,"*下層*",H4:H43,"")/D66,0),"")</f>
        <v/>
      </c>
      <c r="E67" s="13">
        <f>IF(E66&gt;0,ROUND(SUMIF(H4:H43,"",E4:E43)/E66,0),"")</f>
        <v>22</v>
      </c>
      <c r="F67" s="12"/>
      <c r="G67" s="14">
        <f>C67</f>
        <v>22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25</v>
      </c>
      <c r="D68" s="13" t="str">
        <f>IF(D66&gt;0,ROUND(SUMIFS(D4:D43,G4:G43,"*下層*",H4:H43,"")/D66,0),"")</f>
        <v/>
      </c>
      <c r="E68" s="13">
        <f>IF(E66&gt;0,ROUND(SUMIF(H4:H43,"",D4:D43)/E66,0),"")</f>
        <v>25</v>
      </c>
      <c r="F68" s="12"/>
      <c r="G68" s="14">
        <f>C68</f>
        <v>25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7.5699999999999985</v>
      </c>
      <c r="D69" s="15" t="str">
        <f>IF(D66&gt;0,D50-D57,"")</f>
        <v/>
      </c>
      <c r="E69" s="4">
        <f>SUM(C69:D69)</f>
        <v>7.5699999999999985</v>
      </c>
      <c r="F69" s="12"/>
      <c r="G69" s="16">
        <f>C69*100</f>
        <v>756.99999999999989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形状比＝88、Sr＝13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71" priority="16" stopIfTrue="1">
      <formula>AND(($H4="スギ"),(#REF!&lt;12))</formula>
    </cfRule>
  </conditionalFormatting>
  <conditionalFormatting sqref="L4:L43">
    <cfRule type="expression" dxfId="670" priority="15" stopIfTrue="1">
      <formula>AND(($H4="スギ"),(#REF!&lt;22),(#REF!&gt;=12))</formula>
    </cfRule>
  </conditionalFormatting>
  <conditionalFormatting sqref="M4:M43">
    <cfRule type="expression" dxfId="669" priority="14" stopIfTrue="1">
      <formula>AND(($H4="スギ"),(#REF!&lt;32),(#REF!&gt;=22))</formula>
    </cfRule>
  </conditionalFormatting>
  <conditionalFormatting sqref="N4:N43">
    <cfRule type="expression" dxfId="668" priority="13" stopIfTrue="1">
      <formula>AND(($H4="スギ"),(#REF!&lt;42),(#REF!&gt;=32))</formula>
    </cfRule>
  </conditionalFormatting>
  <conditionalFormatting sqref="S4:S43">
    <cfRule type="expression" dxfId="667" priority="9" stopIfTrue="1">
      <formula>AND(($H4="ヒノキ"),(#REF!&lt;32),(#REF!&gt;=22))</formula>
    </cfRule>
  </conditionalFormatting>
  <conditionalFormatting sqref="Z4:AF43 U4:U43 AJ4:AJ43 O4:P43">
    <cfRule type="expression" dxfId="666" priority="12" stopIfTrue="1">
      <formula>AND(($H4="スギ"),(#REF!&gt;=42))</formula>
    </cfRule>
  </conditionalFormatting>
  <conditionalFormatting sqref="Z4:AF43 AJ4:AJ43 T4:U43">
    <cfRule type="expression" dxfId="665" priority="8" stopIfTrue="1">
      <formula>AND(($H4="ヒノキ"),(#REF!&gt;=32))</formula>
    </cfRule>
  </conditionalFormatting>
  <conditionalFormatting sqref="AA4:AA43 Q4:Q43">
    <cfRule type="expression" dxfId="664" priority="11" stopIfTrue="1">
      <formula>AND(($H4="ヒノキ"),(#REF!&lt;12))</formula>
    </cfRule>
  </conditionalFormatting>
  <conditionalFormatting sqref="AA4:AA43 V4:V43">
    <cfRule type="expression" dxfId="663" priority="7" stopIfTrue="1">
      <formula>AND(($H4="アカマツ"),(#REF!&lt;12))</formula>
    </cfRule>
  </conditionalFormatting>
  <conditionalFormatting sqref="AB4:AB43 W4:W43">
    <cfRule type="expression" dxfId="662" priority="6" stopIfTrue="1">
      <formula>AND(($H4="アカマツ"),(#REF!&lt;22),(#REF!&gt;=12))</formula>
    </cfRule>
  </conditionalFormatting>
  <conditionalFormatting sqref="AB4:AE43 R4:R43">
    <cfRule type="expression" dxfId="661" priority="10" stopIfTrue="1">
      <formula>AND(($H4="ヒノキ"),(#REF!&lt;22),(#REF!&gt;=12))</formula>
    </cfRule>
  </conditionalFormatting>
  <conditionalFormatting sqref="AC4:AC43 X4:X43">
    <cfRule type="expression" dxfId="660" priority="5" stopIfTrue="1">
      <formula>AND(($H4="アカマツ"),(#REF!&lt;42),(#REF!&gt;=22))</formula>
    </cfRule>
  </conditionalFormatting>
  <conditionalFormatting sqref="AG4:AG43">
    <cfRule type="expression" dxfId="659" priority="3" stopIfTrue="1">
      <formula>AND(($H4&lt;&gt;"スギ"),($H4&lt;&gt;"ヒノキ"),($H4&lt;&gt;"アカマツ"),(#REF!&lt;12))</formula>
    </cfRule>
  </conditionalFormatting>
  <conditionalFormatting sqref="AH4:AH43">
    <cfRule type="expression" dxfId="65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5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65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68420-BEA5-496B-88F6-A405EF6356F9}">
  <sheetPr>
    <tabColor rgb="FF00B050"/>
  </sheetPr>
  <dimension ref="A1:AJ120"/>
  <sheetViews>
    <sheetView showGridLines="0" view="pageBreakPreview" topLeftCell="A25" zoomScale="98" zoomScaleNormal="85" zoomScaleSheetLayoutView="98" workbookViewId="0">
      <selection activeCell="I63" sqref="I6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56</v>
      </c>
      <c r="B2" s="65"/>
      <c r="C2" s="65"/>
      <c r="D2" s="65"/>
      <c r="E2" s="65"/>
      <c r="F2" s="65"/>
      <c r="G2" s="65"/>
      <c r="H2" s="66" t="s">
        <v>191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491</v>
      </c>
      <c r="B4" s="78" t="s">
        <v>209</v>
      </c>
      <c r="C4" s="79"/>
      <c r="D4" s="21">
        <v>34</v>
      </c>
      <c r="E4" s="21">
        <v>30</v>
      </c>
      <c r="F4" s="4">
        <f t="shared" ref="F4:F43" si="0">IF(D4&gt;0,IF(B4="スギ",P4,IF(B4="ヒノキ",U4,IF(B4="アカマツ",Z4,IF(B4="カラマツ",AF4,AJ4)))),"")</f>
        <v>1.27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1.1200000000000001</v>
      </c>
      <c r="L4" s="22">
        <f t="shared" ref="L4:L43" si="2">ROUND(10^(-5+0.73504+1.83346*LOG(D4)+1.06569*LOG(E4)),2)</f>
        <v>1.31</v>
      </c>
      <c r="M4" s="22">
        <f t="shared" ref="M4:M43" si="3">ROUND(10^(-5+0.71514+1.74357*LOG(D4)+1.17719*LOG(E4)),2)</f>
        <v>1.33</v>
      </c>
      <c r="N4" s="22">
        <f t="shared" ref="N4:N43" si="4">ROUND(10^(-5+0.82956+1.76381*LOG(D4)+1.06412*LOG(E4)),2)</f>
        <v>1.27</v>
      </c>
      <c r="O4" s="22">
        <f t="shared" ref="O4:O43" si="5">ROUND(10^(-5+0.88226+1.79204*LOG(D4)+0.99303*LOG(E4)),2)</f>
        <v>1.24</v>
      </c>
      <c r="P4" s="22">
        <f>HLOOKUP($D4,K$3:O$43,MATCH($A4,$A$3:$A$43,0),1)</f>
        <v>1.27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1.1299999999999999</v>
      </c>
      <c r="R4" s="22">
        <f t="shared" ref="R4:R43" si="7">ROUND(10^(1.905709*LOG(D4)+1.011385*LOG(E4)-4.293729),2)</f>
        <v>1.31</v>
      </c>
      <c r="S4" s="22">
        <f t="shared" ref="S4:S43" si="8">ROUND(10^(1.771888*LOG(D4)+1.138415*LOG(E4)-4.271259),2)</f>
        <v>1.33</v>
      </c>
      <c r="T4" s="22">
        <f t="shared" ref="T4:T43" si="9">ROUND(10^(1.671519*LOG(D4)+1.363617*LOG(E4)-4.404407),2)</f>
        <v>1.48</v>
      </c>
      <c r="U4" s="22">
        <f t="shared" ref="U4:U43" si="10">HLOOKUP($D4,Q$3:T$43,MATCH($A4,$A$3:$A$43,0),1)</f>
        <v>1.48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1.33</v>
      </c>
      <c r="W4" s="22">
        <f t="shared" ref="W4:W43" si="12">ROUND(10^(-4.155639+1.847898*LOG(D4)+0.951955*LOG(E4)),2)</f>
        <v>1.2</v>
      </c>
      <c r="X4" s="22">
        <f t="shared" ref="X4:X43" si="13">ROUND(10^(-4.194535+1.804172*LOG(D4)+1.034248*LOG(E4)),2)</f>
        <v>1.25</v>
      </c>
      <c r="Y4" s="22">
        <f t="shared" ref="Y4:Y43" si="14">ROUND(10^(-4.42347+2.006485*LOG(D4)+0.967757*LOG(E4)),2)</f>
        <v>1.2</v>
      </c>
      <c r="Z4" s="22">
        <f t="shared" ref="Z4:Z43" si="15">HLOOKUP($D4,V$3:Y$43,MATCH($A4,$A$3:$A$43,0),1)</f>
        <v>1.25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1.07</v>
      </c>
      <c r="AB4" s="22">
        <f t="shared" ref="AB4:AB43" si="17">ROUND(10^(1.979213*LOG(D4)+0.998347*LOG(E4)-4.369281),2)</f>
        <v>1.37</v>
      </c>
      <c r="AC4" s="22">
        <f t="shared" ref="AC4:AC43" si="18">ROUND(10^(1.904401*LOG(D4)+1.062478*LOG(E4)-4.348104),2)</f>
        <v>1.37</v>
      </c>
      <c r="AD4" s="22">
        <f t="shared" ref="AD4:AD43" si="19">ROUND(10^(1.640825*LOG(D4)+1.080387*LOG(E4)-3.976731),2)</f>
        <v>1.36</v>
      </c>
      <c r="AE4" s="22">
        <f t="shared" ref="AE4:AE43" si="20">ROUND(10^(1.90887*LOG(D4)+1.088002*LOG(E4)-4.431495),2)</f>
        <v>1.26</v>
      </c>
      <c r="AF4" s="22">
        <f t="shared" ref="AF4:AF43" si="21">HLOOKUP($D4,AA$3:AE$43,MATCH($A4,$A$3:$A$43,0),1)</f>
        <v>1.36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1.05</v>
      </c>
      <c r="AH4" s="22">
        <f t="shared" ref="AH4:AH43" si="23">ROUND(10^(1.93813902*LOG(D4)+0.96697002*LOG(E4)-4.32216295),2)</f>
        <v>1.19</v>
      </c>
      <c r="AI4" s="22">
        <f t="shared" ref="AI4:AI43" si="24">ROUND(10^(1.82464098*LOG(D4)+0.97625989*LOG(E4)-4.15096808),2)</f>
        <v>1.22</v>
      </c>
      <c r="AJ4" s="22">
        <f t="shared" ref="AJ4:AJ43" si="25">HLOOKUP($D4,AG$3:AI$43,MATCH($A4,$A$3:$A$43,0),1)</f>
        <v>1.19</v>
      </c>
    </row>
    <row r="5" spans="1:36" ht="12.95" customHeight="1">
      <c r="A5" s="21">
        <v>492</v>
      </c>
      <c r="B5" s="78" t="s">
        <v>209</v>
      </c>
      <c r="C5" s="79"/>
      <c r="D5" s="21">
        <v>38</v>
      </c>
      <c r="E5" s="21">
        <v>30</v>
      </c>
      <c r="F5" s="4">
        <f t="shared" si="0"/>
        <v>1.54</v>
      </c>
      <c r="G5" s="5"/>
      <c r="H5" s="21"/>
      <c r="I5" s="21"/>
      <c r="J5" s="1" t="s">
        <v>15</v>
      </c>
      <c r="K5" s="22">
        <f t="shared" si="1"/>
        <v>1.36</v>
      </c>
      <c r="L5" s="22">
        <f t="shared" si="2"/>
        <v>1.61</v>
      </c>
      <c r="M5" s="22">
        <f t="shared" si="3"/>
        <v>1.62</v>
      </c>
      <c r="N5" s="22">
        <f t="shared" si="4"/>
        <v>1.54</v>
      </c>
      <c r="O5" s="22">
        <f t="shared" si="5"/>
        <v>1.51</v>
      </c>
      <c r="P5" s="22">
        <f t="shared" ref="P5:P43" si="26">HLOOKUP($D5,K$3:O$43,MATCH(A5,$A$3:$A$43,0),1)</f>
        <v>1.54</v>
      </c>
      <c r="Q5" s="22">
        <f t="shared" si="6"/>
        <v>1.38</v>
      </c>
      <c r="R5" s="22">
        <f t="shared" si="7"/>
        <v>1.62</v>
      </c>
      <c r="S5" s="22">
        <f t="shared" si="8"/>
        <v>1.62</v>
      </c>
      <c r="T5" s="22">
        <f t="shared" si="9"/>
        <v>1.78</v>
      </c>
      <c r="U5" s="22">
        <f t="shared" si="10"/>
        <v>1.78</v>
      </c>
      <c r="V5" s="22">
        <f t="shared" si="11"/>
        <v>1.65</v>
      </c>
      <c r="W5" s="22">
        <f t="shared" si="12"/>
        <v>1.48</v>
      </c>
      <c r="X5" s="22">
        <f t="shared" si="13"/>
        <v>1.53</v>
      </c>
      <c r="Y5" s="22">
        <f t="shared" si="14"/>
        <v>1.5</v>
      </c>
      <c r="Z5" s="22">
        <f t="shared" si="15"/>
        <v>1.53</v>
      </c>
      <c r="AA5" s="22">
        <f t="shared" si="16"/>
        <v>1.31</v>
      </c>
      <c r="AB5" s="22">
        <f t="shared" si="17"/>
        <v>1.71</v>
      </c>
      <c r="AC5" s="22">
        <f t="shared" si="18"/>
        <v>1.7</v>
      </c>
      <c r="AD5" s="22">
        <f t="shared" si="19"/>
        <v>1.63</v>
      </c>
      <c r="AE5" s="22">
        <f t="shared" si="20"/>
        <v>1.55</v>
      </c>
      <c r="AF5" s="22">
        <f t="shared" si="21"/>
        <v>1.63</v>
      </c>
      <c r="AG5" s="22">
        <f t="shared" si="22"/>
        <v>1.3</v>
      </c>
      <c r="AH5" s="22">
        <f t="shared" si="23"/>
        <v>1.47</v>
      </c>
      <c r="AI5" s="22">
        <f t="shared" si="24"/>
        <v>1.49</v>
      </c>
      <c r="AJ5" s="22">
        <f t="shared" si="25"/>
        <v>1.47</v>
      </c>
    </row>
    <row r="6" spans="1:36" ht="12.95" customHeight="1">
      <c r="A6" s="21">
        <v>493</v>
      </c>
      <c r="B6" s="78" t="s">
        <v>209</v>
      </c>
      <c r="C6" s="79"/>
      <c r="D6" s="21">
        <v>30</v>
      </c>
      <c r="E6" s="21">
        <v>30</v>
      </c>
      <c r="F6" s="4">
        <f t="shared" si="0"/>
        <v>1.07</v>
      </c>
      <c r="G6" s="5"/>
      <c r="H6" s="21"/>
      <c r="I6" s="21"/>
      <c r="J6" s="1" t="s">
        <v>15</v>
      </c>
      <c r="K6" s="22">
        <f t="shared" si="1"/>
        <v>0.9</v>
      </c>
      <c r="L6" s="22">
        <f t="shared" si="2"/>
        <v>1.04</v>
      </c>
      <c r="M6" s="22">
        <f t="shared" si="3"/>
        <v>1.07</v>
      </c>
      <c r="N6" s="22">
        <f t="shared" si="4"/>
        <v>1.02</v>
      </c>
      <c r="O6" s="22">
        <f t="shared" si="5"/>
        <v>0.99</v>
      </c>
      <c r="P6" s="22">
        <f t="shared" si="26"/>
        <v>1.07</v>
      </c>
      <c r="Q6" s="22">
        <f t="shared" si="6"/>
        <v>0.9</v>
      </c>
      <c r="R6" s="22">
        <f t="shared" si="7"/>
        <v>1.04</v>
      </c>
      <c r="S6" s="22">
        <f t="shared" si="8"/>
        <v>1.07</v>
      </c>
      <c r="T6" s="22">
        <f t="shared" si="9"/>
        <v>1.2</v>
      </c>
      <c r="U6" s="22">
        <f t="shared" si="10"/>
        <v>1.07</v>
      </c>
      <c r="V6" s="22">
        <f t="shared" si="11"/>
        <v>1.04</v>
      </c>
      <c r="W6" s="22">
        <f t="shared" si="12"/>
        <v>0.96</v>
      </c>
      <c r="X6" s="22">
        <f t="shared" si="13"/>
        <v>1</v>
      </c>
      <c r="Y6" s="22">
        <f t="shared" si="14"/>
        <v>0.93</v>
      </c>
      <c r="Z6" s="22">
        <f t="shared" si="15"/>
        <v>1</v>
      </c>
      <c r="AA6" s="22">
        <f t="shared" si="16"/>
        <v>0.85</v>
      </c>
      <c r="AB6" s="22">
        <f t="shared" si="17"/>
        <v>1.07</v>
      </c>
      <c r="AC6" s="22">
        <f t="shared" si="18"/>
        <v>1.08</v>
      </c>
      <c r="AD6" s="22">
        <f t="shared" si="19"/>
        <v>1.1000000000000001</v>
      </c>
      <c r="AE6" s="22">
        <f t="shared" si="20"/>
        <v>0.99</v>
      </c>
      <c r="AF6" s="22">
        <f t="shared" si="21"/>
        <v>1.08</v>
      </c>
      <c r="AG6" s="22">
        <f t="shared" si="22"/>
        <v>0.82</v>
      </c>
      <c r="AH6" s="22">
        <f t="shared" si="23"/>
        <v>0.93</v>
      </c>
      <c r="AI6" s="22">
        <f t="shared" si="24"/>
        <v>0.97</v>
      </c>
      <c r="AJ6" s="22">
        <f t="shared" si="25"/>
        <v>0.93</v>
      </c>
    </row>
    <row r="7" spans="1:36" ht="12.95" customHeight="1">
      <c r="A7" s="21">
        <v>494</v>
      </c>
      <c r="B7" s="78" t="s">
        <v>209</v>
      </c>
      <c r="C7" s="79"/>
      <c r="D7" s="21">
        <v>20</v>
      </c>
      <c r="E7" s="21">
        <v>21</v>
      </c>
      <c r="F7" s="4">
        <f t="shared" si="0"/>
        <v>0.34</v>
      </c>
      <c r="G7" s="5"/>
      <c r="H7" s="21" t="s">
        <v>214</v>
      </c>
      <c r="I7" s="21" t="s">
        <v>213</v>
      </c>
      <c r="J7" s="1" t="s">
        <v>15</v>
      </c>
      <c r="K7" s="22">
        <f t="shared" si="1"/>
        <v>0.31</v>
      </c>
      <c r="L7" s="22">
        <f t="shared" si="2"/>
        <v>0.34</v>
      </c>
      <c r="M7" s="22">
        <f t="shared" si="3"/>
        <v>0.35</v>
      </c>
      <c r="N7" s="22">
        <f t="shared" si="4"/>
        <v>0.34</v>
      </c>
      <c r="O7" s="22">
        <f t="shared" si="5"/>
        <v>0.34</v>
      </c>
      <c r="P7" s="22">
        <f t="shared" si="26"/>
        <v>0.34</v>
      </c>
      <c r="Q7" s="22">
        <f t="shared" si="6"/>
        <v>0.3</v>
      </c>
      <c r="R7" s="22">
        <f t="shared" si="7"/>
        <v>0.33</v>
      </c>
      <c r="S7" s="22">
        <f t="shared" si="8"/>
        <v>0.35</v>
      </c>
      <c r="T7" s="22">
        <f t="shared" si="9"/>
        <v>0.37</v>
      </c>
      <c r="U7" s="22">
        <f t="shared" si="10"/>
        <v>0.33</v>
      </c>
      <c r="V7" s="22">
        <f t="shared" si="11"/>
        <v>0.34</v>
      </c>
      <c r="W7" s="22">
        <f t="shared" si="12"/>
        <v>0.32</v>
      </c>
      <c r="X7" s="22">
        <f t="shared" si="13"/>
        <v>0.33</v>
      </c>
      <c r="Y7" s="22">
        <f t="shared" si="14"/>
        <v>0.28999999999999998</v>
      </c>
      <c r="Z7" s="22">
        <f t="shared" si="15"/>
        <v>0.32</v>
      </c>
      <c r="AA7" s="22">
        <f t="shared" si="16"/>
        <v>0.28999999999999998</v>
      </c>
      <c r="AB7" s="22">
        <f t="shared" si="17"/>
        <v>0.34</v>
      </c>
      <c r="AC7" s="22">
        <f t="shared" si="18"/>
        <v>0.34</v>
      </c>
      <c r="AD7" s="22">
        <f t="shared" si="19"/>
        <v>0.39</v>
      </c>
      <c r="AE7" s="22">
        <f t="shared" si="20"/>
        <v>0.31</v>
      </c>
      <c r="AF7" s="22">
        <f t="shared" si="21"/>
        <v>0.34</v>
      </c>
      <c r="AG7" s="22">
        <f t="shared" si="22"/>
        <v>0.28000000000000003</v>
      </c>
      <c r="AH7" s="22">
        <f t="shared" si="23"/>
        <v>0.3</v>
      </c>
      <c r="AI7" s="22">
        <f t="shared" si="24"/>
        <v>0.33</v>
      </c>
      <c r="AJ7" s="22">
        <f t="shared" si="25"/>
        <v>0.3</v>
      </c>
    </row>
    <row r="8" spans="1:36" ht="12.95" customHeight="1">
      <c r="A8" s="21">
        <v>495</v>
      </c>
      <c r="B8" s="78" t="s">
        <v>209</v>
      </c>
      <c r="C8" s="79"/>
      <c r="D8" s="21">
        <v>34</v>
      </c>
      <c r="E8" s="21">
        <v>25</v>
      </c>
      <c r="F8" s="4">
        <f t="shared" si="0"/>
        <v>1.04</v>
      </c>
      <c r="G8" s="5"/>
      <c r="H8" s="21"/>
      <c r="I8" s="21"/>
      <c r="J8" s="1" t="s">
        <v>15</v>
      </c>
      <c r="K8" s="22">
        <f t="shared" si="1"/>
        <v>0.93</v>
      </c>
      <c r="L8" s="22">
        <f t="shared" si="2"/>
        <v>1.08</v>
      </c>
      <c r="M8" s="22">
        <f t="shared" si="3"/>
        <v>1.07</v>
      </c>
      <c r="N8" s="22">
        <f t="shared" si="4"/>
        <v>1.04</v>
      </c>
      <c r="O8" s="22">
        <f t="shared" si="5"/>
        <v>1.03</v>
      </c>
      <c r="P8" s="22">
        <f t="shared" si="26"/>
        <v>1.04</v>
      </c>
      <c r="Q8" s="22">
        <f t="shared" si="6"/>
        <v>0.94</v>
      </c>
      <c r="R8" s="22">
        <f t="shared" si="7"/>
        <v>1.0900000000000001</v>
      </c>
      <c r="S8" s="22">
        <f t="shared" si="8"/>
        <v>1.08</v>
      </c>
      <c r="T8" s="22">
        <f t="shared" si="9"/>
        <v>1.1499999999999999</v>
      </c>
      <c r="U8" s="22">
        <f t="shared" si="10"/>
        <v>1.1499999999999999</v>
      </c>
      <c r="V8" s="22">
        <f t="shared" si="11"/>
        <v>1.1200000000000001</v>
      </c>
      <c r="W8" s="22">
        <f t="shared" si="12"/>
        <v>1.01</v>
      </c>
      <c r="X8" s="22">
        <f t="shared" si="13"/>
        <v>1.03</v>
      </c>
      <c r="Y8" s="22">
        <f t="shared" si="14"/>
        <v>1.01</v>
      </c>
      <c r="Z8" s="22">
        <f t="shared" si="15"/>
        <v>1.03</v>
      </c>
      <c r="AA8" s="22">
        <f t="shared" si="16"/>
        <v>0.9</v>
      </c>
      <c r="AB8" s="22">
        <f t="shared" si="17"/>
        <v>1.1399999999999999</v>
      </c>
      <c r="AC8" s="22">
        <f t="shared" si="18"/>
        <v>1.1299999999999999</v>
      </c>
      <c r="AD8" s="22">
        <f t="shared" si="19"/>
        <v>1.1100000000000001</v>
      </c>
      <c r="AE8" s="22">
        <f t="shared" si="20"/>
        <v>1.03</v>
      </c>
      <c r="AF8" s="22">
        <f t="shared" si="21"/>
        <v>1.1100000000000001</v>
      </c>
      <c r="AG8" s="22">
        <f t="shared" si="22"/>
        <v>0.9</v>
      </c>
      <c r="AH8" s="22">
        <f t="shared" si="23"/>
        <v>0.99</v>
      </c>
      <c r="AI8" s="22">
        <f t="shared" si="24"/>
        <v>1.02</v>
      </c>
      <c r="AJ8" s="22">
        <f t="shared" si="25"/>
        <v>0.99</v>
      </c>
    </row>
    <row r="9" spans="1:36" ht="12.95" customHeight="1">
      <c r="A9" s="21">
        <v>496</v>
      </c>
      <c r="B9" s="78" t="s">
        <v>209</v>
      </c>
      <c r="C9" s="79"/>
      <c r="D9" s="21">
        <v>36</v>
      </c>
      <c r="E9" s="21">
        <v>32</v>
      </c>
      <c r="F9" s="4">
        <f t="shared" si="0"/>
        <v>1.5</v>
      </c>
      <c r="G9" s="5" t="s">
        <v>225</v>
      </c>
      <c r="H9" s="21" t="s">
        <v>214</v>
      </c>
      <c r="I9" s="21" t="s">
        <v>218</v>
      </c>
      <c r="J9" s="1" t="s">
        <v>15</v>
      </c>
      <c r="K9" s="22">
        <f t="shared" si="1"/>
        <v>1.32</v>
      </c>
      <c r="L9" s="22">
        <f t="shared" si="2"/>
        <v>1.56</v>
      </c>
      <c r="M9" s="22">
        <f t="shared" si="3"/>
        <v>1.59</v>
      </c>
      <c r="N9" s="22">
        <f t="shared" si="4"/>
        <v>1.5</v>
      </c>
      <c r="O9" s="22">
        <f t="shared" si="5"/>
        <v>1.47</v>
      </c>
      <c r="P9" s="22">
        <f t="shared" si="26"/>
        <v>1.5</v>
      </c>
      <c r="Q9" s="22">
        <f t="shared" si="6"/>
        <v>1.33</v>
      </c>
      <c r="R9" s="22">
        <f t="shared" si="7"/>
        <v>1.56</v>
      </c>
      <c r="S9" s="22">
        <f t="shared" si="8"/>
        <v>1.58</v>
      </c>
      <c r="T9" s="22">
        <f t="shared" si="9"/>
        <v>1.78</v>
      </c>
      <c r="U9" s="22">
        <f t="shared" si="10"/>
        <v>1.78</v>
      </c>
      <c r="V9" s="22">
        <f t="shared" si="11"/>
        <v>1.58</v>
      </c>
      <c r="W9" s="22">
        <f t="shared" si="12"/>
        <v>1.42</v>
      </c>
      <c r="X9" s="22">
        <f t="shared" si="13"/>
        <v>1.48</v>
      </c>
      <c r="Y9" s="22">
        <f t="shared" si="14"/>
        <v>1.43</v>
      </c>
      <c r="Z9" s="22">
        <f t="shared" si="15"/>
        <v>1.48</v>
      </c>
      <c r="AA9" s="22">
        <f t="shared" si="16"/>
        <v>1.26</v>
      </c>
      <c r="AB9" s="22">
        <f t="shared" si="17"/>
        <v>1.64</v>
      </c>
      <c r="AC9" s="22">
        <f t="shared" si="18"/>
        <v>1.64</v>
      </c>
      <c r="AD9" s="22">
        <f t="shared" si="19"/>
        <v>1.6</v>
      </c>
      <c r="AE9" s="22">
        <f t="shared" si="20"/>
        <v>1.5</v>
      </c>
      <c r="AF9" s="22">
        <f t="shared" si="21"/>
        <v>1.6</v>
      </c>
      <c r="AG9" s="22">
        <f t="shared" si="22"/>
        <v>1.24</v>
      </c>
      <c r="AH9" s="22">
        <f t="shared" si="23"/>
        <v>1.41</v>
      </c>
      <c r="AI9" s="22">
        <f t="shared" si="24"/>
        <v>1.44</v>
      </c>
      <c r="AJ9" s="22">
        <f t="shared" si="25"/>
        <v>1.41</v>
      </c>
    </row>
    <row r="10" spans="1:36" ht="12.95" customHeight="1">
      <c r="A10" s="21">
        <v>497</v>
      </c>
      <c r="B10" s="78" t="s">
        <v>209</v>
      </c>
      <c r="C10" s="79"/>
      <c r="D10" s="21">
        <v>48</v>
      </c>
      <c r="E10" s="21">
        <v>32</v>
      </c>
      <c r="F10" s="4">
        <f t="shared" si="0"/>
        <v>2.4500000000000002</v>
      </c>
      <c r="G10" s="5"/>
      <c r="H10" s="21"/>
      <c r="I10" s="21"/>
      <c r="J10" s="1" t="s">
        <v>15</v>
      </c>
      <c r="K10" s="22">
        <f t="shared" si="1"/>
        <v>2.1800000000000002</v>
      </c>
      <c r="L10" s="22">
        <f t="shared" si="2"/>
        <v>2.64</v>
      </c>
      <c r="M10" s="22">
        <f t="shared" si="3"/>
        <v>2.62</v>
      </c>
      <c r="N10" s="22">
        <f t="shared" si="4"/>
        <v>2.4900000000000002</v>
      </c>
      <c r="O10" s="22">
        <f t="shared" si="5"/>
        <v>2.4500000000000002</v>
      </c>
      <c r="P10" s="22">
        <f t="shared" si="26"/>
        <v>2.4500000000000002</v>
      </c>
      <c r="Q10" s="22">
        <f t="shared" si="6"/>
        <v>2.2400000000000002</v>
      </c>
      <c r="R10" s="22">
        <f t="shared" si="7"/>
        <v>2.71</v>
      </c>
      <c r="S10" s="22">
        <f t="shared" si="8"/>
        <v>2.64</v>
      </c>
      <c r="T10" s="22">
        <f t="shared" si="9"/>
        <v>2.87</v>
      </c>
      <c r="U10" s="22">
        <f t="shared" si="10"/>
        <v>2.87</v>
      </c>
      <c r="V10" s="22">
        <f t="shared" si="11"/>
        <v>2.77</v>
      </c>
      <c r="W10" s="22">
        <f t="shared" si="12"/>
        <v>2.42</v>
      </c>
      <c r="X10" s="22">
        <f t="shared" si="13"/>
        <v>2.4900000000000002</v>
      </c>
      <c r="Y10" s="22">
        <f t="shared" si="14"/>
        <v>2.5499999999999998</v>
      </c>
      <c r="Z10" s="22">
        <f t="shared" si="15"/>
        <v>2.5499999999999998</v>
      </c>
      <c r="AA10" s="22">
        <f t="shared" si="16"/>
        <v>2.12</v>
      </c>
      <c r="AB10" s="22">
        <f t="shared" si="17"/>
        <v>2.89</v>
      </c>
      <c r="AC10" s="22">
        <f t="shared" si="18"/>
        <v>2.84</v>
      </c>
      <c r="AD10" s="22">
        <f t="shared" si="19"/>
        <v>2.56</v>
      </c>
      <c r="AE10" s="22">
        <f t="shared" si="20"/>
        <v>2.6</v>
      </c>
      <c r="AF10" s="22">
        <f t="shared" si="21"/>
        <v>2.6</v>
      </c>
      <c r="AG10" s="22">
        <f t="shared" si="22"/>
        <v>2.17</v>
      </c>
      <c r="AH10" s="22">
        <f t="shared" si="23"/>
        <v>2.46</v>
      </c>
      <c r="AI10" s="22">
        <f t="shared" si="24"/>
        <v>2.4300000000000002</v>
      </c>
      <c r="AJ10" s="22">
        <f t="shared" si="25"/>
        <v>2.4300000000000002</v>
      </c>
    </row>
    <row r="11" spans="1:36" ht="12.95" customHeight="1">
      <c r="A11" s="21">
        <v>498</v>
      </c>
      <c r="B11" s="78" t="s">
        <v>209</v>
      </c>
      <c r="C11" s="79"/>
      <c r="D11" s="21">
        <v>34</v>
      </c>
      <c r="E11" s="21">
        <v>28</v>
      </c>
      <c r="F11" s="4">
        <f t="shared" si="0"/>
        <v>1.18</v>
      </c>
      <c r="G11" s="5" t="s">
        <v>220</v>
      </c>
      <c r="H11" s="21" t="s">
        <v>214</v>
      </c>
      <c r="I11" s="21" t="s">
        <v>224</v>
      </c>
      <c r="J11" s="1" t="s">
        <v>15</v>
      </c>
      <c r="K11" s="22">
        <f t="shared" si="1"/>
        <v>1.04</v>
      </c>
      <c r="L11" s="22">
        <f t="shared" si="2"/>
        <v>1.22</v>
      </c>
      <c r="M11" s="22">
        <f t="shared" si="3"/>
        <v>1.23</v>
      </c>
      <c r="N11" s="22">
        <f t="shared" si="4"/>
        <v>1.18</v>
      </c>
      <c r="O11" s="22">
        <f t="shared" si="5"/>
        <v>1.1599999999999999</v>
      </c>
      <c r="P11" s="22">
        <f t="shared" si="26"/>
        <v>1.18</v>
      </c>
      <c r="Q11" s="22">
        <f t="shared" si="6"/>
        <v>1.05</v>
      </c>
      <c r="R11" s="22">
        <f t="shared" si="7"/>
        <v>1.23</v>
      </c>
      <c r="S11" s="22">
        <f t="shared" si="8"/>
        <v>1.23</v>
      </c>
      <c r="T11" s="22">
        <f t="shared" si="9"/>
        <v>1.35</v>
      </c>
      <c r="U11" s="22">
        <f t="shared" si="10"/>
        <v>1.35</v>
      </c>
      <c r="V11" s="22">
        <f t="shared" si="11"/>
        <v>1.25</v>
      </c>
      <c r="W11" s="22">
        <f t="shared" si="12"/>
        <v>1.1299999999999999</v>
      </c>
      <c r="X11" s="22">
        <f t="shared" si="13"/>
        <v>1.1599999999999999</v>
      </c>
      <c r="Y11" s="22">
        <f t="shared" si="14"/>
        <v>1.1200000000000001</v>
      </c>
      <c r="Z11" s="22">
        <f t="shared" si="15"/>
        <v>1.1599999999999999</v>
      </c>
      <c r="AA11" s="22">
        <f t="shared" si="16"/>
        <v>1</v>
      </c>
      <c r="AB11" s="22">
        <f t="shared" si="17"/>
        <v>1.28</v>
      </c>
      <c r="AC11" s="22">
        <f t="shared" si="18"/>
        <v>1.28</v>
      </c>
      <c r="AD11" s="22">
        <f t="shared" si="19"/>
        <v>1.26</v>
      </c>
      <c r="AE11" s="22">
        <f t="shared" si="20"/>
        <v>1.17</v>
      </c>
      <c r="AF11" s="22">
        <f t="shared" si="21"/>
        <v>1.26</v>
      </c>
      <c r="AG11" s="22">
        <f t="shared" si="22"/>
        <v>0.99</v>
      </c>
      <c r="AH11" s="22">
        <f t="shared" si="23"/>
        <v>1.1100000000000001</v>
      </c>
      <c r="AI11" s="22">
        <f t="shared" si="24"/>
        <v>1.1399999999999999</v>
      </c>
      <c r="AJ11" s="22">
        <f t="shared" si="25"/>
        <v>1.1100000000000001</v>
      </c>
    </row>
    <row r="12" spans="1:36" ht="12.95" customHeight="1">
      <c r="A12" s="21">
        <v>499</v>
      </c>
      <c r="B12" s="78" t="s">
        <v>209</v>
      </c>
      <c r="C12" s="79"/>
      <c r="D12" s="21">
        <v>26</v>
      </c>
      <c r="E12" s="21">
        <v>28</v>
      </c>
      <c r="F12" s="4">
        <f t="shared" si="0"/>
        <v>0.77</v>
      </c>
      <c r="G12" s="5"/>
      <c r="H12" s="21"/>
      <c r="I12" s="21"/>
      <c r="J12" s="1" t="s">
        <v>15</v>
      </c>
      <c r="K12" s="22">
        <f t="shared" si="1"/>
        <v>0.65</v>
      </c>
      <c r="L12" s="22">
        <f t="shared" si="2"/>
        <v>0.74</v>
      </c>
      <c r="M12" s="22">
        <f t="shared" si="3"/>
        <v>0.77</v>
      </c>
      <c r="N12" s="22">
        <f t="shared" si="4"/>
        <v>0.73</v>
      </c>
      <c r="O12" s="22">
        <f t="shared" si="5"/>
        <v>0.72</v>
      </c>
      <c r="P12" s="22">
        <f t="shared" si="26"/>
        <v>0.77</v>
      </c>
      <c r="Q12" s="22">
        <f t="shared" si="6"/>
        <v>0.65</v>
      </c>
      <c r="R12" s="22">
        <f t="shared" si="7"/>
        <v>0.74</v>
      </c>
      <c r="S12" s="22">
        <f t="shared" si="8"/>
        <v>0.76</v>
      </c>
      <c r="T12" s="22">
        <f t="shared" si="9"/>
        <v>0.86</v>
      </c>
      <c r="U12" s="22">
        <f t="shared" si="10"/>
        <v>0.76</v>
      </c>
      <c r="V12" s="22">
        <f t="shared" si="11"/>
        <v>0.74</v>
      </c>
      <c r="W12" s="22">
        <f t="shared" si="12"/>
        <v>0.69</v>
      </c>
      <c r="X12" s="22">
        <f t="shared" si="13"/>
        <v>0.72</v>
      </c>
      <c r="Y12" s="22">
        <f t="shared" si="14"/>
        <v>0.65</v>
      </c>
      <c r="Z12" s="22">
        <f t="shared" si="15"/>
        <v>0.72</v>
      </c>
      <c r="AA12" s="22">
        <f t="shared" si="16"/>
        <v>0.62</v>
      </c>
      <c r="AB12" s="22">
        <f t="shared" si="17"/>
        <v>0.75</v>
      </c>
      <c r="AC12" s="22">
        <f t="shared" si="18"/>
        <v>0.77</v>
      </c>
      <c r="AD12" s="22">
        <f t="shared" si="19"/>
        <v>0.81</v>
      </c>
      <c r="AE12" s="22">
        <f t="shared" si="20"/>
        <v>0.7</v>
      </c>
      <c r="AF12" s="22">
        <f t="shared" si="21"/>
        <v>0.77</v>
      </c>
      <c r="AG12" s="22">
        <f t="shared" si="22"/>
        <v>0.59</v>
      </c>
      <c r="AH12" s="22">
        <f t="shared" si="23"/>
        <v>0.66</v>
      </c>
      <c r="AI12" s="22">
        <f t="shared" si="24"/>
        <v>0.7</v>
      </c>
      <c r="AJ12" s="22">
        <f t="shared" si="25"/>
        <v>0.66</v>
      </c>
    </row>
    <row r="13" spans="1:36" ht="12.95" customHeight="1">
      <c r="A13" s="21">
        <v>500</v>
      </c>
      <c r="B13" s="78" t="s">
        <v>209</v>
      </c>
      <c r="C13" s="79"/>
      <c r="D13" s="21">
        <v>50</v>
      </c>
      <c r="E13" s="21">
        <v>31</v>
      </c>
      <c r="F13" s="4">
        <f t="shared" si="0"/>
        <v>2.56</v>
      </c>
      <c r="G13" s="5"/>
      <c r="H13" s="21"/>
      <c r="I13" s="21"/>
      <c r="J13" s="1" t="s">
        <v>15</v>
      </c>
      <c r="K13" s="22">
        <f t="shared" si="1"/>
        <v>2.2599999999999998</v>
      </c>
      <c r="L13" s="22">
        <f t="shared" si="2"/>
        <v>2.75</v>
      </c>
      <c r="M13" s="22">
        <f t="shared" si="3"/>
        <v>2.71</v>
      </c>
      <c r="N13" s="22">
        <f t="shared" si="4"/>
        <v>2.59</v>
      </c>
      <c r="O13" s="22">
        <f t="shared" si="5"/>
        <v>2.56</v>
      </c>
      <c r="P13" s="22">
        <f t="shared" si="26"/>
        <v>2.56</v>
      </c>
      <c r="Q13" s="22">
        <f t="shared" si="6"/>
        <v>2.34</v>
      </c>
      <c r="R13" s="22">
        <f t="shared" si="7"/>
        <v>2.83</v>
      </c>
      <c r="S13" s="22">
        <f t="shared" si="8"/>
        <v>2.73</v>
      </c>
      <c r="T13" s="22">
        <f t="shared" si="9"/>
        <v>2.95</v>
      </c>
      <c r="U13" s="22">
        <f t="shared" si="10"/>
        <v>2.95</v>
      </c>
      <c r="V13" s="22">
        <f t="shared" si="11"/>
        <v>2.91</v>
      </c>
      <c r="W13" s="22">
        <f t="shared" si="12"/>
        <v>2.5299999999999998</v>
      </c>
      <c r="X13" s="22">
        <f t="shared" si="13"/>
        <v>2.59</v>
      </c>
      <c r="Y13" s="22">
        <f t="shared" si="14"/>
        <v>2.68</v>
      </c>
      <c r="Z13" s="22">
        <f t="shared" si="15"/>
        <v>2.68</v>
      </c>
      <c r="AA13" s="22">
        <f t="shared" si="16"/>
        <v>2.21</v>
      </c>
      <c r="AB13" s="22">
        <f t="shared" si="17"/>
        <v>3.04</v>
      </c>
      <c r="AC13" s="22">
        <f t="shared" si="18"/>
        <v>2.96</v>
      </c>
      <c r="AD13" s="22">
        <f t="shared" si="19"/>
        <v>2.64</v>
      </c>
      <c r="AE13" s="22">
        <f t="shared" si="20"/>
        <v>2.72</v>
      </c>
      <c r="AF13" s="22">
        <f t="shared" si="21"/>
        <v>2.72</v>
      </c>
      <c r="AG13" s="22">
        <f t="shared" si="22"/>
        <v>2.2799999999999998</v>
      </c>
      <c r="AH13" s="22">
        <f t="shared" si="23"/>
        <v>2.59</v>
      </c>
      <c r="AI13" s="22">
        <f t="shared" si="24"/>
        <v>2.54</v>
      </c>
      <c r="AJ13" s="22">
        <f t="shared" si="25"/>
        <v>2.54</v>
      </c>
    </row>
    <row r="14" spans="1:36" ht="12.95" customHeight="1">
      <c r="A14" s="21"/>
      <c r="B14" s="78"/>
      <c r="C14" s="79"/>
      <c r="D14" s="21"/>
      <c r="E14" s="21"/>
      <c r="F14" s="4" t="str">
        <f t="shared" si="0"/>
        <v/>
      </c>
      <c r="G14" s="5"/>
      <c r="H14" s="21"/>
      <c r="I14" s="21"/>
      <c r="J14" s="1" t="s">
        <v>15</v>
      </c>
      <c r="K14" s="22" t="e">
        <f t="shared" si="1"/>
        <v>#NUM!</v>
      </c>
      <c r="L14" s="22" t="e">
        <f t="shared" si="2"/>
        <v>#NUM!</v>
      </c>
      <c r="M14" s="22" t="e">
        <f t="shared" si="3"/>
        <v>#NUM!</v>
      </c>
      <c r="N14" s="22" t="e">
        <f t="shared" si="4"/>
        <v>#NUM!</v>
      </c>
      <c r="O14" s="22" t="e">
        <f t="shared" si="5"/>
        <v>#NUM!</v>
      </c>
      <c r="P14" s="22" t="e">
        <f t="shared" si="26"/>
        <v>#N/A</v>
      </c>
      <c r="Q14" s="22" t="e">
        <f t="shared" si="6"/>
        <v>#NUM!</v>
      </c>
      <c r="R14" s="22" t="e">
        <f t="shared" si="7"/>
        <v>#NUM!</v>
      </c>
      <c r="S14" s="22" t="e">
        <f t="shared" si="8"/>
        <v>#NUM!</v>
      </c>
      <c r="T14" s="22" t="e">
        <f t="shared" si="9"/>
        <v>#NUM!</v>
      </c>
      <c r="U14" s="22" t="e">
        <f t="shared" si="10"/>
        <v>#N/A</v>
      </c>
      <c r="V14" s="22" t="e">
        <f t="shared" si="11"/>
        <v>#NUM!</v>
      </c>
      <c r="W14" s="22" t="e">
        <f t="shared" si="12"/>
        <v>#NUM!</v>
      </c>
      <c r="X14" s="22" t="e">
        <f t="shared" si="13"/>
        <v>#NUM!</v>
      </c>
      <c r="Y14" s="22" t="e">
        <f t="shared" si="14"/>
        <v>#NUM!</v>
      </c>
      <c r="Z14" s="22" t="e">
        <f t="shared" si="15"/>
        <v>#N/A</v>
      </c>
      <c r="AA14" s="22" t="e">
        <f t="shared" si="16"/>
        <v>#NUM!</v>
      </c>
      <c r="AB14" s="22" t="e">
        <f t="shared" si="17"/>
        <v>#NUM!</v>
      </c>
      <c r="AC14" s="22" t="e">
        <f t="shared" si="18"/>
        <v>#NUM!</v>
      </c>
      <c r="AD14" s="22" t="e">
        <f t="shared" si="19"/>
        <v>#NUM!</v>
      </c>
      <c r="AE14" s="22" t="e">
        <f t="shared" si="20"/>
        <v>#NUM!</v>
      </c>
      <c r="AF14" s="22" t="e">
        <f t="shared" si="21"/>
        <v>#N/A</v>
      </c>
      <c r="AG14" s="22" t="e">
        <f t="shared" si="22"/>
        <v>#NUM!</v>
      </c>
      <c r="AH14" s="22" t="e">
        <f t="shared" si="23"/>
        <v>#NUM!</v>
      </c>
      <c r="AI14" s="22" t="e">
        <f t="shared" si="24"/>
        <v>#NUM!</v>
      </c>
      <c r="AJ14" s="22" t="e">
        <f t="shared" si="25"/>
        <v>#N/A</v>
      </c>
    </row>
    <row r="15" spans="1:36" ht="12.95" customHeight="1">
      <c r="A15" s="21"/>
      <c r="B15" s="78"/>
      <c r="C15" s="79"/>
      <c r="D15" s="21"/>
      <c r="E15" s="21"/>
      <c r="F15" s="4" t="str">
        <f t="shared" si="0"/>
        <v/>
      </c>
      <c r="G15" s="5"/>
      <c r="H15" s="21"/>
      <c r="I15" s="21"/>
      <c r="J15" s="1" t="s">
        <v>15</v>
      </c>
      <c r="K15" s="22" t="e">
        <f t="shared" si="1"/>
        <v>#NUM!</v>
      </c>
      <c r="L15" s="22" t="e">
        <f t="shared" si="2"/>
        <v>#NUM!</v>
      </c>
      <c r="M15" s="22" t="e">
        <f t="shared" si="3"/>
        <v>#NUM!</v>
      </c>
      <c r="N15" s="22" t="e">
        <f t="shared" si="4"/>
        <v>#NUM!</v>
      </c>
      <c r="O15" s="22" t="e">
        <f t="shared" si="5"/>
        <v>#NUM!</v>
      </c>
      <c r="P15" s="22" t="e">
        <f t="shared" si="26"/>
        <v>#N/A</v>
      </c>
      <c r="Q15" s="22" t="e">
        <f t="shared" si="6"/>
        <v>#NUM!</v>
      </c>
      <c r="R15" s="22" t="e">
        <f t="shared" si="7"/>
        <v>#NUM!</v>
      </c>
      <c r="S15" s="22" t="e">
        <f t="shared" si="8"/>
        <v>#NUM!</v>
      </c>
      <c r="T15" s="22" t="e">
        <f t="shared" si="9"/>
        <v>#NUM!</v>
      </c>
      <c r="U15" s="22" t="e">
        <f t="shared" si="10"/>
        <v>#N/A</v>
      </c>
      <c r="V15" s="22" t="e">
        <f t="shared" si="11"/>
        <v>#NUM!</v>
      </c>
      <c r="W15" s="22" t="e">
        <f t="shared" si="12"/>
        <v>#NUM!</v>
      </c>
      <c r="X15" s="22" t="e">
        <f t="shared" si="13"/>
        <v>#NUM!</v>
      </c>
      <c r="Y15" s="22" t="e">
        <f t="shared" si="14"/>
        <v>#NUM!</v>
      </c>
      <c r="Z15" s="22" t="e">
        <f t="shared" si="15"/>
        <v>#N/A</v>
      </c>
      <c r="AA15" s="22" t="e">
        <f t="shared" si="16"/>
        <v>#NUM!</v>
      </c>
      <c r="AB15" s="22" t="e">
        <f t="shared" si="17"/>
        <v>#NUM!</v>
      </c>
      <c r="AC15" s="22" t="e">
        <f t="shared" si="18"/>
        <v>#NUM!</v>
      </c>
      <c r="AD15" s="22" t="e">
        <f t="shared" si="19"/>
        <v>#NUM!</v>
      </c>
      <c r="AE15" s="22" t="e">
        <f t="shared" si="20"/>
        <v>#NUM!</v>
      </c>
      <c r="AF15" s="22" t="e">
        <f t="shared" si="21"/>
        <v>#N/A</v>
      </c>
      <c r="AG15" s="22" t="e">
        <f t="shared" si="22"/>
        <v>#NUM!</v>
      </c>
      <c r="AH15" s="22" t="e">
        <f t="shared" si="23"/>
        <v>#NUM!</v>
      </c>
      <c r="AI15" s="22" t="e">
        <f t="shared" si="24"/>
        <v>#NUM!</v>
      </c>
      <c r="AJ15" s="22" t="e">
        <f t="shared" si="25"/>
        <v>#N/A</v>
      </c>
    </row>
    <row r="16" spans="1:36" ht="12.95" customHeight="1">
      <c r="A16" s="21"/>
      <c r="B16" s="78"/>
      <c r="C16" s="79"/>
      <c r="D16" s="21"/>
      <c r="E16" s="21"/>
      <c r="F16" s="4" t="str">
        <f t="shared" si="0"/>
        <v/>
      </c>
      <c r="G16" s="5"/>
      <c r="H16" s="21"/>
      <c r="I16" s="21"/>
      <c r="J16" s="1" t="s">
        <v>15</v>
      </c>
      <c r="K16" s="22" t="e">
        <f t="shared" si="1"/>
        <v>#NUM!</v>
      </c>
      <c r="L16" s="22" t="e">
        <f t="shared" si="2"/>
        <v>#NUM!</v>
      </c>
      <c r="M16" s="22" t="e">
        <f t="shared" si="3"/>
        <v>#NUM!</v>
      </c>
      <c r="N16" s="22" t="e">
        <f t="shared" si="4"/>
        <v>#NUM!</v>
      </c>
      <c r="O16" s="22" t="e">
        <f t="shared" si="5"/>
        <v>#NUM!</v>
      </c>
      <c r="P16" s="22" t="e">
        <f t="shared" si="26"/>
        <v>#N/A</v>
      </c>
      <c r="Q16" s="22" t="e">
        <f t="shared" si="6"/>
        <v>#NUM!</v>
      </c>
      <c r="R16" s="22" t="e">
        <f t="shared" si="7"/>
        <v>#NUM!</v>
      </c>
      <c r="S16" s="22" t="e">
        <f t="shared" si="8"/>
        <v>#NUM!</v>
      </c>
      <c r="T16" s="22" t="e">
        <f t="shared" si="9"/>
        <v>#NUM!</v>
      </c>
      <c r="U16" s="22" t="e">
        <f t="shared" si="10"/>
        <v>#N/A</v>
      </c>
      <c r="V16" s="22" t="e">
        <f t="shared" si="11"/>
        <v>#NUM!</v>
      </c>
      <c r="W16" s="22" t="e">
        <f t="shared" si="12"/>
        <v>#NUM!</v>
      </c>
      <c r="X16" s="22" t="e">
        <f t="shared" si="13"/>
        <v>#NUM!</v>
      </c>
      <c r="Y16" s="22" t="e">
        <f t="shared" si="14"/>
        <v>#NUM!</v>
      </c>
      <c r="Z16" s="22" t="e">
        <f t="shared" si="15"/>
        <v>#N/A</v>
      </c>
      <c r="AA16" s="22" t="e">
        <f t="shared" si="16"/>
        <v>#NUM!</v>
      </c>
      <c r="AB16" s="22" t="e">
        <f t="shared" si="17"/>
        <v>#NUM!</v>
      </c>
      <c r="AC16" s="22" t="e">
        <f t="shared" si="18"/>
        <v>#NUM!</v>
      </c>
      <c r="AD16" s="22" t="e">
        <f t="shared" si="19"/>
        <v>#NUM!</v>
      </c>
      <c r="AE16" s="22" t="e">
        <f t="shared" si="20"/>
        <v>#NUM!</v>
      </c>
      <c r="AF16" s="22" t="e">
        <f t="shared" si="21"/>
        <v>#N/A</v>
      </c>
      <c r="AG16" s="22" t="e">
        <f t="shared" si="22"/>
        <v>#NUM!</v>
      </c>
      <c r="AH16" s="22" t="e">
        <f t="shared" si="23"/>
        <v>#NUM!</v>
      </c>
      <c r="AI16" s="22" t="e">
        <f t="shared" si="24"/>
        <v>#NUM!</v>
      </c>
      <c r="AJ16" s="22" t="e">
        <f t="shared" si="25"/>
        <v>#N/A</v>
      </c>
    </row>
    <row r="17" spans="1:36" ht="12.95" customHeight="1">
      <c r="A17" s="21"/>
      <c r="B17" s="78"/>
      <c r="C17" s="79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78"/>
      <c r="C18" s="79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226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10</v>
      </c>
      <c r="D47" s="13">
        <f>COUNTIF(G4:G43,"*下層*")</f>
        <v>0</v>
      </c>
      <c r="E47" s="13">
        <f>COUNTA(A4:A43)</f>
        <v>10</v>
      </c>
      <c r="F47" s="9"/>
      <c r="G47" s="14">
        <f>C47*100</f>
        <v>1000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29</v>
      </c>
      <c r="D48" s="13" t="str">
        <f>IF(D47&gt;0,ROUND(SUMIF(G4:G43,"*下層*",E4:E43)/D47,0),"")</f>
        <v/>
      </c>
      <c r="E48" s="13">
        <f>ROUND(SUM(E4:E43)/E47,0)</f>
        <v>29</v>
      </c>
      <c r="F48" s="12"/>
      <c r="G48" s="14">
        <f>C48</f>
        <v>29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35</v>
      </c>
      <c r="D49" s="13" t="str">
        <f>IF(D47&gt;0,ROUND(SUMIF(G4:G43,"*下層*",D4:D43)/D47,0),"")</f>
        <v/>
      </c>
      <c r="E49" s="13">
        <f>ROUND(SUM(D4:D43)/E47,0)</f>
        <v>35</v>
      </c>
      <c r="F49" s="12"/>
      <c r="G49" s="14">
        <f>C49</f>
        <v>35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13.72</v>
      </c>
      <c r="D50" s="15">
        <f>SUMIF(G4:G43,"*下層*",F4:F43)</f>
        <v>0</v>
      </c>
      <c r="E50" s="4">
        <f>SUM(F4:F43)</f>
        <v>13.72</v>
      </c>
      <c r="F50" s="12"/>
      <c r="G50" s="16">
        <f>C50*100</f>
        <v>1372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形状比＝83、Sr＝11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3</v>
      </c>
      <c r="D54" s="13">
        <f>COUNTIF(H4:H43,"▲")</f>
        <v>0</v>
      </c>
      <c r="E54" s="13">
        <f>COUNTA(H4:H43)</f>
        <v>3</v>
      </c>
      <c r="F54" s="9"/>
      <c r="G54" s="14">
        <f>C54*100</f>
        <v>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27</v>
      </c>
      <c r="D55" s="13" t="str">
        <f>IF(D54&gt;0,ROUND(SUMIF(H4:H43,"▲",E4:E43)/D54,0),"")</f>
        <v/>
      </c>
      <c r="E55" s="13">
        <f>ROUND(SUMIF(H4:H43,"*",E4:E43)/E54,0)</f>
        <v>27</v>
      </c>
      <c r="F55" s="12"/>
      <c r="G55" s="14">
        <f>C55</f>
        <v>27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30</v>
      </c>
      <c r="D56" s="13" t="str">
        <f>IF(D54&gt;0,ROUND(SUMIF(H4:H43,"▲",D4:D43)/D54,0),"")</f>
        <v/>
      </c>
      <c r="E56" s="13">
        <f>ROUND(SUMIF(H4:H43,"*",D4:D43)/E54,0)</f>
        <v>30</v>
      </c>
      <c r="F56" s="12"/>
      <c r="G56" s="14">
        <f>C56</f>
        <v>30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3.02</v>
      </c>
      <c r="D57" s="15">
        <f>SUMIF(H4:H43,"▲",F4:F43)</f>
        <v>0</v>
      </c>
      <c r="E57" s="15">
        <f>SUM(C57:D57)</f>
        <v>3.02</v>
      </c>
      <c r="F57" s="12"/>
      <c r="G57" s="18">
        <f>C57*100</f>
        <v>302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30</v>
      </c>
      <c r="D61" s="19" t="str">
        <f>IF(D47&gt;0,ROUND(D54/D47*100,1),"")</f>
        <v/>
      </c>
      <c r="E61" s="19">
        <f>ROUND(E54/E47*100,1)</f>
        <v>30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22</v>
      </c>
      <c r="D62" s="19" t="str">
        <f>IF(D47&gt;0,ROUND(D57/D50*100,1),"")</f>
        <v/>
      </c>
      <c r="E62" s="19">
        <f>ROUND(E57/E50*100,1)</f>
        <v>22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29</v>
      </c>
      <c r="D67" s="13" t="str">
        <f>IF(D66&gt;0,ROUND(SUMIFS(E4:E43,G4:G43,"*下層*",H4:H43,"")/D66,0),"")</f>
        <v/>
      </c>
      <c r="E67" s="13">
        <f>IF(E66&gt;0,ROUND(SUMIF(H4:H43,"",E4:E43)/E66,0),"")</f>
        <v>29</v>
      </c>
      <c r="F67" s="12"/>
      <c r="G67" s="14">
        <f>C67</f>
        <v>29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37</v>
      </c>
      <c r="D68" s="13" t="str">
        <f>IF(D66&gt;0,ROUND(SUMIFS(D4:D43,G4:G43,"*下層*",H4:H43,"")/D66,0),"")</f>
        <v/>
      </c>
      <c r="E68" s="13">
        <f>IF(E66&gt;0,ROUND(SUMIF(H4:H43,"",D4:D43)/E66,0),"")</f>
        <v>37</v>
      </c>
      <c r="F68" s="12"/>
      <c r="G68" s="14">
        <f>C68</f>
        <v>37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10.700000000000001</v>
      </c>
      <c r="D69" s="15" t="str">
        <f>IF(D66&gt;0,D50-D57,"")</f>
        <v/>
      </c>
      <c r="E69" s="4">
        <f>SUM(C69:D69)</f>
        <v>10.700000000000001</v>
      </c>
      <c r="F69" s="12"/>
      <c r="G69" s="16">
        <f>C69*100</f>
        <v>1070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形状比＝78、Sr＝13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55" priority="16" stopIfTrue="1">
      <formula>AND(($H4="スギ"),(#REF!&lt;12))</formula>
    </cfRule>
  </conditionalFormatting>
  <conditionalFormatting sqref="L4:L43">
    <cfRule type="expression" dxfId="654" priority="15" stopIfTrue="1">
      <formula>AND(($H4="スギ"),(#REF!&lt;22),(#REF!&gt;=12))</formula>
    </cfRule>
  </conditionalFormatting>
  <conditionalFormatting sqref="M4:M43">
    <cfRule type="expression" dxfId="653" priority="14" stopIfTrue="1">
      <formula>AND(($H4="スギ"),(#REF!&lt;32),(#REF!&gt;=22))</formula>
    </cfRule>
  </conditionalFormatting>
  <conditionalFormatting sqref="N4:N43">
    <cfRule type="expression" dxfId="652" priority="13" stopIfTrue="1">
      <formula>AND(($H4="スギ"),(#REF!&lt;42),(#REF!&gt;=32))</formula>
    </cfRule>
  </conditionalFormatting>
  <conditionalFormatting sqref="S4:S43">
    <cfRule type="expression" dxfId="651" priority="9" stopIfTrue="1">
      <formula>AND(($H4="ヒノキ"),(#REF!&lt;32),(#REF!&gt;=22))</formula>
    </cfRule>
  </conditionalFormatting>
  <conditionalFormatting sqref="Z4:AF43 U4:U43 AJ4:AJ43 O4:P43">
    <cfRule type="expression" dxfId="650" priority="12" stopIfTrue="1">
      <formula>AND(($H4="スギ"),(#REF!&gt;=42))</formula>
    </cfRule>
  </conditionalFormatting>
  <conditionalFormatting sqref="Z4:AF43 AJ4:AJ43 T4:U43">
    <cfRule type="expression" dxfId="649" priority="8" stopIfTrue="1">
      <formula>AND(($H4="ヒノキ"),(#REF!&gt;=32))</formula>
    </cfRule>
  </conditionalFormatting>
  <conditionalFormatting sqref="AA4:AA43 Q4:Q43">
    <cfRule type="expression" dxfId="648" priority="11" stopIfTrue="1">
      <formula>AND(($H4="ヒノキ"),(#REF!&lt;12))</formula>
    </cfRule>
  </conditionalFormatting>
  <conditionalFormatting sqref="AA4:AA43 V4:V43">
    <cfRule type="expression" dxfId="647" priority="7" stopIfTrue="1">
      <formula>AND(($H4="アカマツ"),(#REF!&lt;12))</formula>
    </cfRule>
  </conditionalFormatting>
  <conditionalFormatting sqref="AB4:AB43 W4:W43">
    <cfRule type="expression" dxfId="646" priority="6" stopIfTrue="1">
      <formula>AND(($H4="アカマツ"),(#REF!&lt;22),(#REF!&gt;=12))</formula>
    </cfRule>
  </conditionalFormatting>
  <conditionalFormatting sqref="AB4:AE43 R4:R43">
    <cfRule type="expression" dxfId="645" priority="10" stopIfTrue="1">
      <formula>AND(($H4="ヒノキ"),(#REF!&lt;22),(#REF!&gt;=12))</formula>
    </cfRule>
  </conditionalFormatting>
  <conditionalFormatting sqref="AC4:AC43 X4:X43">
    <cfRule type="expression" dxfId="644" priority="5" stopIfTrue="1">
      <formula>AND(($H4="アカマツ"),(#REF!&lt;42),(#REF!&gt;=22))</formula>
    </cfRule>
  </conditionalFormatting>
  <conditionalFormatting sqref="AG4:AG43">
    <cfRule type="expression" dxfId="643" priority="3" stopIfTrue="1">
      <formula>AND(($H4&lt;&gt;"スギ"),($H4&lt;&gt;"ヒノキ"),($H4&lt;&gt;"アカマツ"),(#REF!&lt;12))</formula>
    </cfRule>
  </conditionalFormatting>
  <conditionalFormatting sqref="AH4:AH43">
    <cfRule type="expression" dxfId="64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64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J120"/>
  <sheetViews>
    <sheetView showGridLines="0" view="pageBreakPreview" topLeftCell="A49" zoomScale="98" zoomScaleNormal="85" zoomScaleSheetLayoutView="98" workbookViewId="0">
      <selection activeCell="I24" sqref="I24:I25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45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61</v>
      </c>
      <c r="B4" s="64" t="s">
        <v>65</v>
      </c>
      <c r="C4" s="64"/>
      <c r="D4" s="21">
        <v>24</v>
      </c>
      <c r="E4" s="21">
        <v>19</v>
      </c>
      <c r="F4" s="4">
        <f t="shared" ref="F4:F43" si="0">IF(D4&gt;0,IF(B4="スギ",P4,IF(B4="ヒノキ",U4,IF(B4="アカマツ",Z4,IF(B4="カラマツ",AF4,AJ4)))),"")</f>
        <v>0.42</v>
      </c>
      <c r="G4" s="5" t="s">
        <v>66</v>
      </c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0.38</v>
      </c>
      <c r="L4" s="22">
        <f t="shared" ref="L4:L43" si="2">ROUND(10^(-5+0.73504+1.83346*LOG(D4)+1.06569*LOG(E4)),2)</f>
        <v>0.42</v>
      </c>
      <c r="M4" s="22">
        <f t="shared" ref="M4:M43" si="3">ROUND(10^(-5+0.71514+1.74357*LOG(D4)+1.17719*LOG(E4)),2)</f>
        <v>0.42</v>
      </c>
      <c r="N4" s="22">
        <f t="shared" ref="N4:N43" si="4">ROUND(10^(-5+0.82956+1.76381*LOG(D4)+1.06412*LOG(E4)),2)</f>
        <v>0.42</v>
      </c>
      <c r="O4" s="22">
        <f t="shared" ref="O4:O43" si="5">ROUND(10^(-5+0.88226+1.79204*LOG(D4)+0.99303*LOG(E4)),2)</f>
        <v>0.42</v>
      </c>
      <c r="P4" s="22">
        <f>HLOOKUP($D4,K$3:O$43,MATCH($A4,$A$3:$A$43,0),1)</f>
        <v>0.42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0.38</v>
      </c>
      <c r="R4" s="22">
        <f t="shared" ref="R4:R43" si="7">ROUND(10^(1.905709*LOG(D4)+1.011385*LOG(E4)-4.293729),2)</f>
        <v>0.43</v>
      </c>
      <c r="S4" s="22">
        <f t="shared" ref="S4:S43" si="8">ROUND(10^(1.771888*LOG(D4)+1.138415*LOG(E4)-4.271259),2)</f>
        <v>0.43</v>
      </c>
      <c r="T4" s="22">
        <f t="shared" ref="T4:T43" si="9">ROUND(10^(1.671519*LOG(D4)+1.363617*LOG(E4)-4.404407),2)</f>
        <v>0.44</v>
      </c>
      <c r="U4" s="22">
        <f t="shared" ref="U4:U43" si="10">HLOOKUP($D4,Q$3:T$43,MATCH($A4,$A$3:$A$43,0),1)</f>
        <v>0.43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0.44</v>
      </c>
      <c r="W4" s="22">
        <f t="shared" ref="W4:W43" si="12">ROUND(10^(-4.155639+1.847898*LOG(D4)+0.951955*LOG(E4)),2)</f>
        <v>0.41</v>
      </c>
      <c r="X4" s="22">
        <f t="shared" ref="X4:X43" si="13">ROUND(10^(-4.194535+1.804172*LOG(D4)+1.034248*LOG(E4)),2)</f>
        <v>0.42</v>
      </c>
      <c r="Y4" s="22">
        <f t="shared" ref="Y4:Y43" si="14">ROUND(10^(-4.42347+2.006485*LOG(D4)+0.967757*LOG(E4)),2)</f>
        <v>0.38</v>
      </c>
      <c r="Z4" s="22">
        <f t="shared" ref="Z4:Z43" si="15">HLOOKUP($D4,V$3:Y$43,MATCH($A4,$A$3:$A$43,0),1)</f>
        <v>0.42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0.37</v>
      </c>
      <c r="AB4" s="22">
        <f t="shared" ref="AB4:AB43" si="17">ROUND(10^(1.979213*LOG(D4)+0.998347*LOG(E4)-4.369281),2)</f>
        <v>0.44</v>
      </c>
      <c r="AC4" s="22">
        <f t="shared" ref="AC4:AC43" si="18">ROUND(10^(1.904401*LOG(D4)+1.062478*LOG(E4)-4.348104),2)</f>
        <v>0.44</v>
      </c>
      <c r="AD4" s="22">
        <f t="shared" ref="AD4:AD43" si="19">ROUND(10^(1.640825*LOG(D4)+1.080387*LOG(E4)-3.976731),2)</f>
        <v>0.47</v>
      </c>
      <c r="AE4" s="22">
        <f t="shared" ref="AE4:AE43" si="20">ROUND(10^(1.90887*LOG(D4)+1.088002*LOG(E4)-4.431495),2)</f>
        <v>0.39</v>
      </c>
      <c r="AF4" s="22">
        <f t="shared" ref="AF4:AF43" si="21">HLOOKUP($D4,AA$3:AE$43,MATCH($A4,$A$3:$A$43,0),1)</f>
        <v>0.44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0.36</v>
      </c>
      <c r="AH4" s="22">
        <f t="shared" ref="AH4:AH43" si="23">ROUND(10^(1.93813902*LOG(D4)+0.96697002*LOG(E4)-4.32216295),2)</f>
        <v>0.39</v>
      </c>
      <c r="AI4" s="22">
        <f t="shared" ref="AI4:AI43" si="24">ROUND(10^(1.82464098*LOG(D4)+0.97625989*LOG(E4)-4.15096808),2)</f>
        <v>0.41</v>
      </c>
      <c r="AJ4" s="22">
        <f t="shared" ref="AJ4:AJ43" si="25">HLOOKUP($D4,AG$3:AI$43,MATCH($A4,$A$3:$A$43,0),1)</f>
        <v>0.39</v>
      </c>
    </row>
    <row r="5" spans="1:36" ht="12.95" customHeight="1">
      <c r="A5" s="21">
        <v>62</v>
      </c>
      <c r="B5" s="64" t="s">
        <v>65</v>
      </c>
      <c r="C5" s="64"/>
      <c r="D5" s="21">
        <v>20</v>
      </c>
      <c r="E5" s="21">
        <v>15</v>
      </c>
      <c r="F5" s="4">
        <f>IF(D5&gt;0,IF(B5="スギ",P5,IF(B5="ヒノキ",U5,IF(B5="アカマツ",Z5,IF(B5="カラマツ",AF5,AJ5)))),"")</f>
        <v>0.24</v>
      </c>
      <c r="G5" s="5" t="s">
        <v>67</v>
      </c>
      <c r="H5" s="21" t="s">
        <v>71</v>
      </c>
      <c r="I5" s="21" t="s">
        <v>40</v>
      </c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0.22</v>
      </c>
      <c r="L5" s="22">
        <f>ROUND(10^(-5+0.73504+1.83346*LOG(D5)+1.06569*LOG(E5)),2)</f>
        <v>0.24</v>
      </c>
      <c r="M5" s="22">
        <f>ROUND(10^(-5+0.71514+1.74357*LOG(D5)+1.17719*LOG(E5)),2)</f>
        <v>0.23</v>
      </c>
      <c r="N5" s="22">
        <f>ROUND(10^(-5+0.82956+1.76381*LOG(D5)+1.06412*LOG(E5)),2)</f>
        <v>0.24</v>
      </c>
      <c r="O5" s="22">
        <f>ROUND(10^(-5+0.88226+1.79204*LOG(D5)+0.99303*LOG(E5)),2)</f>
        <v>0.24</v>
      </c>
      <c r="P5" s="22">
        <f>HLOOKUP($D5,K$3:O$43,MATCH(A5,$A$3:$A$43,0),1)</f>
        <v>0.24</v>
      </c>
      <c r="Q5" s="22">
        <f>IF(ROUND(10^(1.810672*LOG(D5)+0.982833*LOG(E5)-4.173533),2)&gt;=0.01,ROUND(10^(1.810672*LOG(D5)+0.982833*LOG(E5)-4.173533),2),ROUND(10^(1.810672*LOG(D5)+0.982833*LOG(E5)-4.173533),3))</f>
        <v>0.22</v>
      </c>
      <c r="R5" s="22">
        <f>ROUND(10^(1.905709*LOG(D5)+1.011385*LOG(E5)-4.293729),2)</f>
        <v>0.24</v>
      </c>
      <c r="S5" s="22">
        <f>ROUND(10^(1.771888*LOG(D5)+1.138415*LOG(E5)-4.271259),2)</f>
        <v>0.24</v>
      </c>
      <c r="T5" s="22">
        <f>ROUND(10^(1.671519*LOG(D5)+1.363617*LOG(E5)-4.404407),2)</f>
        <v>0.24</v>
      </c>
      <c r="U5" s="22">
        <f>HLOOKUP($D5,Q$3:T$43,MATCH($A5,$A$3:$A$43,0),1)</f>
        <v>0.24</v>
      </c>
      <c r="V5" s="22">
        <f>IF(ROUND(10^(-4.249503+1.946501*LOG(D5)+0.942682*LOG(E5)),2)&gt;=0.01,ROUND(10^(-4.249503+1.946501*LOG(D5)+0.942682*LOG(E5)),2),ROUND(10^(-4.249503+1.946501*LOG(D5)+0.942682*LOG(E5)),3))</f>
        <v>0.25</v>
      </c>
      <c r="W5" s="22">
        <f>ROUND(10^(-4.155639+1.847898*LOG(D5)+0.951955*LOG(E5)),2)</f>
        <v>0.23</v>
      </c>
      <c r="X5" s="22">
        <f>ROUND(10^(-4.194535+1.804172*LOG(D5)+1.034248*LOG(E5)),2)</f>
        <v>0.23</v>
      </c>
      <c r="Y5" s="22">
        <f>ROUND(10^(-4.42347+2.006485*LOG(D5)+0.967757*LOG(E5)),2)</f>
        <v>0.21</v>
      </c>
      <c r="Z5" s="22">
        <f>HLOOKUP($D5,V$3:Y$43,MATCH($A5,$A$3:$A$43,0),1)</f>
        <v>0.23</v>
      </c>
      <c r="AA5" s="22">
        <f>IF(ROUND(10^(1.80389*LOG(D5)+0.962587*LOG(E5)-4.155099),2)&gt;=0.01,ROUND(10^(1.80389*LOG(D5)+0.962587*LOG(E5)-4.155099),2),ROUND(10^(1.80389*LOG(D5)+0.962587*LOG(E5)-4.155099),3))</f>
        <v>0.21</v>
      </c>
      <c r="AB5" s="22">
        <f>ROUND(10^(1.979213*LOG(D5)+0.998347*LOG(E5)-4.369281),2)</f>
        <v>0.24</v>
      </c>
      <c r="AC5" s="22">
        <f>ROUND(10^(1.904401*LOG(D5)+1.062478*LOG(E5)-4.348104),2)</f>
        <v>0.24</v>
      </c>
      <c r="AD5" s="22">
        <f>ROUND(10^(1.640825*LOG(D5)+1.080387*LOG(E5)-3.976731),2)</f>
        <v>0.27</v>
      </c>
      <c r="AE5" s="22">
        <f>ROUND(10^(1.90887*LOG(D5)+1.088002*LOG(E5)-4.431495),2)</f>
        <v>0.21</v>
      </c>
      <c r="AF5" s="22">
        <f>HLOOKUP($D5,AA$3:AE$43,MATCH($A5,$A$3:$A$43,0),1)</f>
        <v>0.24</v>
      </c>
      <c r="AG5" s="22">
        <f>IF(ROUND(10^(1.94019664*LOG(D5)+0.84689666*LOG(E5)-4.20067295),2)&gt;=0.01,ROUND(10^(1.94019664*LOG(D5)+0.84689666*LOG(E5)-4.20067295),2),ROUND(10^(1.94019664*LOG(D5)+0.84689666*LOG(E5)-4.20067295),3))</f>
        <v>0.21</v>
      </c>
      <c r="AH5" s="22">
        <f>ROUND(10^(1.93813902*LOG(D5)+0.96697002*LOG(E5)-4.32216295),2)</f>
        <v>0.22</v>
      </c>
      <c r="AI5" s="22">
        <f>ROUND(10^(1.82464098*LOG(D5)+0.97625989*LOG(E5)-4.15096808),2)</f>
        <v>0.24</v>
      </c>
      <c r="AJ5" s="22">
        <f>HLOOKUP($D5,AG$3:AI$43,MATCH($A5,$A$3:$A$43,0),1)</f>
        <v>0.22</v>
      </c>
    </row>
    <row r="6" spans="1:36" ht="12.95" customHeight="1">
      <c r="A6" s="21">
        <v>63</v>
      </c>
      <c r="B6" s="64" t="s">
        <v>65</v>
      </c>
      <c r="C6" s="64"/>
      <c r="D6" s="21">
        <v>12</v>
      </c>
      <c r="E6" s="21">
        <v>9</v>
      </c>
      <c r="F6" s="4">
        <f t="shared" si="0"/>
        <v>0.05</v>
      </c>
      <c r="G6" s="21" t="s">
        <v>68</v>
      </c>
      <c r="H6" s="21" t="s">
        <v>69</v>
      </c>
      <c r="I6" s="21" t="s">
        <v>70</v>
      </c>
      <c r="J6" s="1" t="s">
        <v>15</v>
      </c>
      <c r="K6" s="22">
        <f t="shared" si="1"/>
        <v>0.05</v>
      </c>
      <c r="L6" s="22">
        <f t="shared" si="2"/>
        <v>0.05</v>
      </c>
      <c r="M6" s="22">
        <f t="shared" si="3"/>
        <v>0.05</v>
      </c>
      <c r="N6" s="22">
        <f t="shared" si="4"/>
        <v>0.06</v>
      </c>
      <c r="O6" s="22">
        <f t="shared" si="5"/>
        <v>0.06</v>
      </c>
      <c r="P6" s="22">
        <f t="shared" ref="P6:P43" si="26">HLOOKUP($D6,K$3:O$43,MATCH(A6,$A$3:$A$43,0),1)</f>
        <v>0.05</v>
      </c>
      <c r="Q6" s="22">
        <f t="shared" si="6"/>
        <v>0.05</v>
      </c>
      <c r="R6" s="22">
        <f t="shared" si="7"/>
        <v>0.05</v>
      </c>
      <c r="S6" s="22">
        <f t="shared" si="8"/>
        <v>0.05</v>
      </c>
      <c r="T6" s="22">
        <f t="shared" si="9"/>
        <v>0.05</v>
      </c>
      <c r="U6" s="22">
        <f t="shared" si="10"/>
        <v>0.05</v>
      </c>
      <c r="V6" s="22">
        <f t="shared" si="11"/>
        <v>0.06</v>
      </c>
      <c r="W6" s="22">
        <f t="shared" si="12"/>
        <v>0.06</v>
      </c>
      <c r="X6" s="22">
        <f t="shared" si="13"/>
        <v>0.05</v>
      </c>
      <c r="Y6" s="22">
        <f t="shared" si="14"/>
        <v>0.05</v>
      </c>
      <c r="Z6" s="22">
        <f t="shared" si="15"/>
        <v>0.06</v>
      </c>
      <c r="AA6" s="22">
        <f t="shared" si="16"/>
        <v>0.05</v>
      </c>
      <c r="AB6" s="22">
        <f t="shared" si="17"/>
        <v>0.05</v>
      </c>
      <c r="AC6" s="22">
        <f t="shared" si="18"/>
        <v>0.05</v>
      </c>
      <c r="AD6" s="22">
        <f t="shared" si="19"/>
        <v>7.0000000000000007E-2</v>
      </c>
      <c r="AE6" s="22">
        <f t="shared" si="20"/>
        <v>0.05</v>
      </c>
      <c r="AF6" s="22">
        <f t="shared" si="21"/>
        <v>0.05</v>
      </c>
      <c r="AG6" s="22">
        <f t="shared" si="22"/>
        <v>0.05</v>
      </c>
      <c r="AH6" s="22">
        <f t="shared" si="23"/>
        <v>0.05</v>
      </c>
      <c r="AI6" s="22">
        <f t="shared" si="24"/>
        <v>0.06</v>
      </c>
      <c r="AJ6" s="22">
        <f t="shared" si="25"/>
        <v>0.05</v>
      </c>
    </row>
    <row r="7" spans="1:36" ht="12.95" customHeight="1">
      <c r="A7" s="21">
        <v>64</v>
      </c>
      <c r="B7" s="64" t="s">
        <v>65</v>
      </c>
      <c r="C7" s="64"/>
      <c r="D7" s="21">
        <v>40</v>
      </c>
      <c r="E7" s="21">
        <v>22</v>
      </c>
      <c r="F7" s="4">
        <f t="shared" si="0"/>
        <v>1.21</v>
      </c>
      <c r="G7" s="5"/>
      <c r="H7" s="21"/>
      <c r="I7" s="21"/>
      <c r="J7" s="1" t="s">
        <v>15</v>
      </c>
      <c r="K7" s="22">
        <f t="shared" si="1"/>
        <v>1.08</v>
      </c>
      <c r="L7" s="22">
        <f t="shared" si="2"/>
        <v>1.27</v>
      </c>
      <c r="M7" s="22">
        <f t="shared" si="3"/>
        <v>1.23</v>
      </c>
      <c r="N7" s="22">
        <f t="shared" si="4"/>
        <v>1.21</v>
      </c>
      <c r="O7" s="22">
        <f t="shared" si="5"/>
        <v>1.22</v>
      </c>
      <c r="P7" s="22">
        <f t="shared" si="26"/>
        <v>1.21</v>
      </c>
      <c r="Q7" s="22">
        <f t="shared" si="6"/>
        <v>1.1100000000000001</v>
      </c>
      <c r="R7" s="22">
        <f t="shared" si="7"/>
        <v>1.31</v>
      </c>
      <c r="S7" s="22">
        <f t="shared" si="8"/>
        <v>1.25</v>
      </c>
      <c r="T7" s="22">
        <f t="shared" si="9"/>
        <v>1.27</v>
      </c>
      <c r="U7" s="22">
        <f t="shared" si="10"/>
        <v>1.27</v>
      </c>
      <c r="V7" s="22">
        <f t="shared" si="11"/>
        <v>1.36</v>
      </c>
      <c r="W7" s="22">
        <f t="shared" si="12"/>
        <v>1.21</v>
      </c>
      <c r="X7" s="22">
        <f t="shared" si="13"/>
        <v>1.21</v>
      </c>
      <c r="Y7" s="22">
        <f t="shared" si="14"/>
        <v>1.23</v>
      </c>
      <c r="Z7" s="22">
        <f t="shared" si="15"/>
        <v>1.21</v>
      </c>
      <c r="AA7" s="22">
        <f t="shared" si="16"/>
        <v>1.06</v>
      </c>
      <c r="AB7" s="22">
        <f t="shared" si="17"/>
        <v>1.39</v>
      </c>
      <c r="AC7" s="22">
        <f t="shared" si="18"/>
        <v>1.35</v>
      </c>
      <c r="AD7" s="22">
        <f t="shared" si="19"/>
        <v>1.27</v>
      </c>
      <c r="AE7" s="22">
        <f t="shared" si="20"/>
        <v>1.22</v>
      </c>
      <c r="AF7" s="22">
        <f t="shared" si="21"/>
        <v>1.27</v>
      </c>
      <c r="AG7" s="22">
        <f t="shared" si="22"/>
        <v>1.1100000000000001</v>
      </c>
      <c r="AH7" s="22">
        <f t="shared" si="23"/>
        <v>1.2</v>
      </c>
      <c r="AI7" s="22">
        <f t="shared" si="24"/>
        <v>1.21</v>
      </c>
      <c r="AJ7" s="22">
        <f t="shared" si="25"/>
        <v>1.2</v>
      </c>
    </row>
    <row r="8" spans="1:36" ht="12.95" customHeight="1">
      <c r="A8" s="21">
        <v>65</v>
      </c>
      <c r="B8" s="64" t="s">
        <v>65</v>
      </c>
      <c r="C8" s="64"/>
      <c r="D8" s="21">
        <v>30</v>
      </c>
      <c r="E8" s="21">
        <v>24</v>
      </c>
      <c r="F8" s="4">
        <f t="shared" si="0"/>
        <v>0.82</v>
      </c>
      <c r="G8" s="5"/>
      <c r="H8" s="21"/>
      <c r="I8" s="21"/>
      <c r="J8" s="1" t="s">
        <v>15</v>
      </c>
      <c r="K8" s="22">
        <f t="shared" si="1"/>
        <v>0.72</v>
      </c>
      <c r="L8" s="22">
        <f t="shared" si="2"/>
        <v>0.82</v>
      </c>
      <c r="M8" s="22">
        <f t="shared" si="3"/>
        <v>0.82</v>
      </c>
      <c r="N8" s="22">
        <f t="shared" si="4"/>
        <v>0.8</v>
      </c>
      <c r="O8" s="22">
        <f t="shared" si="5"/>
        <v>0.79</v>
      </c>
      <c r="P8" s="22">
        <f t="shared" si="26"/>
        <v>0.82</v>
      </c>
      <c r="Q8" s="22">
        <f t="shared" si="6"/>
        <v>0.72</v>
      </c>
      <c r="R8" s="22">
        <f t="shared" si="7"/>
        <v>0.83</v>
      </c>
      <c r="S8" s="22">
        <f t="shared" si="8"/>
        <v>0.83</v>
      </c>
      <c r="T8" s="22">
        <f t="shared" si="9"/>
        <v>0.88</v>
      </c>
      <c r="U8" s="22">
        <f t="shared" si="10"/>
        <v>0.83</v>
      </c>
      <c r="V8" s="22">
        <f t="shared" si="11"/>
        <v>0.84</v>
      </c>
      <c r="W8" s="22">
        <f t="shared" si="12"/>
        <v>0.77</v>
      </c>
      <c r="X8" s="22">
        <f t="shared" si="13"/>
        <v>0.79</v>
      </c>
      <c r="Y8" s="22">
        <f t="shared" si="14"/>
        <v>0.75</v>
      </c>
      <c r="Z8" s="22">
        <f t="shared" si="15"/>
        <v>0.79</v>
      </c>
      <c r="AA8" s="22">
        <f t="shared" si="16"/>
        <v>0.69</v>
      </c>
      <c r="AB8" s="22">
        <f t="shared" si="17"/>
        <v>0.86</v>
      </c>
      <c r="AC8" s="22">
        <f t="shared" si="18"/>
        <v>0.85</v>
      </c>
      <c r="AD8" s="22">
        <f t="shared" si="19"/>
        <v>0.87</v>
      </c>
      <c r="AE8" s="22">
        <f t="shared" si="20"/>
        <v>0.78</v>
      </c>
      <c r="AF8" s="22">
        <f t="shared" si="21"/>
        <v>0.85</v>
      </c>
      <c r="AG8" s="22">
        <f t="shared" si="22"/>
        <v>0.68</v>
      </c>
      <c r="AH8" s="22">
        <f t="shared" si="23"/>
        <v>0.75</v>
      </c>
      <c r="AI8" s="22">
        <f t="shared" si="24"/>
        <v>0.78</v>
      </c>
      <c r="AJ8" s="22">
        <f t="shared" si="25"/>
        <v>0.75</v>
      </c>
    </row>
    <row r="9" spans="1:36" ht="12.95" customHeight="1">
      <c r="A9" s="21">
        <v>66</v>
      </c>
      <c r="B9" s="64" t="s">
        <v>65</v>
      </c>
      <c r="C9" s="64"/>
      <c r="D9" s="21">
        <v>28</v>
      </c>
      <c r="E9" s="21">
        <v>17</v>
      </c>
      <c r="F9" s="4">
        <f t="shared" si="0"/>
        <v>0.49</v>
      </c>
      <c r="G9" s="5" t="s">
        <v>66</v>
      </c>
      <c r="H9" s="21"/>
      <c r="I9" s="21"/>
      <c r="J9" s="1" t="s">
        <v>15</v>
      </c>
      <c r="K9" s="22">
        <f t="shared" si="1"/>
        <v>0.45</v>
      </c>
      <c r="L9" s="22">
        <f t="shared" si="2"/>
        <v>0.5</v>
      </c>
      <c r="M9" s="22">
        <f t="shared" si="3"/>
        <v>0.49</v>
      </c>
      <c r="N9" s="22">
        <f t="shared" si="4"/>
        <v>0.49</v>
      </c>
      <c r="O9" s="22">
        <f t="shared" si="5"/>
        <v>0.5</v>
      </c>
      <c r="P9" s="22">
        <f t="shared" si="26"/>
        <v>0.49</v>
      </c>
      <c r="Q9" s="22">
        <f t="shared" si="6"/>
        <v>0.45</v>
      </c>
      <c r="R9" s="22">
        <f t="shared" si="7"/>
        <v>0.51</v>
      </c>
      <c r="S9" s="22">
        <f t="shared" si="8"/>
        <v>0.49</v>
      </c>
      <c r="T9" s="22">
        <f t="shared" si="9"/>
        <v>0.49</v>
      </c>
      <c r="U9" s="22">
        <f t="shared" si="10"/>
        <v>0.49</v>
      </c>
      <c r="V9" s="22">
        <f t="shared" si="11"/>
        <v>0.53</v>
      </c>
      <c r="W9" s="22">
        <f t="shared" si="12"/>
        <v>0.49</v>
      </c>
      <c r="X9" s="22">
        <f t="shared" si="13"/>
        <v>0.49</v>
      </c>
      <c r="Y9" s="22">
        <f t="shared" si="14"/>
        <v>0.47</v>
      </c>
      <c r="Z9" s="22">
        <f t="shared" si="15"/>
        <v>0.49</v>
      </c>
      <c r="AA9" s="22">
        <f t="shared" si="16"/>
        <v>0.44</v>
      </c>
      <c r="AB9" s="22">
        <f t="shared" si="17"/>
        <v>0.53</v>
      </c>
      <c r="AC9" s="22">
        <f t="shared" si="18"/>
        <v>0.52</v>
      </c>
      <c r="AD9" s="22">
        <f t="shared" si="19"/>
        <v>0.53</v>
      </c>
      <c r="AE9" s="22">
        <f t="shared" si="20"/>
        <v>0.47</v>
      </c>
      <c r="AF9" s="22">
        <f t="shared" si="21"/>
        <v>0.52</v>
      </c>
      <c r="AG9" s="22">
        <f t="shared" si="22"/>
        <v>0.45</v>
      </c>
      <c r="AH9" s="22">
        <f t="shared" si="23"/>
        <v>0.47</v>
      </c>
      <c r="AI9" s="22">
        <f t="shared" si="24"/>
        <v>0.49</v>
      </c>
      <c r="AJ9" s="22">
        <f t="shared" si="25"/>
        <v>0.47</v>
      </c>
    </row>
    <row r="10" spans="1:36" ht="12.95" customHeight="1">
      <c r="A10" s="21">
        <v>67</v>
      </c>
      <c r="B10" s="64" t="s">
        <v>65</v>
      </c>
      <c r="C10" s="64"/>
      <c r="D10" s="21">
        <v>30</v>
      </c>
      <c r="E10" s="21">
        <v>18</v>
      </c>
      <c r="F10" s="4">
        <f t="shared" si="0"/>
        <v>0.59</v>
      </c>
      <c r="G10" s="5" t="s">
        <v>67</v>
      </c>
      <c r="H10" s="21" t="s">
        <v>71</v>
      </c>
      <c r="I10" s="21" t="s">
        <v>73</v>
      </c>
      <c r="J10" s="1" t="s">
        <v>15</v>
      </c>
      <c r="K10" s="22">
        <f t="shared" si="1"/>
        <v>0.53</v>
      </c>
      <c r="L10" s="22">
        <f t="shared" si="2"/>
        <v>0.6</v>
      </c>
      <c r="M10" s="22">
        <f t="shared" si="3"/>
        <v>0.59</v>
      </c>
      <c r="N10" s="22">
        <f t="shared" si="4"/>
        <v>0.59</v>
      </c>
      <c r="O10" s="22">
        <f t="shared" si="5"/>
        <v>0.6</v>
      </c>
      <c r="P10" s="22">
        <f t="shared" si="26"/>
        <v>0.59</v>
      </c>
      <c r="Q10" s="22">
        <f t="shared" si="6"/>
        <v>0.54</v>
      </c>
      <c r="R10" s="22">
        <f t="shared" si="7"/>
        <v>0.62</v>
      </c>
      <c r="S10" s="22">
        <f t="shared" si="8"/>
        <v>0.6</v>
      </c>
      <c r="T10" s="22">
        <f t="shared" si="9"/>
        <v>0.6</v>
      </c>
      <c r="U10" s="22">
        <f t="shared" si="10"/>
        <v>0.6</v>
      </c>
      <c r="V10" s="22">
        <f t="shared" si="11"/>
        <v>0.64</v>
      </c>
      <c r="W10" s="22">
        <f t="shared" si="12"/>
        <v>0.59</v>
      </c>
      <c r="X10" s="22">
        <f t="shared" si="13"/>
        <v>0.59</v>
      </c>
      <c r="Y10" s="22">
        <f t="shared" si="14"/>
        <v>0.56999999999999995</v>
      </c>
      <c r="Z10" s="22">
        <f t="shared" si="15"/>
        <v>0.59</v>
      </c>
      <c r="AA10" s="22">
        <f t="shared" si="16"/>
        <v>0.52</v>
      </c>
      <c r="AB10" s="22">
        <f t="shared" si="17"/>
        <v>0.64</v>
      </c>
      <c r="AC10" s="22">
        <f t="shared" si="18"/>
        <v>0.63</v>
      </c>
      <c r="AD10" s="22">
        <f t="shared" si="19"/>
        <v>0.64</v>
      </c>
      <c r="AE10" s="22">
        <f t="shared" si="20"/>
        <v>0.56999999999999995</v>
      </c>
      <c r="AF10" s="22">
        <f t="shared" si="21"/>
        <v>0.63</v>
      </c>
      <c r="AG10" s="22">
        <f t="shared" si="22"/>
        <v>0.53</v>
      </c>
      <c r="AH10" s="22">
        <f t="shared" si="23"/>
        <v>0.56999999999999995</v>
      </c>
      <c r="AI10" s="22">
        <f t="shared" si="24"/>
        <v>0.59</v>
      </c>
      <c r="AJ10" s="22">
        <f t="shared" si="25"/>
        <v>0.56999999999999995</v>
      </c>
    </row>
    <row r="11" spans="1:36" ht="12.95" customHeight="1">
      <c r="A11" s="21">
        <v>68</v>
      </c>
      <c r="B11" s="64" t="s">
        <v>65</v>
      </c>
      <c r="C11" s="64"/>
      <c r="D11" s="21">
        <v>42</v>
      </c>
      <c r="E11" s="21">
        <v>24</v>
      </c>
      <c r="F11" s="4">
        <f t="shared" si="0"/>
        <v>1.45</v>
      </c>
      <c r="G11" s="5" t="s">
        <v>66</v>
      </c>
      <c r="H11" s="21"/>
      <c r="I11" s="21"/>
      <c r="J11" s="1" t="s">
        <v>15</v>
      </c>
      <c r="K11" s="22">
        <f t="shared" si="1"/>
        <v>1.29</v>
      </c>
      <c r="L11" s="22">
        <f t="shared" si="2"/>
        <v>1.52</v>
      </c>
      <c r="M11" s="22">
        <f t="shared" si="3"/>
        <v>1.48</v>
      </c>
      <c r="N11" s="22">
        <f t="shared" si="4"/>
        <v>1.45</v>
      </c>
      <c r="O11" s="22">
        <f t="shared" si="5"/>
        <v>1.45</v>
      </c>
      <c r="P11" s="22">
        <f t="shared" si="26"/>
        <v>1.45</v>
      </c>
      <c r="Q11" s="22">
        <f t="shared" si="6"/>
        <v>1.32</v>
      </c>
      <c r="R11" s="22">
        <f t="shared" si="7"/>
        <v>1.57</v>
      </c>
      <c r="S11" s="22">
        <f t="shared" si="8"/>
        <v>1.5</v>
      </c>
      <c r="T11" s="22">
        <f t="shared" si="9"/>
        <v>1.55</v>
      </c>
      <c r="U11" s="22">
        <f t="shared" si="10"/>
        <v>1.55</v>
      </c>
      <c r="V11" s="22">
        <f t="shared" si="11"/>
        <v>1.63</v>
      </c>
      <c r="W11" s="22">
        <f t="shared" si="12"/>
        <v>1.44</v>
      </c>
      <c r="X11" s="22">
        <f t="shared" si="13"/>
        <v>1.45</v>
      </c>
      <c r="Y11" s="22">
        <f t="shared" si="14"/>
        <v>1.48</v>
      </c>
      <c r="Z11" s="22">
        <f t="shared" si="15"/>
        <v>1.48</v>
      </c>
      <c r="AA11" s="22">
        <f t="shared" si="16"/>
        <v>1.26</v>
      </c>
      <c r="AB11" s="22">
        <f t="shared" si="17"/>
        <v>1.66</v>
      </c>
      <c r="AC11" s="22">
        <f t="shared" si="18"/>
        <v>1.62</v>
      </c>
      <c r="AD11" s="22">
        <f t="shared" si="19"/>
        <v>1.51</v>
      </c>
      <c r="AE11" s="22">
        <f t="shared" si="20"/>
        <v>1.47</v>
      </c>
      <c r="AF11" s="22">
        <f t="shared" si="21"/>
        <v>1.47</v>
      </c>
      <c r="AG11" s="22">
        <f t="shared" si="22"/>
        <v>1.31</v>
      </c>
      <c r="AH11" s="22">
        <f t="shared" si="23"/>
        <v>1.44</v>
      </c>
      <c r="AI11" s="22">
        <f t="shared" si="24"/>
        <v>1.44</v>
      </c>
      <c r="AJ11" s="22">
        <f t="shared" si="25"/>
        <v>1.44</v>
      </c>
    </row>
    <row r="12" spans="1:36" ht="12.95" customHeight="1">
      <c r="A12" s="21">
        <v>69</v>
      </c>
      <c r="B12" s="64" t="s">
        <v>65</v>
      </c>
      <c r="C12" s="64"/>
      <c r="D12" s="21">
        <v>20</v>
      </c>
      <c r="E12" s="21">
        <v>15</v>
      </c>
      <c r="F12" s="4">
        <f t="shared" si="0"/>
        <v>0.24</v>
      </c>
      <c r="G12" s="21"/>
      <c r="H12" s="21" t="s">
        <v>71</v>
      </c>
      <c r="I12" s="21" t="s">
        <v>39</v>
      </c>
      <c r="J12" s="1" t="s">
        <v>15</v>
      </c>
      <c r="K12" s="22">
        <f t="shared" si="1"/>
        <v>0.22</v>
      </c>
      <c r="L12" s="22">
        <f t="shared" si="2"/>
        <v>0.24</v>
      </c>
      <c r="M12" s="22">
        <f t="shared" si="3"/>
        <v>0.23</v>
      </c>
      <c r="N12" s="22">
        <f t="shared" si="4"/>
        <v>0.24</v>
      </c>
      <c r="O12" s="22">
        <f t="shared" si="5"/>
        <v>0.24</v>
      </c>
      <c r="P12" s="22">
        <f t="shared" si="26"/>
        <v>0.24</v>
      </c>
      <c r="Q12" s="22">
        <f t="shared" si="6"/>
        <v>0.22</v>
      </c>
      <c r="R12" s="22">
        <f t="shared" si="7"/>
        <v>0.24</v>
      </c>
      <c r="S12" s="22">
        <f t="shared" si="8"/>
        <v>0.24</v>
      </c>
      <c r="T12" s="22">
        <f t="shared" si="9"/>
        <v>0.24</v>
      </c>
      <c r="U12" s="22">
        <f t="shared" si="10"/>
        <v>0.24</v>
      </c>
      <c r="V12" s="22">
        <f t="shared" si="11"/>
        <v>0.25</v>
      </c>
      <c r="W12" s="22">
        <f t="shared" si="12"/>
        <v>0.23</v>
      </c>
      <c r="X12" s="22">
        <f t="shared" si="13"/>
        <v>0.23</v>
      </c>
      <c r="Y12" s="22">
        <f t="shared" si="14"/>
        <v>0.21</v>
      </c>
      <c r="Z12" s="22">
        <f t="shared" si="15"/>
        <v>0.23</v>
      </c>
      <c r="AA12" s="22">
        <f t="shared" si="16"/>
        <v>0.21</v>
      </c>
      <c r="AB12" s="22">
        <f t="shared" si="17"/>
        <v>0.24</v>
      </c>
      <c r="AC12" s="22">
        <f t="shared" si="18"/>
        <v>0.24</v>
      </c>
      <c r="AD12" s="22">
        <f t="shared" si="19"/>
        <v>0.27</v>
      </c>
      <c r="AE12" s="22">
        <f t="shared" si="20"/>
        <v>0.21</v>
      </c>
      <c r="AF12" s="22">
        <f t="shared" si="21"/>
        <v>0.24</v>
      </c>
      <c r="AG12" s="22">
        <f t="shared" si="22"/>
        <v>0.21</v>
      </c>
      <c r="AH12" s="22">
        <f t="shared" si="23"/>
        <v>0.22</v>
      </c>
      <c r="AI12" s="22">
        <f t="shared" si="24"/>
        <v>0.24</v>
      </c>
      <c r="AJ12" s="22">
        <f t="shared" si="25"/>
        <v>0.22</v>
      </c>
    </row>
    <row r="13" spans="1:36" ht="12.95" customHeight="1">
      <c r="A13" s="21">
        <v>70</v>
      </c>
      <c r="B13" s="64" t="s">
        <v>65</v>
      </c>
      <c r="C13" s="64"/>
      <c r="D13" s="21">
        <v>58</v>
      </c>
      <c r="E13" s="21">
        <v>26</v>
      </c>
      <c r="F13" s="4">
        <f t="shared" si="0"/>
        <v>2.8</v>
      </c>
      <c r="G13" s="5"/>
      <c r="H13" s="21"/>
      <c r="I13" s="21"/>
      <c r="J13" s="1" t="s">
        <v>15</v>
      </c>
      <c r="K13" s="22">
        <f t="shared" si="1"/>
        <v>2.4500000000000002</v>
      </c>
      <c r="L13" s="22">
        <f t="shared" si="2"/>
        <v>2.99</v>
      </c>
      <c r="M13" s="22">
        <f t="shared" si="3"/>
        <v>2.85</v>
      </c>
      <c r="N13" s="22">
        <f t="shared" si="4"/>
        <v>2.79</v>
      </c>
      <c r="O13" s="22">
        <f t="shared" si="5"/>
        <v>2.8</v>
      </c>
      <c r="P13" s="22">
        <f t="shared" si="26"/>
        <v>2.8</v>
      </c>
      <c r="Q13" s="22">
        <f t="shared" si="6"/>
        <v>2.57</v>
      </c>
      <c r="R13" s="22">
        <f t="shared" si="7"/>
        <v>3.15</v>
      </c>
      <c r="S13" s="22">
        <f t="shared" si="8"/>
        <v>2.91</v>
      </c>
      <c r="T13" s="22">
        <f t="shared" si="9"/>
        <v>2.97</v>
      </c>
      <c r="U13" s="22">
        <f t="shared" si="10"/>
        <v>2.97</v>
      </c>
      <c r="V13" s="22">
        <f t="shared" si="11"/>
        <v>3.29</v>
      </c>
      <c r="W13" s="22">
        <f t="shared" si="12"/>
        <v>2.82</v>
      </c>
      <c r="X13" s="22">
        <f t="shared" si="13"/>
        <v>2.82</v>
      </c>
      <c r="Y13" s="22">
        <f t="shared" si="14"/>
        <v>3.05</v>
      </c>
      <c r="Z13" s="22">
        <f t="shared" si="15"/>
        <v>3.05</v>
      </c>
      <c r="AA13" s="22">
        <f t="shared" si="16"/>
        <v>2.44</v>
      </c>
      <c r="AB13" s="22">
        <f t="shared" si="17"/>
        <v>3.42</v>
      </c>
      <c r="AC13" s="22">
        <f t="shared" si="18"/>
        <v>3.26</v>
      </c>
      <c r="AD13" s="22">
        <f t="shared" si="19"/>
        <v>2.79</v>
      </c>
      <c r="AE13" s="22">
        <f t="shared" si="20"/>
        <v>2.98</v>
      </c>
      <c r="AF13" s="22">
        <f t="shared" si="21"/>
        <v>2.98</v>
      </c>
      <c r="AG13" s="22">
        <f t="shared" si="22"/>
        <v>2.62</v>
      </c>
      <c r="AH13" s="22">
        <f t="shared" si="23"/>
        <v>2.91</v>
      </c>
      <c r="AI13" s="22">
        <f t="shared" si="24"/>
        <v>2.81</v>
      </c>
      <c r="AJ13" s="22">
        <f t="shared" si="25"/>
        <v>2.81</v>
      </c>
    </row>
    <row r="14" spans="1:36" ht="12.95" customHeight="1">
      <c r="A14" s="21">
        <v>71</v>
      </c>
      <c r="B14" s="64" t="s">
        <v>65</v>
      </c>
      <c r="C14" s="64"/>
      <c r="D14" s="21">
        <v>14</v>
      </c>
      <c r="E14" s="21">
        <v>10</v>
      </c>
      <c r="F14" s="4">
        <f t="shared" si="0"/>
        <v>0.08</v>
      </c>
      <c r="G14" s="5" t="s">
        <v>68</v>
      </c>
      <c r="H14" s="21" t="s">
        <v>69</v>
      </c>
      <c r="I14" s="21" t="s">
        <v>70</v>
      </c>
      <c r="J14" s="1" t="s">
        <v>15</v>
      </c>
      <c r="K14" s="22">
        <f t="shared" si="1"/>
        <v>0.08</v>
      </c>
      <c r="L14" s="22">
        <f t="shared" si="2"/>
        <v>0.08</v>
      </c>
      <c r="M14" s="22">
        <f t="shared" si="3"/>
        <v>0.08</v>
      </c>
      <c r="N14" s="22">
        <f t="shared" si="4"/>
        <v>0.08</v>
      </c>
      <c r="O14" s="22">
        <f t="shared" si="5"/>
        <v>0.08</v>
      </c>
      <c r="P14" s="22">
        <f t="shared" si="26"/>
        <v>0.08</v>
      </c>
      <c r="Q14" s="22">
        <f t="shared" si="6"/>
        <v>0.08</v>
      </c>
      <c r="R14" s="22">
        <f t="shared" si="7"/>
        <v>0.08</v>
      </c>
      <c r="S14" s="22">
        <f t="shared" si="8"/>
        <v>0.08</v>
      </c>
      <c r="T14" s="22">
        <f t="shared" si="9"/>
        <v>7.0000000000000007E-2</v>
      </c>
      <c r="U14" s="22">
        <f t="shared" si="10"/>
        <v>0.08</v>
      </c>
      <c r="V14" s="22">
        <f t="shared" si="11"/>
        <v>0.08</v>
      </c>
      <c r="W14" s="22">
        <f t="shared" si="12"/>
        <v>0.08</v>
      </c>
      <c r="X14" s="22">
        <f t="shared" si="13"/>
        <v>0.08</v>
      </c>
      <c r="Y14" s="22">
        <f t="shared" si="14"/>
        <v>7.0000000000000007E-2</v>
      </c>
      <c r="Z14" s="22">
        <f t="shared" si="15"/>
        <v>0.08</v>
      </c>
      <c r="AA14" s="22">
        <f t="shared" si="16"/>
        <v>7.0000000000000007E-2</v>
      </c>
      <c r="AB14" s="22">
        <f t="shared" si="17"/>
        <v>0.08</v>
      </c>
      <c r="AC14" s="22">
        <f t="shared" si="18"/>
        <v>0.08</v>
      </c>
      <c r="AD14" s="22">
        <f t="shared" si="19"/>
        <v>0.1</v>
      </c>
      <c r="AE14" s="22">
        <f t="shared" si="20"/>
        <v>7.0000000000000007E-2</v>
      </c>
      <c r="AF14" s="22">
        <f t="shared" si="21"/>
        <v>0.08</v>
      </c>
      <c r="AG14" s="22">
        <f t="shared" si="22"/>
        <v>7.0000000000000007E-2</v>
      </c>
      <c r="AH14" s="22">
        <f t="shared" si="23"/>
        <v>7.0000000000000007E-2</v>
      </c>
      <c r="AI14" s="22">
        <f t="shared" si="24"/>
        <v>0.08</v>
      </c>
      <c r="AJ14" s="22">
        <f t="shared" si="25"/>
        <v>7.0000000000000007E-2</v>
      </c>
    </row>
    <row r="15" spans="1:36" ht="12.95" customHeight="1">
      <c r="A15" s="21">
        <v>72</v>
      </c>
      <c r="B15" s="64" t="s">
        <v>65</v>
      </c>
      <c r="C15" s="64"/>
      <c r="D15" s="21">
        <v>8</v>
      </c>
      <c r="E15" s="21">
        <v>7</v>
      </c>
      <c r="F15" s="4">
        <f t="shared" si="0"/>
        <v>0.02</v>
      </c>
      <c r="G15" s="21" t="s">
        <v>68</v>
      </c>
      <c r="H15" s="21" t="s">
        <v>69</v>
      </c>
      <c r="I15" s="21" t="s">
        <v>70</v>
      </c>
      <c r="J15" s="1" t="s">
        <v>15</v>
      </c>
      <c r="K15" s="22">
        <f t="shared" si="1"/>
        <v>0.02</v>
      </c>
      <c r="L15" s="22">
        <f t="shared" si="2"/>
        <v>0.02</v>
      </c>
      <c r="M15" s="22">
        <f t="shared" si="3"/>
        <v>0.02</v>
      </c>
      <c r="N15" s="22">
        <f t="shared" si="4"/>
        <v>0.02</v>
      </c>
      <c r="O15" s="22">
        <f t="shared" si="5"/>
        <v>0.02</v>
      </c>
      <c r="P15" s="22">
        <f t="shared" si="26"/>
        <v>0.02</v>
      </c>
      <c r="Q15" s="22">
        <f t="shared" si="6"/>
        <v>0.02</v>
      </c>
      <c r="R15" s="22">
        <f t="shared" si="7"/>
        <v>0.02</v>
      </c>
      <c r="S15" s="22">
        <f t="shared" si="8"/>
        <v>0.02</v>
      </c>
      <c r="T15" s="22">
        <f t="shared" si="9"/>
        <v>0.02</v>
      </c>
      <c r="U15" s="22">
        <f t="shared" si="10"/>
        <v>0.02</v>
      </c>
      <c r="V15" s="22">
        <f t="shared" si="11"/>
        <v>0.02</v>
      </c>
      <c r="W15" s="22">
        <f t="shared" si="12"/>
        <v>0.02</v>
      </c>
      <c r="X15" s="22">
        <f t="shared" si="13"/>
        <v>0.02</v>
      </c>
      <c r="Y15" s="22">
        <f t="shared" si="14"/>
        <v>0.02</v>
      </c>
      <c r="Z15" s="22">
        <f t="shared" si="15"/>
        <v>0.02</v>
      </c>
      <c r="AA15" s="22">
        <f t="shared" si="16"/>
        <v>0.02</v>
      </c>
      <c r="AB15" s="22">
        <f t="shared" si="17"/>
        <v>0.02</v>
      </c>
      <c r="AC15" s="22">
        <f t="shared" si="18"/>
        <v>0.02</v>
      </c>
      <c r="AD15" s="22">
        <f t="shared" si="19"/>
        <v>0.03</v>
      </c>
      <c r="AE15" s="22">
        <f t="shared" si="20"/>
        <v>0.02</v>
      </c>
      <c r="AF15" s="22">
        <f t="shared" si="21"/>
        <v>0.02</v>
      </c>
      <c r="AG15" s="22">
        <f t="shared" si="22"/>
        <v>0.02</v>
      </c>
      <c r="AH15" s="22">
        <f t="shared" si="23"/>
        <v>0.02</v>
      </c>
      <c r="AI15" s="22">
        <f t="shared" si="24"/>
        <v>0.02</v>
      </c>
      <c r="AJ15" s="22">
        <f t="shared" si="25"/>
        <v>0.02</v>
      </c>
    </row>
    <row r="16" spans="1:36" ht="12.95" customHeight="1">
      <c r="A16" s="21">
        <v>73</v>
      </c>
      <c r="B16" s="64" t="s">
        <v>74</v>
      </c>
      <c r="C16" s="64"/>
      <c r="D16" s="21">
        <v>6</v>
      </c>
      <c r="E16" s="21">
        <v>8</v>
      </c>
      <c r="F16" s="4">
        <f t="shared" si="0"/>
        <v>0.01</v>
      </c>
      <c r="G16" s="5" t="s">
        <v>75</v>
      </c>
      <c r="H16" s="21" t="s">
        <v>69</v>
      </c>
      <c r="I16" s="21" t="s">
        <v>41</v>
      </c>
      <c r="J16" s="1" t="s">
        <v>15</v>
      </c>
      <c r="K16" s="22">
        <f t="shared" si="1"/>
        <v>0.01</v>
      </c>
      <c r="L16" s="22">
        <f t="shared" si="2"/>
        <v>0.01</v>
      </c>
      <c r="M16" s="22">
        <f t="shared" si="3"/>
        <v>0.01</v>
      </c>
      <c r="N16" s="22">
        <f t="shared" si="4"/>
        <v>0.01</v>
      </c>
      <c r="O16" s="22">
        <f t="shared" si="5"/>
        <v>0.01</v>
      </c>
      <c r="P16" s="22">
        <f t="shared" si="26"/>
        <v>0.01</v>
      </c>
      <c r="Q16" s="22">
        <f t="shared" si="6"/>
        <v>0.01</v>
      </c>
      <c r="R16" s="22">
        <f t="shared" si="7"/>
        <v>0.01</v>
      </c>
      <c r="S16" s="22">
        <f t="shared" si="8"/>
        <v>0.01</v>
      </c>
      <c r="T16" s="22">
        <f t="shared" si="9"/>
        <v>0.01</v>
      </c>
      <c r="U16" s="22">
        <f t="shared" si="10"/>
        <v>0.01</v>
      </c>
      <c r="V16" s="22">
        <f t="shared" si="11"/>
        <v>0.01</v>
      </c>
      <c r="W16" s="22">
        <f t="shared" si="12"/>
        <v>0.01</v>
      </c>
      <c r="X16" s="22">
        <f t="shared" si="13"/>
        <v>0.01</v>
      </c>
      <c r="Y16" s="22">
        <f t="shared" si="14"/>
        <v>0.01</v>
      </c>
      <c r="Z16" s="22">
        <f t="shared" si="15"/>
        <v>0.01</v>
      </c>
      <c r="AA16" s="22">
        <f t="shared" si="16"/>
        <v>0.01</v>
      </c>
      <c r="AB16" s="22">
        <f t="shared" si="17"/>
        <v>0.01</v>
      </c>
      <c r="AC16" s="22">
        <f t="shared" si="18"/>
        <v>0.01</v>
      </c>
      <c r="AD16" s="22">
        <f t="shared" si="19"/>
        <v>0.02</v>
      </c>
      <c r="AE16" s="22">
        <f t="shared" si="20"/>
        <v>0.01</v>
      </c>
      <c r="AF16" s="22">
        <f t="shared" si="21"/>
        <v>0.01</v>
      </c>
      <c r="AG16" s="22">
        <f t="shared" si="22"/>
        <v>0.01</v>
      </c>
      <c r="AH16" s="22">
        <f t="shared" si="23"/>
        <v>0.01</v>
      </c>
      <c r="AI16" s="22">
        <f t="shared" si="24"/>
        <v>0.01</v>
      </c>
      <c r="AJ16" s="22">
        <f t="shared" si="25"/>
        <v>0.01</v>
      </c>
    </row>
    <row r="17" spans="1:36" ht="12.95" customHeight="1">
      <c r="A17" s="21">
        <v>74</v>
      </c>
      <c r="B17" s="64" t="s">
        <v>76</v>
      </c>
      <c r="C17" s="64"/>
      <c r="D17" s="21">
        <v>8</v>
      </c>
      <c r="E17" s="21">
        <v>4</v>
      </c>
      <c r="F17" s="4">
        <f t="shared" si="0"/>
        <v>0.01</v>
      </c>
      <c r="G17" s="5" t="s">
        <v>68</v>
      </c>
      <c r="H17" s="21"/>
      <c r="I17" s="21"/>
      <c r="J17" s="1" t="s">
        <v>15</v>
      </c>
      <c r="K17" s="22">
        <f t="shared" si="1"/>
        <v>0.01</v>
      </c>
      <c r="L17" s="22">
        <f t="shared" si="2"/>
        <v>0.01</v>
      </c>
      <c r="M17" s="22">
        <f t="shared" si="3"/>
        <v>0.01</v>
      </c>
      <c r="N17" s="22">
        <f t="shared" si="4"/>
        <v>0.01</v>
      </c>
      <c r="O17" s="22">
        <f t="shared" si="5"/>
        <v>0.01</v>
      </c>
      <c r="P17" s="22">
        <f t="shared" si="26"/>
        <v>0.01</v>
      </c>
      <c r="Q17" s="22">
        <f t="shared" si="6"/>
        <v>0.01</v>
      </c>
      <c r="R17" s="22">
        <f t="shared" si="7"/>
        <v>0.01</v>
      </c>
      <c r="S17" s="22">
        <f t="shared" si="8"/>
        <v>0.01</v>
      </c>
      <c r="T17" s="22">
        <f t="shared" si="9"/>
        <v>0.01</v>
      </c>
      <c r="U17" s="22">
        <f t="shared" si="10"/>
        <v>0.01</v>
      </c>
      <c r="V17" s="22">
        <f t="shared" si="11"/>
        <v>0.01</v>
      </c>
      <c r="W17" s="22">
        <f t="shared" si="12"/>
        <v>0.01</v>
      </c>
      <c r="X17" s="22">
        <f t="shared" si="13"/>
        <v>0.01</v>
      </c>
      <c r="Y17" s="22">
        <f t="shared" si="14"/>
        <v>0.01</v>
      </c>
      <c r="Z17" s="22">
        <f t="shared" si="15"/>
        <v>0.01</v>
      </c>
      <c r="AA17" s="22">
        <f t="shared" si="16"/>
        <v>0.01</v>
      </c>
      <c r="AB17" s="22">
        <f t="shared" si="17"/>
        <v>0.01</v>
      </c>
      <c r="AC17" s="22">
        <f t="shared" si="18"/>
        <v>0.01</v>
      </c>
      <c r="AD17" s="22">
        <f t="shared" si="19"/>
        <v>0.01</v>
      </c>
      <c r="AE17" s="22">
        <f t="shared" si="20"/>
        <v>0.01</v>
      </c>
      <c r="AF17" s="22">
        <f t="shared" si="21"/>
        <v>0.01</v>
      </c>
      <c r="AG17" s="22">
        <f t="shared" si="22"/>
        <v>0.01</v>
      </c>
      <c r="AH17" s="22">
        <f t="shared" si="23"/>
        <v>0.01</v>
      </c>
      <c r="AI17" s="22">
        <f t="shared" si="24"/>
        <v>0.01</v>
      </c>
      <c r="AJ17" s="22">
        <f t="shared" si="25"/>
        <v>0.01</v>
      </c>
    </row>
    <row r="18" spans="1:36" ht="12.95" customHeight="1">
      <c r="A18" s="21">
        <v>75</v>
      </c>
      <c r="B18" s="64" t="s">
        <v>77</v>
      </c>
      <c r="C18" s="64"/>
      <c r="D18" s="21">
        <v>14</v>
      </c>
      <c r="E18" s="21">
        <v>18</v>
      </c>
      <c r="F18" s="4">
        <f t="shared" si="0"/>
        <v>0.13</v>
      </c>
      <c r="G18" s="5"/>
      <c r="H18" s="21" t="s">
        <v>71</v>
      </c>
      <c r="I18" s="21" t="s">
        <v>78</v>
      </c>
      <c r="J18" s="1" t="s">
        <v>15</v>
      </c>
      <c r="K18" s="22">
        <f t="shared" si="1"/>
        <v>0.14000000000000001</v>
      </c>
      <c r="L18" s="22">
        <f t="shared" si="2"/>
        <v>0.15</v>
      </c>
      <c r="M18" s="22">
        <f t="shared" si="3"/>
        <v>0.16</v>
      </c>
      <c r="N18" s="22">
        <f t="shared" si="4"/>
        <v>0.15</v>
      </c>
      <c r="O18" s="22">
        <f t="shared" si="5"/>
        <v>0.15</v>
      </c>
      <c r="P18" s="22">
        <f t="shared" si="26"/>
        <v>0.15</v>
      </c>
      <c r="Q18" s="22">
        <f t="shared" si="6"/>
        <v>0.14000000000000001</v>
      </c>
      <c r="R18" s="22">
        <f t="shared" si="7"/>
        <v>0.14000000000000001</v>
      </c>
      <c r="S18" s="22">
        <f t="shared" si="8"/>
        <v>0.15</v>
      </c>
      <c r="T18" s="22">
        <f t="shared" si="9"/>
        <v>0.17</v>
      </c>
      <c r="U18" s="22">
        <f t="shared" si="10"/>
        <v>0.14000000000000001</v>
      </c>
      <c r="V18" s="22">
        <f t="shared" si="11"/>
        <v>0.15</v>
      </c>
      <c r="W18" s="22">
        <f t="shared" si="12"/>
        <v>0.14000000000000001</v>
      </c>
      <c r="X18" s="22">
        <f t="shared" si="13"/>
        <v>0.15</v>
      </c>
      <c r="Y18" s="22">
        <f t="shared" si="14"/>
        <v>0.12</v>
      </c>
      <c r="Z18" s="22">
        <f t="shared" si="15"/>
        <v>0.14000000000000001</v>
      </c>
      <c r="AA18" s="22">
        <f t="shared" si="16"/>
        <v>0.13</v>
      </c>
      <c r="AB18" s="22">
        <f t="shared" si="17"/>
        <v>0.14000000000000001</v>
      </c>
      <c r="AC18" s="22">
        <f t="shared" si="18"/>
        <v>0.15</v>
      </c>
      <c r="AD18" s="22">
        <f t="shared" si="19"/>
        <v>0.18</v>
      </c>
      <c r="AE18" s="22">
        <f t="shared" si="20"/>
        <v>0.13</v>
      </c>
      <c r="AF18" s="22">
        <f t="shared" si="21"/>
        <v>0.14000000000000001</v>
      </c>
      <c r="AG18" s="22">
        <f t="shared" si="22"/>
        <v>0.12</v>
      </c>
      <c r="AH18" s="22">
        <f t="shared" si="23"/>
        <v>0.13</v>
      </c>
      <c r="AI18" s="22">
        <f t="shared" si="24"/>
        <v>0.15</v>
      </c>
      <c r="AJ18" s="22">
        <f t="shared" si="25"/>
        <v>0.13</v>
      </c>
    </row>
    <row r="19" spans="1:36" ht="12.95" customHeight="1">
      <c r="A19" s="21">
        <v>76</v>
      </c>
      <c r="B19" s="64" t="s">
        <v>79</v>
      </c>
      <c r="C19" s="64"/>
      <c r="D19" s="21">
        <v>8</v>
      </c>
      <c r="E19" s="21">
        <v>4</v>
      </c>
      <c r="F19" s="63">
        <v>0.01</v>
      </c>
      <c r="G19" s="5" t="s">
        <v>68</v>
      </c>
      <c r="H19" s="21"/>
      <c r="I19" s="21"/>
      <c r="J19" s="1" t="s">
        <v>15</v>
      </c>
      <c r="K19" s="22">
        <f t="shared" si="1"/>
        <v>0.01</v>
      </c>
      <c r="L19" s="22">
        <f t="shared" si="2"/>
        <v>0.01</v>
      </c>
      <c r="M19" s="22">
        <f t="shared" si="3"/>
        <v>0.01</v>
      </c>
      <c r="N19" s="22">
        <f t="shared" si="4"/>
        <v>0.01</v>
      </c>
      <c r="O19" s="22">
        <f t="shared" si="5"/>
        <v>0.01</v>
      </c>
      <c r="P19" s="22">
        <f t="shared" si="26"/>
        <v>0.01</v>
      </c>
      <c r="Q19" s="22">
        <f t="shared" si="6"/>
        <v>0.01</v>
      </c>
      <c r="R19" s="22">
        <f t="shared" si="7"/>
        <v>0.01</v>
      </c>
      <c r="S19" s="22">
        <f t="shared" si="8"/>
        <v>0.01</v>
      </c>
      <c r="T19" s="22">
        <f t="shared" si="9"/>
        <v>0.01</v>
      </c>
      <c r="U19" s="22">
        <f t="shared" si="10"/>
        <v>0.01</v>
      </c>
      <c r="V19" s="22">
        <f t="shared" si="11"/>
        <v>0.01</v>
      </c>
      <c r="W19" s="22">
        <f t="shared" si="12"/>
        <v>0.01</v>
      </c>
      <c r="X19" s="22">
        <f t="shared" si="13"/>
        <v>0.01</v>
      </c>
      <c r="Y19" s="22">
        <f t="shared" si="14"/>
        <v>0.01</v>
      </c>
      <c r="Z19" s="22">
        <f t="shared" si="15"/>
        <v>0.01</v>
      </c>
      <c r="AA19" s="22">
        <f t="shared" si="16"/>
        <v>0.01</v>
      </c>
      <c r="AB19" s="22">
        <f t="shared" si="17"/>
        <v>0.01</v>
      </c>
      <c r="AC19" s="22">
        <f t="shared" si="18"/>
        <v>0.01</v>
      </c>
      <c r="AD19" s="22">
        <f t="shared" si="19"/>
        <v>0.01</v>
      </c>
      <c r="AE19" s="22">
        <f t="shared" si="20"/>
        <v>0.01</v>
      </c>
      <c r="AF19" s="22">
        <f t="shared" si="21"/>
        <v>0.01</v>
      </c>
      <c r="AG19" s="22">
        <f t="shared" si="22"/>
        <v>0.01</v>
      </c>
      <c r="AH19" s="22">
        <f t="shared" si="23"/>
        <v>0.01</v>
      </c>
      <c r="AI19" s="22">
        <f t="shared" si="24"/>
        <v>0.01</v>
      </c>
      <c r="AJ19" s="22">
        <f t="shared" si="25"/>
        <v>0.01</v>
      </c>
    </row>
    <row r="20" spans="1:36" ht="12.95" customHeight="1">
      <c r="A20" s="21">
        <v>77</v>
      </c>
      <c r="B20" s="64" t="s">
        <v>74</v>
      </c>
      <c r="C20" s="64"/>
      <c r="D20" s="21">
        <v>24</v>
      </c>
      <c r="E20" s="21">
        <v>17</v>
      </c>
      <c r="F20" s="4">
        <f t="shared" si="0"/>
        <v>0.35</v>
      </c>
      <c r="G20" s="5"/>
      <c r="H20" s="21"/>
      <c r="I20" s="21"/>
      <c r="J20" s="1" t="s">
        <v>15</v>
      </c>
      <c r="K20" s="22">
        <f t="shared" si="1"/>
        <v>0.34</v>
      </c>
      <c r="L20" s="22">
        <f t="shared" si="2"/>
        <v>0.38</v>
      </c>
      <c r="M20" s="22">
        <f t="shared" si="3"/>
        <v>0.37</v>
      </c>
      <c r="N20" s="22">
        <f t="shared" si="4"/>
        <v>0.37</v>
      </c>
      <c r="O20" s="22">
        <f t="shared" si="5"/>
        <v>0.38</v>
      </c>
      <c r="P20" s="22">
        <f t="shared" si="26"/>
        <v>0.37</v>
      </c>
      <c r="Q20" s="22">
        <f t="shared" si="6"/>
        <v>0.34</v>
      </c>
      <c r="R20" s="22">
        <f t="shared" si="7"/>
        <v>0.38</v>
      </c>
      <c r="S20" s="22">
        <f t="shared" si="8"/>
        <v>0.38</v>
      </c>
      <c r="T20" s="22">
        <f t="shared" si="9"/>
        <v>0.38</v>
      </c>
      <c r="U20" s="22">
        <f t="shared" si="10"/>
        <v>0.38</v>
      </c>
      <c r="V20" s="22">
        <f t="shared" si="11"/>
        <v>0.4</v>
      </c>
      <c r="W20" s="22">
        <f t="shared" si="12"/>
        <v>0.37</v>
      </c>
      <c r="X20" s="22">
        <f t="shared" si="13"/>
        <v>0.37</v>
      </c>
      <c r="Y20" s="22">
        <f t="shared" si="14"/>
        <v>0.34</v>
      </c>
      <c r="Z20" s="22">
        <f t="shared" si="15"/>
        <v>0.37</v>
      </c>
      <c r="AA20" s="22">
        <f t="shared" si="16"/>
        <v>0.33</v>
      </c>
      <c r="AB20" s="22">
        <f t="shared" si="17"/>
        <v>0.39</v>
      </c>
      <c r="AC20" s="22">
        <f t="shared" si="18"/>
        <v>0.39</v>
      </c>
      <c r="AD20" s="22">
        <f t="shared" si="19"/>
        <v>0.41</v>
      </c>
      <c r="AE20" s="22">
        <f t="shared" si="20"/>
        <v>0.35</v>
      </c>
      <c r="AF20" s="22">
        <f t="shared" si="21"/>
        <v>0.39</v>
      </c>
      <c r="AG20" s="22">
        <f t="shared" si="22"/>
        <v>0.33</v>
      </c>
      <c r="AH20" s="22">
        <f t="shared" si="23"/>
        <v>0.35</v>
      </c>
      <c r="AI20" s="22">
        <f t="shared" si="24"/>
        <v>0.37</v>
      </c>
      <c r="AJ20" s="22">
        <f t="shared" si="25"/>
        <v>0.35</v>
      </c>
    </row>
    <row r="21" spans="1:36" ht="12.95" customHeight="1">
      <c r="A21" s="21"/>
      <c r="B21" s="64"/>
      <c r="C21" s="64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108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6</v>
      </c>
      <c r="E47" s="13">
        <f>COUNTA(A4:A43)</f>
        <v>17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7</v>
      </c>
      <c r="E48" s="13">
        <f>ROUND(SUM(E4:E43)/E47,0)</f>
        <v>15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30</v>
      </c>
      <c r="D49" s="13">
        <f>IF(D47&gt;0,ROUND(SUMIF(G4:G43,"*下層*",D4:D43)/D47,0),"")</f>
        <v>9</v>
      </c>
      <c r="E49" s="13">
        <f>ROUND(SUM(D4:D43)/E47,0)</f>
        <v>23</v>
      </c>
      <c r="F49" s="12"/>
      <c r="G49" s="14">
        <f>C49</f>
        <v>30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8.7399999999999984</v>
      </c>
      <c r="D50" s="15">
        <f>SUMIF(G4:G43,"*下層*",F4:F43)</f>
        <v>0.18000000000000002</v>
      </c>
      <c r="E50" s="4">
        <f>SUM(F4:F43)</f>
        <v>8.9199999999999982</v>
      </c>
      <c r="F50" s="12"/>
      <c r="G50" s="16">
        <f>C50*100</f>
        <v>873.99999999999989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形状比＝67、Sr＝15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4</v>
      </c>
      <c r="E54" s="13">
        <f>COUNTA(H4:H43)</f>
        <v>8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17</v>
      </c>
      <c r="D55" s="13">
        <f>IF(D54&gt;0,ROUND(SUMIF(H4:H43,"▲",E4:E43)/D54,0),"")</f>
        <v>9</v>
      </c>
      <c r="E55" s="13">
        <f>ROUND(SUMIF(H4:H43,"*",E4:E43)/E54,0)</f>
        <v>13</v>
      </c>
      <c r="F55" s="12"/>
      <c r="G55" s="14">
        <f>C55</f>
        <v>17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21</v>
      </c>
      <c r="D56" s="13">
        <f>IF(D54&gt;0,ROUND(SUMIF(H4:H43,"▲",D4:D43)/D54,0),"")</f>
        <v>10</v>
      </c>
      <c r="E56" s="13">
        <f>ROUND(SUMIF(H4:H43,"*",D4:D43)/E54,0)</f>
        <v>16</v>
      </c>
      <c r="F56" s="12"/>
      <c r="G56" s="14">
        <f>C56</f>
        <v>21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1.1999999999999997</v>
      </c>
      <c r="D57" s="15">
        <f>SUMIF(H4:H43,"▲",F4:F43)</f>
        <v>0.16</v>
      </c>
      <c r="E57" s="15">
        <f>SUM(C57:D57)</f>
        <v>1.3599999999999997</v>
      </c>
      <c r="F57" s="12"/>
      <c r="G57" s="18">
        <f>C57*100</f>
        <v>119.99999999999997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36.4</v>
      </c>
      <c r="D61" s="19">
        <f>IF(D47&gt;0,ROUND(D54/D47*100,1),"")</f>
        <v>66.7</v>
      </c>
      <c r="E61" s="19">
        <f>ROUND(E54/E47*100,1)</f>
        <v>47.1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13.7</v>
      </c>
      <c r="D62" s="19">
        <f>IF(D47&gt;0,ROUND(D57/D50*100,1),"")</f>
        <v>88.9</v>
      </c>
      <c r="E62" s="19">
        <f>ROUND(E57/E50*100,1)</f>
        <v>15.2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2</v>
      </c>
      <c r="E66" s="13">
        <f>SUM(C66:D66)</f>
        <v>9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21</v>
      </c>
      <c r="D67" s="13">
        <f>IF(D66&gt;0,ROUND(SUMIFS(E4:E43,G4:G43,"*下層*",H4:H43,"")/D66,0),"")</f>
        <v>4</v>
      </c>
      <c r="E67" s="13">
        <f>IF(E66&gt;0,ROUND(SUMIF(H4:H43,"",E4:E43)/E66,0),"")</f>
        <v>17</v>
      </c>
      <c r="F67" s="12"/>
      <c r="G67" s="14">
        <f>C67</f>
        <v>21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35</v>
      </c>
      <c r="D68" s="13">
        <f>IF(D66&gt;0,ROUND(SUMIFS(D4:D43,G4:G43,"*下層*",H4:H43,"")/D66,0),"")</f>
        <v>8</v>
      </c>
      <c r="E68" s="13">
        <f>IF(E66&gt;0,ROUND(SUMIF(H4:H43,"",D4:D43)/E66,0),"")</f>
        <v>29</v>
      </c>
      <c r="F68" s="12"/>
      <c r="G68" s="14">
        <f>C68</f>
        <v>35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7.5399999999999991</v>
      </c>
      <c r="D69" s="15">
        <f>IF(D66&gt;0,D50-D57,"")</f>
        <v>2.0000000000000018E-2</v>
      </c>
      <c r="E69" s="4">
        <f>SUM(C69:D69)</f>
        <v>7.5599999999999987</v>
      </c>
      <c r="F69" s="12"/>
      <c r="G69" s="16">
        <f>C69*100</f>
        <v>753.99999999999989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形状比＝60、Sr＝18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I46:I61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A46:B46"/>
    <mergeCell ref="A47:B47"/>
  </mergeCells>
  <phoneticPr fontId="3"/>
  <conditionalFormatting sqref="K4:K43">
    <cfRule type="expression" dxfId="895" priority="16" stopIfTrue="1">
      <formula>AND(($H4="スギ"),(#REF!&lt;12))</formula>
    </cfRule>
  </conditionalFormatting>
  <conditionalFormatting sqref="L4:L43">
    <cfRule type="expression" dxfId="894" priority="15" stopIfTrue="1">
      <formula>AND(($H4="スギ"),(#REF!&lt;22),(#REF!&gt;=12))</formula>
    </cfRule>
  </conditionalFormatting>
  <conditionalFormatting sqref="M4:M43">
    <cfRule type="expression" dxfId="893" priority="14" stopIfTrue="1">
      <formula>AND(($H4="スギ"),(#REF!&lt;32),(#REF!&gt;=22))</formula>
    </cfRule>
  </conditionalFormatting>
  <conditionalFormatting sqref="N4:N43">
    <cfRule type="expression" dxfId="892" priority="13" stopIfTrue="1">
      <formula>AND(($H4="スギ"),(#REF!&lt;42),(#REF!&gt;=32))</formula>
    </cfRule>
  </conditionalFormatting>
  <conditionalFormatting sqref="S4:S43">
    <cfRule type="expression" dxfId="891" priority="9" stopIfTrue="1">
      <formula>AND(($H4="ヒノキ"),(#REF!&lt;32),(#REF!&gt;=22))</formula>
    </cfRule>
  </conditionalFormatting>
  <conditionalFormatting sqref="Z4:AF43 U4:U43 AJ4:AJ43 O4:P43">
    <cfRule type="expression" dxfId="890" priority="12" stopIfTrue="1">
      <formula>AND(($H4="スギ"),(#REF!&gt;=42))</formula>
    </cfRule>
  </conditionalFormatting>
  <conditionalFormatting sqref="Z4:AF43 AJ4:AJ43 T4:U43">
    <cfRule type="expression" dxfId="889" priority="8" stopIfTrue="1">
      <formula>AND(($H4="ヒノキ"),(#REF!&gt;=32))</formula>
    </cfRule>
  </conditionalFormatting>
  <conditionalFormatting sqref="AA4:AA43 Q4:Q43">
    <cfRule type="expression" dxfId="888" priority="11" stopIfTrue="1">
      <formula>AND(($H4="ヒノキ"),(#REF!&lt;12))</formula>
    </cfRule>
  </conditionalFormatting>
  <conditionalFormatting sqref="AA4:AA43 V4:V43">
    <cfRule type="expression" dxfId="887" priority="7" stopIfTrue="1">
      <formula>AND(($H4="アカマツ"),(#REF!&lt;12))</formula>
    </cfRule>
  </conditionalFormatting>
  <conditionalFormatting sqref="AB4:AB43 W4:W43">
    <cfRule type="expression" dxfId="886" priority="6" stopIfTrue="1">
      <formula>AND(($H4="アカマツ"),(#REF!&lt;22),(#REF!&gt;=12))</formula>
    </cfRule>
  </conditionalFormatting>
  <conditionalFormatting sqref="AB4:AE43 R4:R43">
    <cfRule type="expression" dxfId="885" priority="10" stopIfTrue="1">
      <formula>AND(($H4="ヒノキ"),(#REF!&lt;22),(#REF!&gt;=12))</formula>
    </cfRule>
  </conditionalFormatting>
  <conditionalFormatting sqref="AC4:AC43 X4:X43">
    <cfRule type="expression" dxfId="884" priority="5" stopIfTrue="1">
      <formula>AND(($H4="アカマツ"),(#REF!&lt;42),(#REF!&gt;=22))</formula>
    </cfRule>
  </conditionalFormatting>
  <conditionalFormatting sqref="AG4:AG43">
    <cfRule type="expression" dxfId="883" priority="3" stopIfTrue="1">
      <formula>AND(($H4&lt;&gt;"スギ"),($H4&lt;&gt;"ヒノキ"),($H4&lt;&gt;"アカマツ"),(#REF!&lt;12))</formula>
    </cfRule>
  </conditionalFormatting>
  <conditionalFormatting sqref="AH4:AH43">
    <cfRule type="expression" dxfId="88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8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8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2D230-FE23-4074-99E4-2A6581EA218C}">
  <sheetPr>
    <tabColor rgb="FF00B050"/>
  </sheetPr>
  <dimension ref="A1:AJ120"/>
  <sheetViews>
    <sheetView showGridLines="0" view="pageBreakPreview" topLeftCell="A34" zoomScale="98" zoomScaleNormal="85" zoomScaleSheetLayoutView="98" workbookViewId="0">
      <selection activeCell="I63" sqref="I6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57</v>
      </c>
      <c r="B2" s="65"/>
      <c r="C2" s="65"/>
      <c r="D2" s="65"/>
      <c r="E2" s="65"/>
      <c r="F2" s="65"/>
      <c r="G2" s="65"/>
      <c r="H2" s="66" t="s">
        <v>191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531</v>
      </c>
      <c r="B4" s="78" t="s">
        <v>209</v>
      </c>
      <c r="C4" s="79"/>
      <c r="D4" s="21">
        <v>34</v>
      </c>
      <c r="E4" s="21">
        <v>25</v>
      </c>
      <c r="F4" s="4">
        <f t="shared" ref="F4:F43" si="0">IF(D4&gt;0,IF(B4="スギ",P4,IF(B4="ヒノキ",U4,IF(B4="アカマツ",Z4,IF(B4="カラマツ",AF4,AJ4)))),"")</f>
        <v>1.04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0.93</v>
      </c>
      <c r="L4" s="22">
        <f t="shared" ref="L4:L43" si="2">ROUND(10^(-5+0.73504+1.83346*LOG(D4)+1.06569*LOG(E4)),2)</f>
        <v>1.08</v>
      </c>
      <c r="M4" s="22">
        <f t="shared" ref="M4:M43" si="3">ROUND(10^(-5+0.71514+1.74357*LOG(D4)+1.17719*LOG(E4)),2)</f>
        <v>1.07</v>
      </c>
      <c r="N4" s="22">
        <f t="shared" ref="N4:N43" si="4">ROUND(10^(-5+0.82956+1.76381*LOG(D4)+1.06412*LOG(E4)),2)</f>
        <v>1.04</v>
      </c>
      <c r="O4" s="22">
        <f t="shared" ref="O4:O43" si="5">ROUND(10^(-5+0.88226+1.79204*LOG(D4)+0.99303*LOG(E4)),2)</f>
        <v>1.03</v>
      </c>
      <c r="P4" s="22">
        <f>HLOOKUP($D4,K$3:O$43,MATCH($A4,$A$3:$A$43,0),1)</f>
        <v>1.04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0.94</v>
      </c>
      <c r="R4" s="22">
        <f t="shared" ref="R4:R43" si="7">ROUND(10^(1.905709*LOG(D4)+1.011385*LOG(E4)-4.293729),2)</f>
        <v>1.0900000000000001</v>
      </c>
      <c r="S4" s="22">
        <f t="shared" ref="S4:S43" si="8">ROUND(10^(1.771888*LOG(D4)+1.138415*LOG(E4)-4.271259),2)</f>
        <v>1.08</v>
      </c>
      <c r="T4" s="22">
        <f t="shared" ref="T4:T43" si="9">ROUND(10^(1.671519*LOG(D4)+1.363617*LOG(E4)-4.404407),2)</f>
        <v>1.1499999999999999</v>
      </c>
      <c r="U4" s="22">
        <f t="shared" ref="U4:U43" si="10">HLOOKUP($D4,Q$3:T$43,MATCH($A4,$A$3:$A$43,0),1)</f>
        <v>1.1499999999999999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1.1200000000000001</v>
      </c>
      <c r="W4" s="22">
        <f t="shared" ref="W4:W43" si="12">ROUND(10^(-4.155639+1.847898*LOG(D4)+0.951955*LOG(E4)),2)</f>
        <v>1.01</v>
      </c>
      <c r="X4" s="22">
        <f t="shared" ref="X4:X43" si="13">ROUND(10^(-4.194535+1.804172*LOG(D4)+1.034248*LOG(E4)),2)</f>
        <v>1.03</v>
      </c>
      <c r="Y4" s="22">
        <f t="shared" ref="Y4:Y43" si="14">ROUND(10^(-4.42347+2.006485*LOG(D4)+0.967757*LOG(E4)),2)</f>
        <v>1.01</v>
      </c>
      <c r="Z4" s="22">
        <f t="shared" ref="Z4:Z43" si="15">HLOOKUP($D4,V$3:Y$43,MATCH($A4,$A$3:$A$43,0),1)</f>
        <v>1.03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0.9</v>
      </c>
      <c r="AB4" s="22">
        <f t="shared" ref="AB4:AB43" si="17">ROUND(10^(1.979213*LOG(D4)+0.998347*LOG(E4)-4.369281),2)</f>
        <v>1.1399999999999999</v>
      </c>
      <c r="AC4" s="22">
        <f t="shared" ref="AC4:AC43" si="18">ROUND(10^(1.904401*LOG(D4)+1.062478*LOG(E4)-4.348104),2)</f>
        <v>1.1299999999999999</v>
      </c>
      <c r="AD4" s="22">
        <f t="shared" ref="AD4:AD43" si="19">ROUND(10^(1.640825*LOG(D4)+1.080387*LOG(E4)-3.976731),2)</f>
        <v>1.1100000000000001</v>
      </c>
      <c r="AE4" s="22">
        <f t="shared" ref="AE4:AE43" si="20">ROUND(10^(1.90887*LOG(D4)+1.088002*LOG(E4)-4.431495),2)</f>
        <v>1.03</v>
      </c>
      <c r="AF4" s="22">
        <f t="shared" ref="AF4:AF43" si="21">HLOOKUP($D4,AA$3:AE$43,MATCH($A4,$A$3:$A$43,0),1)</f>
        <v>1.1100000000000001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0.9</v>
      </c>
      <c r="AH4" s="22">
        <f t="shared" ref="AH4:AH43" si="23">ROUND(10^(1.93813902*LOG(D4)+0.96697002*LOG(E4)-4.32216295),2)</f>
        <v>0.99</v>
      </c>
      <c r="AI4" s="22">
        <f t="shared" ref="AI4:AI43" si="24">ROUND(10^(1.82464098*LOG(D4)+0.97625989*LOG(E4)-4.15096808),2)</f>
        <v>1.02</v>
      </c>
      <c r="AJ4" s="22">
        <f t="shared" ref="AJ4:AJ43" si="25">HLOOKUP($D4,AG$3:AI$43,MATCH($A4,$A$3:$A$43,0),1)</f>
        <v>0.99</v>
      </c>
    </row>
    <row r="5" spans="1:36" ht="12.95" customHeight="1">
      <c r="A5" s="21">
        <v>532</v>
      </c>
      <c r="B5" s="78" t="s">
        <v>209</v>
      </c>
      <c r="C5" s="79"/>
      <c r="D5" s="21">
        <v>10</v>
      </c>
      <c r="E5" s="21">
        <v>13</v>
      </c>
      <c r="F5" s="4">
        <f t="shared" si="0"/>
        <v>0.06</v>
      </c>
      <c r="G5" s="5" t="s">
        <v>211</v>
      </c>
      <c r="H5" s="21" t="s">
        <v>212</v>
      </c>
      <c r="I5" s="21" t="s">
        <v>213</v>
      </c>
      <c r="J5" s="1" t="s">
        <v>15</v>
      </c>
      <c r="K5" s="22">
        <f t="shared" si="1"/>
        <v>0.06</v>
      </c>
      <c r="L5" s="22">
        <f t="shared" si="2"/>
        <v>0.06</v>
      </c>
      <c r="M5" s="22">
        <f t="shared" si="3"/>
        <v>0.06</v>
      </c>
      <c r="N5" s="22">
        <f t="shared" si="4"/>
        <v>0.06</v>
      </c>
      <c r="O5" s="22">
        <f t="shared" si="5"/>
        <v>0.06</v>
      </c>
      <c r="P5" s="22">
        <f t="shared" ref="P5:P43" si="26">HLOOKUP($D5,K$3:O$43,MATCH(A5,$A$3:$A$43,0),1)</f>
        <v>0.06</v>
      </c>
      <c r="Q5" s="22">
        <f t="shared" si="6"/>
        <v>0.05</v>
      </c>
      <c r="R5" s="22">
        <f t="shared" si="7"/>
        <v>0.05</v>
      </c>
      <c r="S5" s="22">
        <f t="shared" si="8"/>
        <v>0.06</v>
      </c>
      <c r="T5" s="22">
        <f t="shared" si="9"/>
        <v>0.06</v>
      </c>
      <c r="U5" s="22">
        <f t="shared" si="10"/>
        <v>0.05</v>
      </c>
      <c r="V5" s="22">
        <f t="shared" si="11"/>
        <v>0.06</v>
      </c>
      <c r="W5" s="22">
        <f t="shared" si="12"/>
        <v>0.06</v>
      </c>
      <c r="X5" s="22">
        <f t="shared" si="13"/>
        <v>0.06</v>
      </c>
      <c r="Y5" s="22">
        <f t="shared" si="14"/>
        <v>0.05</v>
      </c>
      <c r="Z5" s="22">
        <f t="shared" si="15"/>
        <v>0.06</v>
      </c>
      <c r="AA5" s="22">
        <f t="shared" si="16"/>
        <v>0.05</v>
      </c>
      <c r="AB5" s="22">
        <f t="shared" si="17"/>
        <v>0.05</v>
      </c>
      <c r="AC5" s="22">
        <f t="shared" si="18"/>
        <v>0.05</v>
      </c>
      <c r="AD5" s="22">
        <f t="shared" si="19"/>
        <v>7.0000000000000007E-2</v>
      </c>
      <c r="AE5" s="22">
        <f t="shared" si="20"/>
        <v>0.05</v>
      </c>
      <c r="AF5" s="22">
        <f t="shared" si="21"/>
        <v>0.05</v>
      </c>
      <c r="AG5" s="22">
        <f t="shared" si="22"/>
        <v>0.05</v>
      </c>
      <c r="AH5" s="22">
        <f t="shared" si="23"/>
        <v>0.05</v>
      </c>
      <c r="AI5" s="22">
        <f t="shared" si="24"/>
        <v>0.06</v>
      </c>
      <c r="AJ5" s="22">
        <f t="shared" si="25"/>
        <v>0.05</v>
      </c>
    </row>
    <row r="6" spans="1:36" ht="12.95" customHeight="1">
      <c r="A6" s="21">
        <v>533</v>
      </c>
      <c r="B6" s="78" t="s">
        <v>209</v>
      </c>
      <c r="C6" s="79"/>
      <c r="D6" s="21">
        <v>50</v>
      </c>
      <c r="E6" s="21">
        <v>31</v>
      </c>
      <c r="F6" s="4">
        <f t="shared" si="0"/>
        <v>2.56</v>
      </c>
      <c r="G6" s="5"/>
      <c r="H6" s="21"/>
      <c r="I6" s="21"/>
      <c r="J6" s="1" t="s">
        <v>15</v>
      </c>
      <c r="K6" s="22">
        <f t="shared" si="1"/>
        <v>2.2599999999999998</v>
      </c>
      <c r="L6" s="22">
        <f t="shared" si="2"/>
        <v>2.75</v>
      </c>
      <c r="M6" s="22">
        <f t="shared" si="3"/>
        <v>2.71</v>
      </c>
      <c r="N6" s="22">
        <f t="shared" si="4"/>
        <v>2.59</v>
      </c>
      <c r="O6" s="22">
        <f t="shared" si="5"/>
        <v>2.56</v>
      </c>
      <c r="P6" s="22">
        <f t="shared" si="26"/>
        <v>2.56</v>
      </c>
      <c r="Q6" s="22">
        <f t="shared" si="6"/>
        <v>2.34</v>
      </c>
      <c r="R6" s="22">
        <f t="shared" si="7"/>
        <v>2.83</v>
      </c>
      <c r="S6" s="22">
        <f t="shared" si="8"/>
        <v>2.73</v>
      </c>
      <c r="T6" s="22">
        <f t="shared" si="9"/>
        <v>2.95</v>
      </c>
      <c r="U6" s="22">
        <f t="shared" si="10"/>
        <v>2.95</v>
      </c>
      <c r="V6" s="22">
        <f t="shared" si="11"/>
        <v>2.91</v>
      </c>
      <c r="W6" s="22">
        <f t="shared" si="12"/>
        <v>2.5299999999999998</v>
      </c>
      <c r="X6" s="22">
        <f t="shared" si="13"/>
        <v>2.59</v>
      </c>
      <c r="Y6" s="22">
        <f t="shared" si="14"/>
        <v>2.68</v>
      </c>
      <c r="Z6" s="22">
        <f t="shared" si="15"/>
        <v>2.68</v>
      </c>
      <c r="AA6" s="22">
        <f t="shared" si="16"/>
        <v>2.21</v>
      </c>
      <c r="AB6" s="22">
        <f t="shared" si="17"/>
        <v>3.04</v>
      </c>
      <c r="AC6" s="22">
        <f t="shared" si="18"/>
        <v>2.96</v>
      </c>
      <c r="AD6" s="22">
        <f t="shared" si="19"/>
        <v>2.64</v>
      </c>
      <c r="AE6" s="22">
        <f t="shared" si="20"/>
        <v>2.72</v>
      </c>
      <c r="AF6" s="22">
        <f t="shared" si="21"/>
        <v>2.72</v>
      </c>
      <c r="AG6" s="22">
        <f t="shared" si="22"/>
        <v>2.2799999999999998</v>
      </c>
      <c r="AH6" s="22">
        <f t="shared" si="23"/>
        <v>2.59</v>
      </c>
      <c r="AI6" s="22">
        <f t="shared" si="24"/>
        <v>2.54</v>
      </c>
      <c r="AJ6" s="22">
        <f t="shared" si="25"/>
        <v>2.54</v>
      </c>
    </row>
    <row r="7" spans="1:36" ht="12.95" customHeight="1">
      <c r="A7" s="21">
        <v>534</v>
      </c>
      <c r="B7" s="78" t="s">
        <v>209</v>
      </c>
      <c r="C7" s="79"/>
      <c r="D7" s="21">
        <v>20</v>
      </c>
      <c r="E7" s="21">
        <v>23</v>
      </c>
      <c r="F7" s="4">
        <f t="shared" si="0"/>
        <v>0.37</v>
      </c>
      <c r="G7" s="5" t="s">
        <v>219</v>
      </c>
      <c r="H7" s="21" t="s">
        <v>214</v>
      </c>
      <c r="I7" s="21" t="s">
        <v>223</v>
      </c>
      <c r="J7" s="1" t="s">
        <v>15</v>
      </c>
      <c r="K7" s="22">
        <f t="shared" si="1"/>
        <v>0.34</v>
      </c>
      <c r="L7" s="22">
        <f t="shared" si="2"/>
        <v>0.37</v>
      </c>
      <c r="M7" s="22">
        <f t="shared" si="3"/>
        <v>0.39</v>
      </c>
      <c r="N7" s="22">
        <f t="shared" si="4"/>
        <v>0.37</v>
      </c>
      <c r="O7" s="22">
        <f t="shared" si="5"/>
        <v>0.37</v>
      </c>
      <c r="P7" s="22">
        <f t="shared" si="26"/>
        <v>0.37</v>
      </c>
      <c r="Q7" s="22">
        <f t="shared" si="6"/>
        <v>0.33</v>
      </c>
      <c r="R7" s="22">
        <f t="shared" si="7"/>
        <v>0.37</v>
      </c>
      <c r="S7" s="22">
        <f t="shared" si="8"/>
        <v>0.38</v>
      </c>
      <c r="T7" s="22">
        <f t="shared" si="9"/>
        <v>0.42</v>
      </c>
      <c r="U7" s="22">
        <f t="shared" si="10"/>
        <v>0.37</v>
      </c>
      <c r="V7" s="22">
        <f t="shared" si="11"/>
        <v>0.37</v>
      </c>
      <c r="W7" s="22">
        <f t="shared" si="12"/>
        <v>0.35</v>
      </c>
      <c r="X7" s="22">
        <f t="shared" si="13"/>
        <v>0.36</v>
      </c>
      <c r="Y7" s="22">
        <f t="shared" si="14"/>
        <v>0.32</v>
      </c>
      <c r="Z7" s="22">
        <f t="shared" si="15"/>
        <v>0.35</v>
      </c>
      <c r="AA7" s="22">
        <f t="shared" si="16"/>
        <v>0.32</v>
      </c>
      <c r="AB7" s="22">
        <f t="shared" si="17"/>
        <v>0.37</v>
      </c>
      <c r="AC7" s="22">
        <f t="shared" si="18"/>
        <v>0.38</v>
      </c>
      <c r="AD7" s="22">
        <f t="shared" si="19"/>
        <v>0.43</v>
      </c>
      <c r="AE7" s="22">
        <f t="shared" si="20"/>
        <v>0.34</v>
      </c>
      <c r="AF7" s="22">
        <f t="shared" si="21"/>
        <v>0.37</v>
      </c>
      <c r="AG7" s="22">
        <f t="shared" si="22"/>
        <v>0.3</v>
      </c>
      <c r="AH7" s="22">
        <f t="shared" si="23"/>
        <v>0.33</v>
      </c>
      <c r="AI7" s="22">
        <f t="shared" si="24"/>
        <v>0.36</v>
      </c>
      <c r="AJ7" s="22">
        <f t="shared" si="25"/>
        <v>0.33</v>
      </c>
    </row>
    <row r="8" spans="1:36" ht="12.95" customHeight="1">
      <c r="A8" s="21">
        <v>535</v>
      </c>
      <c r="B8" s="78" t="s">
        <v>209</v>
      </c>
      <c r="C8" s="79"/>
      <c r="D8" s="21">
        <v>28</v>
      </c>
      <c r="E8" s="21">
        <v>24</v>
      </c>
      <c r="F8" s="4">
        <f t="shared" si="0"/>
        <v>0.73</v>
      </c>
      <c r="G8" s="5"/>
      <c r="H8" s="21"/>
      <c r="I8" s="21"/>
      <c r="J8" s="1" t="s">
        <v>15</v>
      </c>
      <c r="K8" s="22">
        <f t="shared" si="1"/>
        <v>0.63</v>
      </c>
      <c r="L8" s="22">
        <f t="shared" si="2"/>
        <v>0.72</v>
      </c>
      <c r="M8" s="22">
        <f t="shared" si="3"/>
        <v>0.73</v>
      </c>
      <c r="N8" s="22">
        <f t="shared" si="4"/>
        <v>0.71</v>
      </c>
      <c r="O8" s="22">
        <f t="shared" si="5"/>
        <v>0.7</v>
      </c>
      <c r="P8" s="22">
        <f t="shared" si="26"/>
        <v>0.73</v>
      </c>
      <c r="Q8" s="22">
        <f t="shared" si="6"/>
        <v>0.64</v>
      </c>
      <c r="R8" s="22">
        <f t="shared" si="7"/>
        <v>0.72</v>
      </c>
      <c r="S8" s="22">
        <f t="shared" si="8"/>
        <v>0.73</v>
      </c>
      <c r="T8" s="22">
        <f t="shared" si="9"/>
        <v>0.79</v>
      </c>
      <c r="U8" s="22">
        <f t="shared" si="10"/>
        <v>0.73</v>
      </c>
      <c r="V8" s="22">
        <f t="shared" si="11"/>
        <v>0.74</v>
      </c>
      <c r="W8" s="22">
        <f t="shared" si="12"/>
        <v>0.68</v>
      </c>
      <c r="X8" s="22">
        <f t="shared" si="13"/>
        <v>0.7</v>
      </c>
      <c r="Y8" s="22">
        <f t="shared" si="14"/>
        <v>0.65</v>
      </c>
      <c r="Z8" s="22">
        <f t="shared" si="15"/>
        <v>0.7</v>
      </c>
      <c r="AA8" s="22">
        <f t="shared" si="16"/>
        <v>0.61</v>
      </c>
      <c r="AB8" s="22">
        <f t="shared" si="17"/>
        <v>0.75</v>
      </c>
      <c r="AC8" s="22">
        <f t="shared" si="18"/>
        <v>0.75</v>
      </c>
      <c r="AD8" s="22">
        <f t="shared" si="19"/>
        <v>0.77</v>
      </c>
      <c r="AE8" s="22">
        <f t="shared" si="20"/>
        <v>0.68</v>
      </c>
      <c r="AF8" s="22">
        <f t="shared" si="21"/>
        <v>0.75</v>
      </c>
      <c r="AG8" s="22">
        <f t="shared" si="22"/>
        <v>0.6</v>
      </c>
      <c r="AH8" s="22">
        <f t="shared" si="23"/>
        <v>0.66</v>
      </c>
      <c r="AI8" s="22">
        <f t="shared" si="24"/>
        <v>0.69</v>
      </c>
      <c r="AJ8" s="22">
        <f t="shared" si="25"/>
        <v>0.66</v>
      </c>
    </row>
    <row r="9" spans="1:36" ht="12.95" customHeight="1">
      <c r="A9" s="21">
        <v>536</v>
      </c>
      <c r="B9" s="78" t="s">
        <v>209</v>
      </c>
      <c r="C9" s="79"/>
      <c r="D9" s="21">
        <v>18</v>
      </c>
      <c r="E9" s="21">
        <v>12</v>
      </c>
      <c r="F9" s="4">
        <f t="shared" si="0"/>
        <v>0.15</v>
      </c>
      <c r="G9" s="5" t="s">
        <v>234</v>
      </c>
      <c r="H9" s="21" t="s">
        <v>212</v>
      </c>
      <c r="I9" s="21" t="s">
        <v>213</v>
      </c>
      <c r="J9" s="1" t="s">
        <v>15</v>
      </c>
      <c r="K9" s="22">
        <f t="shared" si="1"/>
        <v>0.15</v>
      </c>
      <c r="L9" s="22">
        <f t="shared" si="2"/>
        <v>0.15</v>
      </c>
      <c r="M9" s="22">
        <f t="shared" si="3"/>
        <v>0.15</v>
      </c>
      <c r="N9" s="22">
        <f t="shared" si="4"/>
        <v>0.16</v>
      </c>
      <c r="O9" s="22">
        <f t="shared" si="5"/>
        <v>0.16</v>
      </c>
      <c r="P9" s="22">
        <f t="shared" si="26"/>
        <v>0.15</v>
      </c>
      <c r="Q9" s="22">
        <f t="shared" si="6"/>
        <v>0.14000000000000001</v>
      </c>
      <c r="R9" s="22">
        <f t="shared" si="7"/>
        <v>0.15</v>
      </c>
      <c r="S9" s="22">
        <f t="shared" si="8"/>
        <v>0.15</v>
      </c>
      <c r="T9" s="22">
        <f t="shared" si="9"/>
        <v>0.15</v>
      </c>
      <c r="U9" s="22">
        <f t="shared" si="10"/>
        <v>0.15</v>
      </c>
      <c r="V9" s="22">
        <f t="shared" si="11"/>
        <v>0.16</v>
      </c>
      <c r="W9" s="22">
        <f t="shared" si="12"/>
        <v>0.16</v>
      </c>
      <c r="X9" s="22">
        <f t="shared" si="13"/>
        <v>0.15</v>
      </c>
      <c r="Y9" s="22">
        <f t="shared" si="14"/>
        <v>0.14000000000000001</v>
      </c>
      <c r="Z9" s="22">
        <f t="shared" si="15"/>
        <v>0.16</v>
      </c>
      <c r="AA9" s="22">
        <f t="shared" si="16"/>
        <v>0.14000000000000001</v>
      </c>
      <c r="AB9" s="22">
        <f t="shared" si="17"/>
        <v>0.16</v>
      </c>
      <c r="AC9" s="22">
        <f t="shared" si="18"/>
        <v>0.15</v>
      </c>
      <c r="AD9" s="22">
        <f t="shared" si="19"/>
        <v>0.18</v>
      </c>
      <c r="AE9" s="22">
        <f t="shared" si="20"/>
        <v>0.14000000000000001</v>
      </c>
      <c r="AF9" s="22">
        <f t="shared" si="21"/>
        <v>0.16</v>
      </c>
      <c r="AG9" s="22">
        <f t="shared" si="22"/>
        <v>0.14000000000000001</v>
      </c>
      <c r="AH9" s="22">
        <f t="shared" si="23"/>
        <v>0.14000000000000001</v>
      </c>
      <c r="AI9" s="22">
        <f t="shared" si="24"/>
        <v>0.16</v>
      </c>
      <c r="AJ9" s="22">
        <f t="shared" si="25"/>
        <v>0.14000000000000001</v>
      </c>
    </row>
    <row r="10" spans="1:36" ht="12.95" customHeight="1">
      <c r="A10" s="21">
        <v>537</v>
      </c>
      <c r="B10" s="78" t="s">
        <v>209</v>
      </c>
      <c r="C10" s="79"/>
      <c r="D10" s="21">
        <v>34</v>
      </c>
      <c r="E10" s="21">
        <v>25</v>
      </c>
      <c r="F10" s="4">
        <f t="shared" si="0"/>
        <v>1.04</v>
      </c>
      <c r="G10" s="5"/>
      <c r="H10" s="21"/>
      <c r="I10" s="21"/>
      <c r="J10" s="1" t="s">
        <v>15</v>
      </c>
      <c r="K10" s="22">
        <f t="shared" si="1"/>
        <v>0.93</v>
      </c>
      <c r="L10" s="22">
        <f t="shared" si="2"/>
        <v>1.08</v>
      </c>
      <c r="M10" s="22">
        <f t="shared" si="3"/>
        <v>1.07</v>
      </c>
      <c r="N10" s="22">
        <f t="shared" si="4"/>
        <v>1.04</v>
      </c>
      <c r="O10" s="22">
        <f t="shared" si="5"/>
        <v>1.03</v>
      </c>
      <c r="P10" s="22">
        <f t="shared" si="26"/>
        <v>1.04</v>
      </c>
      <c r="Q10" s="22">
        <f t="shared" si="6"/>
        <v>0.94</v>
      </c>
      <c r="R10" s="22">
        <f t="shared" si="7"/>
        <v>1.0900000000000001</v>
      </c>
      <c r="S10" s="22">
        <f t="shared" si="8"/>
        <v>1.08</v>
      </c>
      <c r="T10" s="22">
        <f t="shared" si="9"/>
        <v>1.1499999999999999</v>
      </c>
      <c r="U10" s="22">
        <f t="shared" si="10"/>
        <v>1.1499999999999999</v>
      </c>
      <c r="V10" s="22">
        <f t="shared" si="11"/>
        <v>1.1200000000000001</v>
      </c>
      <c r="W10" s="22">
        <f t="shared" si="12"/>
        <v>1.01</v>
      </c>
      <c r="X10" s="22">
        <f t="shared" si="13"/>
        <v>1.03</v>
      </c>
      <c r="Y10" s="22">
        <f t="shared" si="14"/>
        <v>1.01</v>
      </c>
      <c r="Z10" s="22">
        <f t="shared" si="15"/>
        <v>1.03</v>
      </c>
      <c r="AA10" s="22">
        <f t="shared" si="16"/>
        <v>0.9</v>
      </c>
      <c r="AB10" s="22">
        <f t="shared" si="17"/>
        <v>1.1399999999999999</v>
      </c>
      <c r="AC10" s="22">
        <f t="shared" si="18"/>
        <v>1.1299999999999999</v>
      </c>
      <c r="AD10" s="22">
        <f t="shared" si="19"/>
        <v>1.1100000000000001</v>
      </c>
      <c r="AE10" s="22">
        <f t="shared" si="20"/>
        <v>1.03</v>
      </c>
      <c r="AF10" s="22">
        <f t="shared" si="21"/>
        <v>1.1100000000000001</v>
      </c>
      <c r="AG10" s="22">
        <f t="shared" si="22"/>
        <v>0.9</v>
      </c>
      <c r="AH10" s="22">
        <f t="shared" si="23"/>
        <v>0.99</v>
      </c>
      <c r="AI10" s="22">
        <f t="shared" si="24"/>
        <v>1.02</v>
      </c>
      <c r="AJ10" s="22">
        <f t="shared" si="25"/>
        <v>0.99</v>
      </c>
    </row>
    <row r="11" spans="1:36" ht="12.95" customHeight="1">
      <c r="A11" s="21">
        <v>538</v>
      </c>
      <c r="B11" s="78" t="s">
        <v>209</v>
      </c>
      <c r="C11" s="79"/>
      <c r="D11" s="21">
        <v>38</v>
      </c>
      <c r="E11" s="21">
        <v>25</v>
      </c>
      <c r="F11" s="4">
        <f t="shared" si="0"/>
        <v>1.27</v>
      </c>
      <c r="G11" s="5"/>
      <c r="H11" s="21"/>
      <c r="I11" s="21"/>
      <c r="J11" s="1" t="s">
        <v>15</v>
      </c>
      <c r="K11" s="22">
        <f t="shared" si="1"/>
        <v>1.1299999999999999</v>
      </c>
      <c r="L11" s="22">
        <f t="shared" si="2"/>
        <v>1.32</v>
      </c>
      <c r="M11" s="22">
        <f t="shared" si="3"/>
        <v>1.3</v>
      </c>
      <c r="N11" s="22">
        <f t="shared" si="4"/>
        <v>1.27</v>
      </c>
      <c r="O11" s="22">
        <f t="shared" si="5"/>
        <v>1.26</v>
      </c>
      <c r="P11" s="22">
        <f t="shared" si="26"/>
        <v>1.27</v>
      </c>
      <c r="Q11" s="22">
        <f t="shared" si="6"/>
        <v>1.1499999999999999</v>
      </c>
      <c r="R11" s="22">
        <f t="shared" si="7"/>
        <v>1.35</v>
      </c>
      <c r="S11" s="22">
        <f t="shared" si="8"/>
        <v>1.32</v>
      </c>
      <c r="T11" s="22">
        <f t="shared" si="9"/>
        <v>1.39</v>
      </c>
      <c r="U11" s="22">
        <f t="shared" si="10"/>
        <v>1.39</v>
      </c>
      <c r="V11" s="22">
        <f t="shared" si="11"/>
        <v>1.39</v>
      </c>
      <c r="W11" s="22">
        <f t="shared" si="12"/>
        <v>1.24</v>
      </c>
      <c r="X11" s="22">
        <f t="shared" si="13"/>
        <v>1.26</v>
      </c>
      <c r="Y11" s="22">
        <f t="shared" si="14"/>
        <v>1.26</v>
      </c>
      <c r="Z11" s="22">
        <f t="shared" si="15"/>
        <v>1.26</v>
      </c>
      <c r="AA11" s="22">
        <f t="shared" si="16"/>
        <v>1.1000000000000001</v>
      </c>
      <c r="AB11" s="22">
        <f t="shared" si="17"/>
        <v>1.42</v>
      </c>
      <c r="AC11" s="22">
        <f t="shared" si="18"/>
        <v>1.4</v>
      </c>
      <c r="AD11" s="22">
        <f t="shared" si="19"/>
        <v>1.34</v>
      </c>
      <c r="AE11" s="22">
        <f t="shared" si="20"/>
        <v>1.27</v>
      </c>
      <c r="AF11" s="22">
        <f t="shared" si="21"/>
        <v>1.34</v>
      </c>
      <c r="AG11" s="22">
        <f t="shared" si="22"/>
        <v>1.1200000000000001</v>
      </c>
      <c r="AH11" s="22">
        <f t="shared" si="23"/>
        <v>1.23</v>
      </c>
      <c r="AI11" s="22">
        <f t="shared" si="24"/>
        <v>1.25</v>
      </c>
      <c r="AJ11" s="22">
        <f t="shared" si="25"/>
        <v>1.23</v>
      </c>
    </row>
    <row r="12" spans="1:36" ht="12.95" customHeight="1">
      <c r="A12" s="21">
        <v>539</v>
      </c>
      <c r="B12" s="78" t="s">
        <v>209</v>
      </c>
      <c r="C12" s="79"/>
      <c r="D12" s="21">
        <v>12</v>
      </c>
      <c r="E12" s="21">
        <v>12</v>
      </c>
      <c r="F12" s="4">
        <f t="shared" si="0"/>
        <v>7.0000000000000007E-2</v>
      </c>
      <c r="G12" s="5" t="s">
        <v>211</v>
      </c>
      <c r="H12" s="21" t="s">
        <v>212</v>
      </c>
      <c r="I12" s="21" t="s">
        <v>213</v>
      </c>
      <c r="J12" s="1" t="s">
        <v>15</v>
      </c>
      <c r="K12" s="22">
        <f t="shared" si="1"/>
        <v>7.0000000000000007E-2</v>
      </c>
      <c r="L12" s="22">
        <f t="shared" si="2"/>
        <v>7.0000000000000007E-2</v>
      </c>
      <c r="M12" s="22">
        <f t="shared" si="3"/>
        <v>7.0000000000000007E-2</v>
      </c>
      <c r="N12" s="22">
        <f t="shared" si="4"/>
        <v>0.08</v>
      </c>
      <c r="O12" s="22">
        <f t="shared" si="5"/>
        <v>0.08</v>
      </c>
      <c r="P12" s="22">
        <f t="shared" si="26"/>
        <v>7.0000000000000007E-2</v>
      </c>
      <c r="Q12" s="22">
        <f t="shared" si="6"/>
        <v>7.0000000000000007E-2</v>
      </c>
      <c r="R12" s="22">
        <f t="shared" si="7"/>
        <v>7.0000000000000007E-2</v>
      </c>
      <c r="S12" s="22">
        <f t="shared" si="8"/>
        <v>7.0000000000000007E-2</v>
      </c>
      <c r="T12" s="22">
        <f t="shared" si="9"/>
        <v>7.0000000000000007E-2</v>
      </c>
      <c r="U12" s="22">
        <f t="shared" si="10"/>
        <v>7.0000000000000007E-2</v>
      </c>
      <c r="V12" s="22">
        <f t="shared" si="11"/>
        <v>7.0000000000000007E-2</v>
      </c>
      <c r="W12" s="22">
        <f t="shared" si="12"/>
        <v>7.0000000000000007E-2</v>
      </c>
      <c r="X12" s="22">
        <f t="shared" si="13"/>
        <v>7.0000000000000007E-2</v>
      </c>
      <c r="Y12" s="22">
        <f t="shared" si="14"/>
        <v>0.06</v>
      </c>
      <c r="Z12" s="22">
        <f t="shared" si="15"/>
        <v>7.0000000000000007E-2</v>
      </c>
      <c r="AA12" s="22">
        <f t="shared" si="16"/>
        <v>7.0000000000000007E-2</v>
      </c>
      <c r="AB12" s="22">
        <f t="shared" si="17"/>
        <v>7.0000000000000007E-2</v>
      </c>
      <c r="AC12" s="22">
        <f t="shared" si="18"/>
        <v>7.0000000000000007E-2</v>
      </c>
      <c r="AD12" s="22">
        <f t="shared" si="19"/>
        <v>0.09</v>
      </c>
      <c r="AE12" s="22">
        <f t="shared" si="20"/>
        <v>0.06</v>
      </c>
      <c r="AF12" s="22">
        <f t="shared" si="21"/>
        <v>7.0000000000000007E-2</v>
      </c>
      <c r="AG12" s="22">
        <f t="shared" si="22"/>
        <v>0.06</v>
      </c>
      <c r="AH12" s="22">
        <f t="shared" si="23"/>
        <v>7.0000000000000007E-2</v>
      </c>
      <c r="AI12" s="22">
        <f t="shared" si="24"/>
        <v>7.0000000000000007E-2</v>
      </c>
      <c r="AJ12" s="22">
        <f t="shared" si="25"/>
        <v>7.0000000000000007E-2</v>
      </c>
    </row>
    <row r="13" spans="1:36" ht="12.95" customHeight="1">
      <c r="A13" s="21">
        <v>540</v>
      </c>
      <c r="B13" s="78" t="s">
        <v>209</v>
      </c>
      <c r="C13" s="79"/>
      <c r="D13" s="21">
        <v>18</v>
      </c>
      <c r="E13" s="21">
        <v>17</v>
      </c>
      <c r="F13" s="4">
        <f t="shared" si="0"/>
        <v>0.22</v>
      </c>
      <c r="G13" s="5"/>
      <c r="H13" s="21" t="s">
        <v>214</v>
      </c>
      <c r="I13" s="21" t="s">
        <v>215</v>
      </c>
      <c r="J13" s="1" t="s">
        <v>15</v>
      </c>
      <c r="K13" s="22">
        <f t="shared" si="1"/>
        <v>0.21</v>
      </c>
      <c r="L13" s="22">
        <f t="shared" si="2"/>
        <v>0.22</v>
      </c>
      <c r="M13" s="22">
        <f t="shared" si="3"/>
        <v>0.23</v>
      </c>
      <c r="N13" s="22">
        <f t="shared" si="4"/>
        <v>0.23</v>
      </c>
      <c r="O13" s="22">
        <f t="shared" si="5"/>
        <v>0.23</v>
      </c>
      <c r="P13" s="22">
        <f t="shared" si="26"/>
        <v>0.22</v>
      </c>
      <c r="Q13" s="22">
        <f t="shared" si="6"/>
        <v>0.2</v>
      </c>
      <c r="R13" s="22">
        <f t="shared" si="7"/>
        <v>0.22</v>
      </c>
      <c r="S13" s="22">
        <f t="shared" si="8"/>
        <v>0.23</v>
      </c>
      <c r="T13" s="22">
        <f t="shared" si="9"/>
        <v>0.24</v>
      </c>
      <c r="U13" s="22">
        <f t="shared" si="10"/>
        <v>0.22</v>
      </c>
      <c r="V13" s="22">
        <f t="shared" si="11"/>
        <v>0.23</v>
      </c>
      <c r="W13" s="22">
        <f t="shared" si="12"/>
        <v>0.22</v>
      </c>
      <c r="X13" s="22">
        <f t="shared" si="13"/>
        <v>0.22</v>
      </c>
      <c r="Y13" s="22">
        <f t="shared" si="14"/>
        <v>0.19</v>
      </c>
      <c r="Z13" s="22">
        <f t="shared" si="15"/>
        <v>0.22</v>
      </c>
      <c r="AA13" s="22">
        <f t="shared" si="16"/>
        <v>0.2</v>
      </c>
      <c r="AB13" s="22">
        <f t="shared" si="17"/>
        <v>0.22</v>
      </c>
      <c r="AC13" s="22">
        <f t="shared" si="18"/>
        <v>0.22</v>
      </c>
      <c r="AD13" s="22">
        <f t="shared" si="19"/>
        <v>0.26</v>
      </c>
      <c r="AE13" s="22">
        <f t="shared" si="20"/>
        <v>0.2</v>
      </c>
      <c r="AF13" s="22">
        <f t="shared" si="21"/>
        <v>0.22</v>
      </c>
      <c r="AG13" s="22">
        <f t="shared" si="22"/>
        <v>0.19</v>
      </c>
      <c r="AH13" s="22">
        <f t="shared" si="23"/>
        <v>0.2</v>
      </c>
      <c r="AI13" s="22">
        <f t="shared" si="24"/>
        <v>0.22</v>
      </c>
      <c r="AJ13" s="22">
        <f t="shared" si="25"/>
        <v>0.2</v>
      </c>
    </row>
    <row r="14" spans="1:36" ht="12.95" customHeight="1">
      <c r="A14" s="21">
        <v>541</v>
      </c>
      <c r="B14" s="78" t="s">
        <v>209</v>
      </c>
      <c r="C14" s="79"/>
      <c r="D14" s="21">
        <v>30</v>
      </c>
      <c r="E14" s="21">
        <v>24</v>
      </c>
      <c r="F14" s="4">
        <f t="shared" si="0"/>
        <v>0.82</v>
      </c>
      <c r="G14" s="5"/>
      <c r="H14" s="21"/>
      <c r="I14" s="21"/>
      <c r="J14" s="1" t="s">
        <v>15</v>
      </c>
      <c r="K14" s="22">
        <f t="shared" si="1"/>
        <v>0.72</v>
      </c>
      <c r="L14" s="22">
        <f t="shared" si="2"/>
        <v>0.82</v>
      </c>
      <c r="M14" s="22">
        <f t="shared" si="3"/>
        <v>0.82</v>
      </c>
      <c r="N14" s="22">
        <f t="shared" si="4"/>
        <v>0.8</v>
      </c>
      <c r="O14" s="22">
        <f t="shared" si="5"/>
        <v>0.79</v>
      </c>
      <c r="P14" s="22">
        <f t="shared" si="26"/>
        <v>0.82</v>
      </c>
      <c r="Q14" s="22">
        <f t="shared" si="6"/>
        <v>0.72</v>
      </c>
      <c r="R14" s="22">
        <f t="shared" si="7"/>
        <v>0.83</v>
      </c>
      <c r="S14" s="22">
        <f t="shared" si="8"/>
        <v>0.83</v>
      </c>
      <c r="T14" s="22">
        <f t="shared" si="9"/>
        <v>0.88</v>
      </c>
      <c r="U14" s="22">
        <f t="shared" si="10"/>
        <v>0.83</v>
      </c>
      <c r="V14" s="22">
        <f t="shared" si="11"/>
        <v>0.84</v>
      </c>
      <c r="W14" s="22">
        <f t="shared" si="12"/>
        <v>0.77</v>
      </c>
      <c r="X14" s="22">
        <f t="shared" si="13"/>
        <v>0.79</v>
      </c>
      <c r="Y14" s="22">
        <f t="shared" si="14"/>
        <v>0.75</v>
      </c>
      <c r="Z14" s="22">
        <f t="shared" si="15"/>
        <v>0.79</v>
      </c>
      <c r="AA14" s="22">
        <f t="shared" si="16"/>
        <v>0.69</v>
      </c>
      <c r="AB14" s="22">
        <f t="shared" si="17"/>
        <v>0.86</v>
      </c>
      <c r="AC14" s="22">
        <f t="shared" si="18"/>
        <v>0.85</v>
      </c>
      <c r="AD14" s="22">
        <f t="shared" si="19"/>
        <v>0.87</v>
      </c>
      <c r="AE14" s="22">
        <f t="shared" si="20"/>
        <v>0.78</v>
      </c>
      <c r="AF14" s="22">
        <f t="shared" si="21"/>
        <v>0.85</v>
      </c>
      <c r="AG14" s="22">
        <f t="shared" si="22"/>
        <v>0.68</v>
      </c>
      <c r="AH14" s="22">
        <f t="shared" si="23"/>
        <v>0.75</v>
      </c>
      <c r="AI14" s="22">
        <f t="shared" si="24"/>
        <v>0.78</v>
      </c>
      <c r="AJ14" s="22">
        <f t="shared" si="25"/>
        <v>0.75</v>
      </c>
    </row>
    <row r="15" spans="1:36" ht="12.95" customHeight="1">
      <c r="A15" s="21">
        <v>542</v>
      </c>
      <c r="B15" s="78" t="s">
        <v>209</v>
      </c>
      <c r="C15" s="79"/>
      <c r="D15" s="21">
        <v>50</v>
      </c>
      <c r="E15" s="21">
        <v>31</v>
      </c>
      <c r="F15" s="4">
        <f t="shared" si="0"/>
        <v>2.56</v>
      </c>
      <c r="G15" s="5"/>
      <c r="H15" s="21"/>
      <c r="I15" s="21"/>
      <c r="J15" s="1" t="s">
        <v>15</v>
      </c>
      <c r="K15" s="22">
        <f t="shared" si="1"/>
        <v>2.2599999999999998</v>
      </c>
      <c r="L15" s="22">
        <f t="shared" si="2"/>
        <v>2.75</v>
      </c>
      <c r="M15" s="22">
        <f t="shared" si="3"/>
        <v>2.71</v>
      </c>
      <c r="N15" s="22">
        <f t="shared" si="4"/>
        <v>2.59</v>
      </c>
      <c r="O15" s="22">
        <f t="shared" si="5"/>
        <v>2.56</v>
      </c>
      <c r="P15" s="22">
        <f t="shared" si="26"/>
        <v>2.56</v>
      </c>
      <c r="Q15" s="22">
        <f t="shared" si="6"/>
        <v>2.34</v>
      </c>
      <c r="R15" s="22">
        <f t="shared" si="7"/>
        <v>2.83</v>
      </c>
      <c r="S15" s="22">
        <f t="shared" si="8"/>
        <v>2.73</v>
      </c>
      <c r="T15" s="22">
        <f t="shared" si="9"/>
        <v>2.95</v>
      </c>
      <c r="U15" s="22">
        <f t="shared" si="10"/>
        <v>2.95</v>
      </c>
      <c r="V15" s="22">
        <f t="shared" si="11"/>
        <v>2.91</v>
      </c>
      <c r="W15" s="22">
        <f t="shared" si="12"/>
        <v>2.5299999999999998</v>
      </c>
      <c r="X15" s="22">
        <f t="shared" si="13"/>
        <v>2.59</v>
      </c>
      <c r="Y15" s="22">
        <f t="shared" si="14"/>
        <v>2.68</v>
      </c>
      <c r="Z15" s="22">
        <f t="shared" si="15"/>
        <v>2.68</v>
      </c>
      <c r="AA15" s="22">
        <f t="shared" si="16"/>
        <v>2.21</v>
      </c>
      <c r="AB15" s="22">
        <f t="shared" si="17"/>
        <v>3.04</v>
      </c>
      <c r="AC15" s="22">
        <f t="shared" si="18"/>
        <v>2.96</v>
      </c>
      <c r="AD15" s="22">
        <f t="shared" si="19"/>
        <v>2.64</v>
      </c>
      <c r="AE15" s="22">
        <f t="shared" si="20"/>
        <v>2.72</v>
      </c>
      <c r="AF15" s="22">
        <f t="shared" si="21"/>
        <v>2.72</v>
      </c>
      <c r="AG15" s="22">
        <f t="shared" si="22"/>
        <v>2.2799999999999998</v>
      </c>
      <c r="AH15" s="22">
        <f t="shared" si="23"/>
        <v>2.59</v>
      </c>
      <c r="AI15" s="22">
        <f t="shared" si="24"/>
        <v>2.54</v>
      </c>
      <c r="AJ15" s="22">
        <f t="shared" si="25"/>
        <v>2.54</v>
      </c>
    </row>
    <row r="16" spans="1:36" ht="12.95" customHeight="1">
      <c r="A16" s="21">
        <v>543</v>
      </c>
      <c r="B16" s="78" t="s">
        <v>209</v>
      </c>
      <c r="C16" s="79"/>
      <c r="D16" s="21">
        <v>36</v>
      </c>
      <c r="E16" s="21">
        <v>24</v>
      </c>
      <c r="F16" s="4">
        <f t="shared" si="0"/>
        <v>1.1000000000000001</v>
      </c>
      <c r="G16" s="5"/>
      <c r="H16" s="21" t="s">
        <v>214</v>
      </c>
      <c r="I16" s="21" t="s">
        <v>215</v>
      </c>
      <c r="J16" s="1" t="s">
        <v>15</v>
      </c>
      <c r="K16" s="22">
        <f t="shared" si="1"/>
        <v>0.98</v>
      </c>
      <c r="L16" s="22">
        <f t="shared" si="2"/>
        <v>1.1499999999999999</v>
      </c>
      <c r="M16" s="22">
        <f t="shared" si="3"/>
        <v>1.1299999999999999</v>
      </c>
      <c r="N16" s="22">
        <f t="shared" si="4"/>
        <v>1.1000000000000001</v>
      </c>
      <c r="O16" s="22">
        <f t="shared" si="5"/>
        <v>1.1000000000000001</v>
      </c>
      <c r="P16" s="22">
        <f t="shared" si="26"/>
        <v>1.1000000000000001</v>
      </c>
      <c r="Q16" s="22">
        <f t="shared" si="6"/>
        <v>1</v>
      </c>
      <c r="R16" s="22">
        <f t="shared" si="7"/>
        <v>1.17</v>
      </c>
      <c r="S16" s="22">
        <f t="shared" si="8"/>
        <v>1.1399999999999999</v>
      </c>
      <c r="T16" s="22">
        <f t="shared" si="9"/>
        <v>1.2</v>
      </c>
      <c r="U16" s="22">
        <f t="shared" si="10"/>
        <v>1.2</v>
      </c>
      <c r="V16" s="22">
        <f t="shared" si="11"/>
        <v>1.2</v>
      </c>
      <c r="W16" s="22">
        <f t="shared" si="12"/>
        <v>1.08</v>
      </c>
      <c r="X16" s="22">
        <f t="shared" si="13"/>
        <v>1.1000000000000001</v>
      </c>
      <c r="Y16" s="22">
        <f t="shared" si="14"/>
        <v>1.08</v>
      </c>
      <c r="Z16" s="22">
        <f t="shared" si="15"/>
        <v>1.1000000000000001</v>
      </c>
      <c r="AA16" s="22">
        <f t="shared" si="16"/>
        <v>0.96</v>
      </c>
      <c r="AB16" s="22">
        <f t="shared" si="17"/>
        <v>1.23</v>
      </c>
      <c r="AC16" s="22">
        <f t="shared" si="18"/>
        <v>1.21</v>
      </c>
      <c r="AD16" s="22">
        <f t="shared" si="19"/>
        <v>1.17</v>
      </c>
      <c r="AE16" s="22">
        <f t="shared" si="20"/>
        <v>1.1000000000000001</v>
      </c>
      <c r="AF16" s="22">
        <f t="shared" si="21"/>
        <v>1.17</v>
      </c>
      <c r="AG16" s="22">
        <f t="shared" si="22"/>
        <v>0.97</v>
      </c>
      <c r="AH16" s="22">
        <f t="shared" si="23"/>
        <v>1.07</v>
      </c>
      <c r="AI16" s="22">
        <f t="shared" si="24"/>
        <v>1.0900000000000001</v>
      </c>
      <c r="AJ16" s="22">
        <f t="shared" si="25"/>
        <v>1.07</v>
      </c>
    </row>
    <row r="17" spans="1:36" ht="12.95" customHeight="1">
      <c r="A17" s="21">
        <v>544</v>
      </c>
      <c r="B17" s="78" t="s">
        <v>209</v>
      </c>
      <c r="C17" s="79"/>
      <c r="D17" s="21">
        <v>34</v>
      </c>
      <c r="E17" s="21">
        <v>27</v>
      </c>
      <c r="F17" s="4">
        <f t="shared" si="0"/>
        <v>1.1299999999999999</v>
      </c>
      <c r="G17" s="5" t="s">
        <v>225</v>
      </c>
      <c r="H17" s="21" t="s">
        <v>214</v>
      </c>
      <c r="I17" s="21" t="s">
        <v>223</v>
      </c>
      <c r="J17" s="1" t="s">
        <v>15</v>
      </c>
      <c r="K17" s="22">
        <f t="shared" si="1"/>
        <v>1</v>
      </c>
      <c r="L17" s="22">
        <f t="shared" si="2"/>
        <v>1.17</v>
      </c>
      <c r="M17" s="22">
        <f t="shared" si="3"/>
        <v>1.18</v>
      </c>
      <c r="N17" s="22">
        <f t="shared" si="4"/>
        <v>1.1299999999999999</v>
      </c>
      <c r="O17" s="22">
        <f t="shared" si="5"/>
        <v>1.1200000000000001</v>
      </c>
      <c r="P17" s="22">
        <f t="shared" si="26"/>
        <v>1.1299999999999999</v>
      </c>
      <c r="Q17" s="22">
        <f t="shared" si="6"/>
        <v>1.01</v>
      </c>
      <c r="R17" s="22">
        <f t="shared" si="7"/>
        <v>1.18</v>
      </c>
      <c r="S17" s="22">
        <f t="shared" si="8"/>
        <v>1.18</v>
      </c>
      <c r="T17" s="22">
        <f t="shared" si="9"/>
        <v>1.28</v>
      </c>
      <c r="U17" s="22">
        <f t="shared" si="10"/>
        <v>1.28</v>
      </c>
      <c r="V17" s="22">
        <f t="shared" si="11"/>
        <v>1.2</v>
      </c>
      <c r="W17" s="22">
        <f t="shared" si="12"/>
        <v>1.0900000000000001</v>
      </c>
      <c r="X17" s="22">
        <f t="shared" si="13"/>
        <v>1.1200000000000001</v>
      </c>
      <c r="Y17" s="22">
        <f t="shared" si="14"/>
        <v>1.08</v>
      </c>
      <c r="Z17" s="22">
        <f t="shared" si="15"/>
        <v>1.1200000000000001</v>
      </c>
      <c r="AA17" s="22">
        <f t="shared" si="16"/>
        <v>0.97</v>
      </c>
      <c r="AB17" s="22">
        <f t="shared" si="17"/>
        <v>1.23</v>
      </c>
      <c r="AC17" s="22">
        <f t="shared" si="18"/>
        <v>1.23</v>
      </c>
      <c r="AD17" s="22">
        <f t="shared" si="19"/>
        <v>1.21</v>
      </c>
      <c r="AE17" s="22">
        <f t="shared" si="20"/>
        <v>1.1200000000000001</v>
      </c>
      <c r="AF17" s="22">
        <f t="shared" si="21"/>
        <v>1.21</v>
      </c>
      <c r="AG17" s="22">
        <f t="shared" si="22"/>
        <v>0.96</v>
      </c>
      <c r="AH17" s="22">
        <f t="shared" si="23"/>
        <v>1.07</v>
      </c>
      <c r="AI17" s="22">
        <f t="shared" si="24"/>
        <v>1.1000000000000001</v>
      </c>
      <c r="AJ17" s="22">
        <f t="shared" si="25"/>
        <v>1.07</v>
      </c>
    </row>
    <row r="18" spans="1:36" ht="12.95" customHeight="1">
      <c r="A18" s="21">
        <v>545</v>
      </c>
      <c r="B18" s="78" t="s">
        <v>209</v>
      </c>
      <c r="C18" s="79"/>
      <c r="D18" s="21">
        <v>40</v>
      </c>
      <c r="E18" s="21">
        <v>28</v>
      </c>
      <c r="F18" s="4">
        <f t="shared" si="0"/>
        <v>1.57</v>
      </c>
      <c r="G18" s="5" t="s">
        <v>225</v>
      </c>
      <c r="H18" s="21"/>
      <c r="I18" s="21"/>
      <c r="J18" s="1" t="s">
        <v>15</v>
      </c>
      <c r="K18" s="22">
        <f t="shared" si="1"/>
        <v>1.38</v>
      </c>
      <c r="L18" s="22">
        <f t="shared" si="2"/>
        <v>1.64</v>
      </c>
      <c r="M18" s="22">
        <f t="shared" si="3"/>
        <v>1.63</v>
      </c>
      <c r="N18" s="22">
        <f t="shared" si="4"/>
        <v>1.57</v>
      </c>
      <c r="O18" s="22">
        <f t="shared" si="5"/>
        <v>1.55</v>
      </c>
      <c r="P18" s="22">
        <f t="shared" si="26"/>
        <v>1.57</v>
      </c>
      <c r="Q18" s="22">
        <f t="shared" si="6"/>
        <v>1.41</v>
      </c>
      <c r="R18" s="22">
        <f t="shared" si="7"/>
        <v>1.67</v>
      </c>
      <c r="S18" s="22">
        <f t="shared" si="8"/>
        <v>1.64</v>
      </c>
      <c r="T18" s="22">
        <f t="shared" si="9"/>
        <v>1.77</v>
      </c>
      <c r="U18" s="22">
        <f t="shared" si="10"/>
        <v>1.77</v>
      </c>
      <c r="V18" s="22">
        <f t="shared" si="11"/>
        <v>1.71</v>
      </c>
      <c r="W18" s="22">
        <f t="shared" si="12"/>
        <v>1.52</v>
      </c>
      <c r="X18" s="22">
        <f t="shared" si="13"/>
        <v>1.56</v>
      </c>
      <c r="Y18" s="22">
        <f t="shared" si="14"/>
        <v>1.55</v>
      </c>
      <c r="Z18" s="22">
        <f t="shared" si="15"/>
        <v>1.56</v>
      </c>
      <c r="AA18" s="22">
        <f t="shared" si="16"/>
        <v>1.34</v>
      </c>
      <c r="AB18" s="22">
        <f t="shared" si="17"/>
        <v>1.76</v>
      </c>
      <c r="AC18" s="22">
        <f t="shared" si="18"/>
        <v>1.74</v>
      </c>
      <c r="AD18" s="22">
        <f t="shared" si="19"/>
        <v>1.64</v>
      </c>
      <c r="AE18" s="22">
        <f t="shared" si="20"/>
        <v>1.59</v>
      </c>
      <c r="AF18" s="22">
        <f t="shared" si="21"/>
        <v>1.64</v>
      </c>
      <c r="AG18" s="22">
        <f t="shared" si="22"/>
        <v>1.36</v>
      </c>
      <c r="AH18" s="22">
        <f t="shared" si="23"/>
        <v>1.52</v>
      </c>
      <c r="AI18" s="22">
        <f t="shared" si="24"/>
        <v>1.53</v>
      </c>
      <c r="AJ18" s="22">
        <f t="shared" si="25"/>
        <v>1.52</v>
      </c>
    </row>
    <row r="19" spans="1:36" ht="12.95" customHeight="1">
      <c r="A19" s="21">
        <v>546</v>
      </c>
      <c r="B19" s="78" t="s">
        <v>209</v>
      </c>
      <c r="C19" s="79"/>
      <c r="D19" s="21">
        <v>12</v>
      </c>
      <c r="E19" s="21">
        <v>14</v>
      </c>
      <c r="F19" s="4">
        <f t="shared" si="0"/>
        <v>0.09</v>
      </c>
      <c r="G19" s="5" t="s">
        <v>211</v>
      </c>
      <c r="H19" s="21" t="s">
        <v>212</v>
      </c>
      <c r="I19" s="21" t="s">
        <v>213</v>
      </c>
      <c r="J19" s="1" t="s">
        <v>15</v>
      </c>
      <c r="K19" s="22">
        <f t="shared" si="1"/>
        <v>0.08</v>
      </c>
      <c r="L19" s="22">
        <f t="shared" si="2"/>
        <v>0.09</v>
      </c>
      <c r="M19" s="22">
        <f t="shared" si="3"/>
        <v>0.09</v>
      </c>
      <c r="N19" s="22">
        <f t="shared" si="4"/>
        <v>0.09</v>
      </c>
      <c r="O19" s="22">
        <f t="shared" si="5"/>
        <v>0.09</v>
      </c>
      <c r="P19" s="22">
        <f t="shared" si="26"/>
        <v>0.09</v>
      </c>
      <c r="Q19" s="22">
        <f t="shared" si="6"/>
        <v>0.08</v>
      </c>
      <c r="R19" s="22">
        <f t="shared" si="7"/>
        <v>0.08</v>
      </c>
      <c r="S19" s="22">
        <f t="shared" si="8"/>
        <v>0.09</v>
      </c>
      <c r="T19" s="22">
        <f t="shared" si="9"/>
        <v>0.09</v>
      </c>
      <c r="U19" s="22">
        <f t="shared" si="10"/>
        <v>0.08</v>
      </c>
      <c r="V19" s="22">
        <f t="shared" si="11"/>
        <v>0.09</v>
      </c>
      <c r="W19" s="22">
        <f t="shared" si="12"/>
        <v>0.09</v>
      </c>
      <c r="X19" s="22">
        <f t="shared" si="13"/>
        <v>0.09</v>
      </c>
      <c r="Y19" s="22">
        <f t="shared" si="14"/>
        <v>7.0000000000000007E-2</v>
      </c>
      <c r="Z19" s="22">
        <f t="shared" si="15"/>
        <v>0.09</v>
      </c>
      <c r="AA19" s="22">
        <f t="shared" si="16"/>
        <v>0.08</v>
      </c>
      <c r="AB19" s="22">
        <f t="shared" si="17"/>
        <v>0.08</v>
      </c>
      <c r="AC19" s="22">
        <f t="shared" si="18"/>
        <v>0.08</v>
      </c>
      <c r="AD19" s="22">
        <f t="shared" si="19"/>
        <v>0.11</v>
      </c>
      <c r="AE19" s="22">
        <f t="shared" si="20"/>
        <v>0.08</v>
      </c>
      <c r="AF19" s="22">
        <f t="shared" si="21"/>
        <v>0.08</v>
      </c>
      <c r="AG19" s="22">
        <f t="shared" si="22"/>
        <v>7.0000000000000007E-2</v>
      </c>
      <c r="AH19" s="22">
        <f t="shared" si="23"/>
        <v>0.08</v>
      </c>
      <c r="AI19" s="22">
        <f t="shared" si="24"/>
        <v>0.09</v>
      </c>
      <c r="AJ19" s="22">
        <f t="shared" si="25"/>
        <v>0.08</v>
      </c>
    </row>
    <row r="20" spans="1:36" ht="12.95" customHeight="1">
      <c r="A20" s="21">
        <v>547</v>
      </c>
      <c r="B20" s="78" t="s">
        <v>209</v>
      </c>
      <c r="C20" s="79"/>
      <c r="D20" s="21">
        <v>12</v>
      </c>
      <c r="E20" s="21">
        <v>15</v>
      </c>
      <c r="F20" s="4">
        <f t="shared" si="0"/>
        <v>0.09</v>
      </c>
      <c r="G20" s="5" t="s">
        <v>211</v>
      </c>
      <c r="H20" s="21" t="s">
        <v>212</v>
      </c>
      <c r="I20" s="21" t="s">
        <v>213</v>
      </c>
      <c r="J20" s="1" t="s">
        <v>15</v>
      </c>
      <c r="K20" s="22">
        <f t="shared" si="1"/>
        <v>0.09</v>
      </c>
      <c r="L20" s="22">
        <f t="shared" si="2"/>
        <v>0.09</v>
      </c>
      <c r="M20" s="22">
        <f t="shared" si="3"/>
        <v>0.1</v>
      </c>
      <c r="N20" s="22">
        <f t="shared" si="4"/>
        <v>0.1</v>
      </c>
      <c r="O20" s="22">
        <f t="shared" si="5"/>
        <v>0.1</v>
      </c>
      <c r="P20" s="22">
        <f t="shared" si="26"/>
        <v>0.09</v>
      </c>
      <c r="Q20" s="22">
        <f t="shared" si="6"/>
        <v>0.09</v>
      </c>
      <c r="R20" s="22">
        <f t="shared" si="7"/>
        <v>0.09</v>
      </c>
      <c r="S20" s="22">
        <f t="shared" si="8"/>
        <v>0.1</v>
      </c>
      <c r="T20" s="22">
        <f t="shared" si="9"/>
        <v>0.1</v>
      </c>
      <c r="U20" s="22">
        <f t="shared" si="10"/>
        <v>0.09</v>
      </c>
      <c r="V20" s="22">
        <f t="shared" si="11"/>
        <v>0.09</v>
      </c>
      <c r="W20" s="22">
        <f t="shared" si="12"/>
        <v>0.09</v>
      </c>
      <c r="X20" s="22">
        <f t="shared" si="13"/>
        <v>0.09</v>
      </c>
      <c r="Y20" s="22">
        <f t="shared" si="14"/>
        <v>0.08</v>
      </c>
      <c r="Z20" s="22">
        <f t="shared" si="15"/>
        <v>0.09</v>
      </c>
      <c r="AA20" s="22">
        <f t="shared" si="16"/>
        <v>0.08</v>
      </c>
      <c r="AB20" s="22">
        <f t="shared" si="17"/>
        <v>0.09</v>
      </c>
      <c r="AC20" s="22">
        <f t="shared" si="18"/>
        <v>0.09</v>
      </c>
      <c r="AD20" s="22">
        <f t="shared" si="19"/>
        <v>0.12</v>
      </c>
      <c r="AE20" s="22">
        <f t="shared" si="20"/>
        <v>0.08</v>
      </c>
      <c r="AF20" s="22">
        <f t="shared" si="21"/>
        <v>0.09</v>
      </c>
      <c r="AG20" s="22">
        <f t="shared" si="22"/>
        <v>0.08</v>
      </c>
      <c r="AH20" s="22">
        <f t="shared" si="23"/>
        <v>0.08</v>
      </c>
      <c r="AI20" s="22">
        <f t="shared" si="24"/>
        <v>0.09</v>
      </c>
      <c r="AJ20" s="22">
        <f t="shared" si="25"/>
        <v>0.08</v>
      </c>
    </row>
    <row r="21" spans="1:36" ht="12.95" customHeight="1">
      <c r="A21" s="21">
        <v>548</v>
      </c>
      <c r="B21" s="78" t="s">
        <v>209</v>
      </c>
      <c r="C21" s="79"/>
      <c r="D21" s="21">
        <v>10</v>
      </c>
      <c r="E21" s="21">
        <v>14</v>
      </c>
      <c r="F21" s="4">
        <f t="shared" si="0"/>
        <v>0.06</v>
      </c>
      <c r="G21" s="5" t="s">
        <v>211</v>
      </c>
      <c r="H21" s="21" t="s">
        <v>212</v>
      </c>
      <c r="I21" s="21" t="s">
        <v>213</v>
      </c>
      <c r="J21" s="1" t="s">
        <v>15</v>
      </c>
      <c r="K21" s="22">
        <f t="shared" si="1"/>
        <v>0.06</v>
      </c>
      <c r="L21" s="22">
        <f t="shared" si="2"/>
        <v>0.06</v>
      </c>
      <c r="M21" s="22">
        <f t="shared" si="3"/>
        <v>0.06</v>
      </c>
      <c r="N21" s="22">
        <f t="shared" si="4"/>
        <v>7.0000000000000007E-2</v>
      </c>
      <c r="O21" s="22">
        <f t="shared" si="5"/>
        <v>0.06</v>
      </c>
      <c r="P21" s="22">
        <f t="shared" si="26"/>
        <v>0.06</v>
      </c>
      <c r="Q21" s="22">
        <f t="shared" si="6"/>
        <v>0.06</v>
      </c>
      <c r="R21" s="22">
        <f t="shared" si="7"/>
        <v>0.06</v>
      </c>
      <c r="S21" s="22">
        <f t="shared" si="8"/>
        <v>0.06</v>
      </c>
      <c r="T21" s="22">
        <f t="shared" si="9"/>
        <v>7.0000000000000007E-2</v>
      </c>
      <c r="U21" s="22">
        <f t="shared" si="10"/>
        <v>0.06</v>
      </c>
      <c r="V21" s="22">
        <f t="shared" si="11"/>
        <v>0.06</v>
      </c>
      <c r="W21" s="22">
        <f t="shared" si="12"/>
        <v>0.06</v>
      </c>
      <c r="X21" s="22">
        <f t="shared" si="13"/>
        <v>0.06</v>
      </c>
      <c r="Y21" s="22">
        <f t="shared" si="14"/>
        <v>0.05</v>
      </c>
      <c r="Z21" s="22">
        <f t="shared" si="15"/>
        <v>0.06</v>
      </c>
      <c r="AA21" s="22">
        <f t="shared" si="16"/>
        <v>0.06</v>
      </c>
      <c r="AB21" s="22">
        <f t="shared" si="17"/>
        <v>0.06</v>
      </c>
      <c r="AC21" s="22">
        <f t="shared" si="18"/>
        <v>0.06</v>
      </c>
      <c r="AD21" s="22">
        <f t="shared" si="19"/>
        <v>0.08</v>
      </c>
      <c r="AE21" s="22">
        <f t="shared" si="20"/>
        <v>0.05</v>
      </c>
      <c r="AF21" s="22">
        <f t="shared" si="21"/>
        <v>0.06</v>
      </c>
      <c r="AG21" s="22">
        <f t="shared" si="22"/>
        <v>0.05</v>
      </c>
      <c r="AH21" s="22">
        <f t="shared" si="23"/>
        <v>0.05</v>
      </c>
      <c r="AI21" s="22">
        <f t="shared" si="24"/>
        <v>0.06</v>
      </c>
      <c r="AJ21" s="22">
        <f t="shared" si="25"/>
        <v>0.05</v>
      </c>
    </row>
    <row r="22" spans="1:36" ht="12.95" customHeight="1">
      <c r="A22" s="21">
        <v>549</v>
      </c>
      <c r="B22" s="78" t="s">
        <v>209</v>
      </c>
      <c r="C22" s="79"/>
      <c r="D22" s="21">
        <v>10</v>
      </c>
      <c r="E22" s="21">
        <v>14</v>
      </c>
      <c r="F22" s="4">
        <f t="shared" si="0"/>
        <v>0.06</v>
      </c>
      <c r="G22" s="5" t="s">
        <v>211</v>
      </c>
      <c r="H22" s="21" t="s">
        <v>212</v>
      </c>
      <c r="I22" s="21" t="s">
        <v>213</v>
      </c>
      <c r="J22" s="1" t="s">
        <v>15</v>
      </c>
      <c r="K22" s="22">
        <f t="shared" si="1"/>
        <v>0.06</v>
      </c>
      <c r="L22" s="22">
        <f t="shared" si="2"/>
        <v>0.06</v>
      </c>
      <c r="M22" s="22">
        <f t="shared" si="3"/>
        <v>0.06</v>
      </c>
      <c r="N22" s="22">
        <f t="shared" si="4"/>
        <v>7.0000000000000007E-2</v>
      </c>
      <c r="O22" s="22">
        <f t="shared" si="5"/>
        <v>0.06</v>
      </c>
      <c r="P22" s="22">
        <f t="shared" si="26"/>
        <v>0.06</v>
      </c>
      <c r="Q22" s="22">
        <f t="shared" si="6"/>
        <v>0.06</v>
      </c>
      <c r="R22" s="22">
        <f t="shared" si="7"/>
        <v>0.06</v>
      </c>
      <c r="S22" s="22">
        <f t="shared" si="8"/>
        <v>0.06</v>
      </c>
      <c r="T22" s="22">
        <f t="shared" si="9"/>
        <v>7.0000000000000007E-2</v>
      </c>
      <c r="U22" s="22">
        <f t="shared" si="10"/>
        <v>0.06</v>
      </c>
      <c r="V22" s="22">
        <f t="shared" si="11"/>
        <v>0.06</v>
      </c>
      <c r="W22" s="22">
        <f t="shared" si="12"/>
        <v>0.06</v>
      </c>
      <c r="X22" s="22">
        <f t="shared" si="13"/>
        <v>0.06</v>
      </c>
      <c r="Y22" s="22">
        <f t="shared" si="14"/>
        <v>0.05</v>
      </c>
      <c r="Z22" s="22">
        <f t="shared" si="15"/>
        <v>0.06</v>
      </c>
      <c r="AA22" s="22">
        <f t="shared" si="16"/>
        <v>0.06</v>
      </c>
      <c r="AB22" s="22">
        <f t="shared" si="17"/>
        <v>0.06</v>
      </c>
      <c r="AC22" s="22">
        <f t="shared" si="18"/>
        <v>0.06</v>
      </c>
      <c r="AD22" s="22">
        <f t="shared" si="19"/>
        <v>0.08</v>
      </c>
      <c r="AE22" s="22">
        <f t="shared" si="20"/>
        <v>0.05</v>
      </c>
      <c r="AF22" s="22">
        <f t="shared" si="21"/>
        <v>0.06</v>
      </c>
      <c r="AG22" s="22">
        <f t="shared" si="22"/>
        <v>0.05</v>
      </c>
      <c r="AH22" s="22">
        <f t="shared" si="23"/>
        <v>0.05</v>
      </c>
      <c r="AI22" s="22">
        <f t="shared" si="24"/>
        <v>0.06</v>
      </c>
      <c r="AJ22" s="22">
        <f t="shared" si="25"/>
        <v>0.05</v>
      </c>
    </row>
    <row r="23" spans="1:36" ht="12.95" customHeight="1">
      <c r="A23" s="21">
        <v>550</v>
      </c>
      <c r="B23" s="78" t="s">
        <v>209</v>
      </c>
      <c r="C23" s="79"/>
      <c r="D23" s="21">
        <v>10</v>
      </c>
      <c r="E23" s="21">
        <v>11</v>
      </c>
      <c r="F23" s="4">
        <f t="shared" si="0"/>
        <v>0.05</v>
      </c>
      <c r="G23" s="5" t="s">
        <v>211</v>
      </c>
      <c r="H23" s="21" t="s">
        <v>212</v>
      </c>
      <c r="I23" s="21" t="s">
        <v>213</v>
      </c>
      <c r="J23" s="1" t="s">
        <v>15</v>
      </c>
      <c r="K23" s="22">
        <f t="shared" si="1"/>
        <v>0.05</v>
      </c>
      <c r="L23" s="22">
        <f t="shared" si="2"/>
        <v>0.05</v>
      </c>
      <c r="M23" s="22">
        <f t="shared" si="3"/>
        <v>0.05</v>
      </c>
      <c r="N23" s="22">
        <f t="shared" si="4"/>
        <v>0.05</v>
      </c>
      <c r="O23" s="22">
        <f t="shared" si="5"/>
        <v>0.05</v>
      </c>
      <c r="P23" s="22">
        <f t="shared" si="26"/>
        <v>0.05</v>
      </c>
      <c r="Q23" s="22">
        <f t="shared" si="6"/>
        <v>0.05</v>
      </c>
      <c r="R23" s="22">
        <f t="shared" si="7"/>
        <v>0.05</v>
      </c>
      <c r="S23" s="22">
        <f t="shared" si="8"/>
        <v>0.05</v>
      </c>
      <c r="T23" s="22">
        <f t="shared" si="9"/>
        <v>0.05</v>
      </c>
      <c r="U23" s="22">
        <f t="shared" si="10"/>
        <v>0.05</v>
      </c>
      <c r="V23" s="22">
        <f t="shared" si="11"/>
        <v>0.05</v>
      </c>
      <c r="W23" s="22">
        <f t="shared" si="12"/>
        <v>0.05</v>
      </c>
      <c r="X23" s="22">
        <f t="shared" si="13"/>
        <v>0.05</v>
      </c>
      <c r="Y23" s="22">
        <f t="shared" si="14"/>
        <v>0.04</v>
      </c>
      <c r="Z23" s="22">
        <f t="shared" si="15"/>
        <v>0.05</v>
      </c>
      <c r="AA23" s="22">
        <f t="shared" si="16"/>
        <v>0.04</v>
      </c>
      <c r="AB23" s="22">
        <f t="shared" si="17"/>
        <v>0.04</v>
      </c>
      <c r="AC23" s="22">
        <f t="shared" si="18"/>
        <v>0.05</v>
      </c>
      <c r="AD23" s="22">
        <f t="shared" si="19"/>
        <v>0.06</v>
      </c>
      <c r="AE23" s="22">
        <f t="shared" si="20"/>
        <v>0.04</v>
      </c>
      <c r="AF23" s="22">
        <f t="shared" si="21"/>
        <v>0.04</v>
      </c>
      <c r="AG23" s="22">
        <f t="shared" si="22"/>
        <v>0.04</v>
      </c>
      <c r="AH23" s="22">
        <f t="shared" si="23"/>
        <v>0.04</v>
      </c>
      <c r="AI23" s="22">
        <f t="shared" si="24"/>
        <v>0.05</v>
      </c>
      <c r="AJ23" s="22">
        <f t="shared" si="25"/>
        <v>0.04</v>
      </c>
    </row>
    <row r="24" spans="1:36" ht="12.95" customHeight="1">
      <c r="A24" s="21">
        <v>551</v>
      </c>
      <c r="B24" s="78" t="s">
        <v>209</v>
      </c>
      <c r="C24" s="79"/>
      <c r="D24" s="21">
        <v>22</v>
      </c>
      <c r="E24" s="21">
        <v>19</v>
      </c>
      <c r="F24" s="4">
        <f t="shared" si="0"/>
        <v>0.36</v>
      </c>
      <c r="G24" s="5" t="s">
        <v>220</v>
      </c>
      <c r="H24" s="21" t="s">
        <v>214</v>
      </c>
      <c r="I24" s="21" t="s">
        <v>221</v>
      </c>
      <c r="J24" s="1" t="s">
        <v>15</v>
      </c>
      <c r="K24" s="22">
        <f t="shared" si="1"/>
        <v>0.33</v>
      </c>
      <c r="L24" s="22">
        <f t="shared" si="2"/>
        <v>0.36</v>
      </c>
      <c r="M24" s="22">
        <f t="shared" si="3"/>
        <v>0.36</v>
      </c>
      <c r="N24" s="22">
        <f t="shared" si="4"/>
        <v>0.36</v>
      </c>
      <c r="O24" s="22">
        <f t="shared" si="5"/>
        <v>0.36</v>
      </c>
      <c r="P24" s="22">
        <f t="shared" si="26"/>
        <v>0.36</v>
      </c>
      <c r="Q24" s="22">
        <f t="shared" si="6"/>
        <v>0.33</v>
      </c>
      <c r="R24" s="22">
        <f t="shared" si="7"/>
        <v>0.36</v>
      </c>
      <c r="S24" s="22">
        <f t="shared" si="8"/>
        <v>0.37</v>
      </c>
      <c r="T24" s="22">
        <f t="shared" si="9"/>
        <v>0.38</v>
      </c>
      <c r="U24" s="22">
        <f t="shared" si="10"/>
        <v>0.37</v>
      </c>
      <c r="V24" s="22">
        <f t="shared" si="11"/>
        <v>0.37</v>
      </c>
      <c r="W24" s="22">
        <f t="shared" si="12"/>
        <v>0.35</v>
      </c>
      <c r="X24" s="22">
        <f t="shared" si="13"/>
        <v>0.35</v>
      </c>
      <c r="Y24" s="22">
        <f t="shared" si="14"/>
        <v>0.32</v>
      </c>
      <c r="Z24" s="22">
        <f t="shared" si="15"/>
        <v>0.35</v>
      </c>
      <c r="AA24" s="22">
        <f t="shared" si="16"/>
        <v>0.31</v>
      </c>
      <c r="AB24" s="22">
        <f t="shared" si="17"/>
        <v>0.37</v>
      </c>
      <c r="AC24" s="22">
        <f t="shared" si="18"/>
        <v>0.37</v>
      </c>
      <c r="AD24" s="22">
        <f t="shared" si="19"/>
        <v>0.41</v>
      </c>
      <c r="AE24" s="22">
        <f t="shared" si="20"/>
        <v>0.33</v>
      </c>
      <c r="AF24" s="22">
        <f t="shared" si="21"/>
        <v>0.37</v>
      </c>
      <c r="AG24" s="22">
        <f t="shared" si="22"/>
        <v>0.31</v>
      </c>
      <c r="AH24" s="22">
        <f t="shared" si="23"/>
        <v>0.33</v>
      </c>
      <c r="AI24" s="22">
        <f t="shared" si="24"/>
        <v>0.35</v>
      </c>
      <c r="AJ24" s="22">
        <f t="shared" si="25"/>
        <v>0.33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235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13</v>
      </c>
      <c r="D47" s="13">
        <f>COUNTIF(G4:G43,"*下層*")</f>
        <v>8</v>
      </c>
      <c r="E47" s="13">
        <f>COUNTA(A4:A43)</f>
        <v>21</v>
      </c>
      <c r="F47" s="9"/>
      <c r="G47" s="14">
        <f>C47*100</f>
        <v>1300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25</v>
      </c>
      <c r="D48" s="13">
        <f>IF(D47&gt;0,ROUND(SUMIF(G4:G43,"*下層*",E4:E43)/D47,0),"")</f>
        <v>13</v>
      </c>
      <c r="E48" s="13">
        <f>ROUND(SUM(E4:E43)/E47,0)</f>
        <v>20</v>
      </c>
      <c r="F48" s="12"/>
      <c r="G48" s="14">
        <f>C48</f>
        <v>25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33</v>
      </c>
      <c r="D49" s="13">
        <f>IF(D47&gt;0,ROUND(SUMIF(G4:G43,"*下層*",D4:D43)/D47,0),"")</f>
        <v>12</v>
      </c>
      <c r="E49" s="13">
        <f>ROUND(SUM(D4:D43)/E47,0)</f>
        <v>25</v>
      </c>
      <c r="F49" s="12"/>
      <c r="G49" s="14">
        <f>C49</f>
        <v>33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14.770000000000001</v>
      </c>
      <c r="D50" s="15">
        <f>SUMIF(G4:G43,"*下層*",F4:F43)</f>
        <v>0.63000000000000012</v>
      </c>
      <c r="E50" s="4">
        <f>SUM(F4:F43)</f>
        <v>15.400000000000002</v>
      </c>
      <c r="F50" s="12"/>
      <c r="G50" s="16">
        <f>C50*100</f>
        <v>1477.0000000000002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形状比＝76、Sr＝11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5</v>
      </c>
      <c r="D54" s="13">
        <f>COUNTIF(H4:H43,"▲")</f>
        <v>8</v>
      </c>
      <c r="E54" s="13">
        <f>COUNTA(H4:H43)</f>
        <v>13</v>
      </c>
      <c r="F54" s="9"/>
      <c r="G54" s="14">
        <f>C54*100</f>
        <v>500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22</v>
      </c>
      <c r="D55" s="13">
        <f>IF(D54&gt;0,ROUND(SUMIF(H4:H43,"▲",E4:E43)/D54,0),"")</f>
        <v>13</v>
      </c>
      <c r="E55" s="13">
        <f>ROUND(SUMIF(H4:H43,"*",E4:E43)/E54,0)</f>
        <v>17</v>
      </c>
      <c r="F55" s="12"/>
      <c r="G55" s="14">
        <f>C55</f>
        <v>22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26</v>
      </c>
      <c r="D56" s="13">
        <f>IF(D54&gt;0,ROUND(SUMIF(H4:H43,"▲",D4:D43)/D54,0),"")</f>
        <v>12</v>
      </c>
      <c r="E56" s="13">
        <f>ROUND(SUMIF(H4:H43,"*",D4:D43)/E54,0)</f>
        <v>17</v>
      </c>
      <c r="F56" s="12"/>
      <c r="G56" s="14">
        <f>C56</f>
        <v>26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3.1799999999999997</v>
      </c>
      <c r="D57" s="15">
        <f>SUMIF(H4:H43,"▲",F4:F43)</f>
        <v>0.63000000000000012</v>
      </c>
      <c r="E57" s="15">
        <f>SUM(C57:D57)</f>
        <v>3.8099999999999996</v>
      </c>
      <c r="F57" s="12"/>
      <c r="G57" s="18">
        <f>C57*100</f>
        <v>318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38.5</v>
      </c>
      <c r="D61" s="19">
        <f>IF(D47&gt;0,ROUND(D54/D47*100,1),"")</f>
        <v>100</v>
      </c>
      <c r="E61" s="19">
        <f>ROUND(E54/E47*100,1)</f>
        <v>61.9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21.5</v>
      </c>
      <c r="D62" s="19">
        <f>IF(D47&gt;0,ROUND(D57/D50*100,1),"")</f>
        <v>100</v>
      </c>
      <c r="E62" s="19">
        <f>ROUND(E57/E50*100,1)</f>
        <v>24.7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8</v>
      </c>
      <c r="D66" s="13">
        <f>D47-D54</f>
        <v>0</v>
      </c>
      <c r="E66" s="13">
        <f>SUM(C66:D66)</f>
        <v>8</v>
      </c>
      <c r="F66" s="9"/>
      <c r="G66" s="14">
        <f>C66*100</f>
        <v>800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27</v>
      </c>
      <c r="D67" s="13" t="str">
        <f>IF(D66&gt;0,ROUND(SUMIFS(E4:E43,G4:G43,"*下層*",H4:H43,"")/D66,0),"")</f>
        <v/>
      </c>
      <c r="E67" s="13">
        <f>IF(E66&gt;0,ROUND(SUMIF(H4:H43,"",E4:E43)/E66,0),"")</f>
        <v>27</v>
      </c>
      <c r="F67" s="12"/>
      <c r="G67" s="14">
        <f>C67</f>
        <v>27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38</v>
      </c>
      <c r="D68" s="13" t="str">
        <f>IF(D66&gt;0,ROUND(SUMIFS(D4:D43,G4:G43,"*下層*",H4:H43,"")/D66,0),"")</f>
        <v/>
      </c>
      <c r="E68" s="13">
        <f>IF(E66&gt;0,ROUND(SUMIF(H4:H43,"",D4:D43)/E66,0),"")</f>
        <v>38</v>
      </c>
      <c r="F68" s="12"/>
      <c r="G68" s="14">
        <f>C68</f>
        <v>38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11.590000000000002</v>
      </c>
      <c r="D69" s="15" t="str">
        <f>IF(D66&gt;0,D50-D57,"")</f>
        <v/>
      </c>
      <c r="E69" s="4">
        <f>SUM(C69:D69)</f>
        <v>11.590000000000002</v>
      </c>
      <c r="F69" s="12"/>
      <c r="G69" s="16">
        <f>C69*100</f>
        <v>1159.0000000000002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形状比＝71、Sr＝13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639" priority="16" stopIfTrue="1">
      <formula>AND(($H4="スギ"),(#REF!&lt;12))</formula>
    </cfRule>
  </conditionalFormatting>
  <conditionalFormatting sqref="L4:L43">
    <cfRule type="expression" dxfId="638" priority="15" stopIfTrue="1">
      <formula>AND(($H4="スギ"),(#REF!&lt;22),(#REF!&gt;=12))</formula>
    </cfRule>
  </conditionalFormatting>
  <conditionalFormatting sqref="M4:M43">
    <cfRule type="expression" dxfId="637" priority="14" stopIfTrue="1">
      <formula>AND(($H4="スギ"),(#REF!&lt;32),(#REF!&gt;=22))</formula>
    </cfRule>
  </conditionalFormatting>
  <conditionalFormatting sqref="N4:N43">
    <cfRule type="expression" dxfId="636" priority="13" stopIfTrue="1">
      <formula>AND(($H4="スギ"),(#REF!&lt;42),(#REF!&gt;=32))</formula>
    </cfRule>
  </conditionalFormatting>
  <conditionalFormatting sqref="S4:S43">
    <cfRule type="expression" dxfId="635" priority="9" stopIfTrue="1">
      <formula>AND(($H4="ヒノキ"),(#REF!&lt;32),(#REF!&gt;=22))</formula>
    </cfRule>
  </conditionalFormatting>
  <conditionalFormatting sqref="Z4:AF43 U4:U43 AJ4:AJ43 O4:P43">
    <cfRule type="expression" dxfId="634" priority="12" stopIfTrue="1">
      <formula>AND(($H4="スギ"),(#REF!&gt;=42))</formula>
    </cfRule>
  </conditionalFormatting>
  <conditionalFormatting sqref="Z4:AF43 AJ4:AJ43 T4:U43">
    <cfRule type="expression" dxfId="633" priority="8" stopIfTrue="1">
      <formula>AND(($H4="ヒノキ"),(#REF!&gt;=32))</formula>
    </cfRule>
  </conditionalFormatting>
  <conditionalFormatting sqref="AA4:AA43 Q4:Q43">
    <cfRule type="expression" dxfId="632" priority="11" stopIfTrue="1">
      <formula>AND(($H4="ヒノキ"),(#REF!&lt;12))</formula>
    </cfRule>
  </conditionalFormatting>
  <conditionalFormatting sqref="AA4:AA43 V4:V43">
    <cfRule type="expression" dxfId="631" priority="7" stopIfTrue="1">
      <formula>AND(($H4="アカマツ"),(#REF!&lt;12))</formula>
    </cfRule>
  </conditionalFormatting>
  <conditionalFormatting sqref="AB4:AB43 W4:W43">
    <cfRule type="expression" dxfId="630" priority="6" stopIfTrue="1">
      <formula>AND(($H4="アカマツ"),(#REF!&lt;22),(#REF!&gt;=12))</formula>
    </cfRule>
  </conditionalFormatting>
  <conditionalFormatting sqref="AB4:AE43 R4:R43">
    <cfRule type="expression" dxfId="629" priority="10" stopIfTrue="1">
      <formula>AND(($H4="ヒノキ"),(#REF!&lt;22),(#REF!&gt;=12))</formula>
    </cfRule>
  </conditionalFormatting>
  <conditionalFormatting sqref="AC4:AC43 X4:X43">
    <cfRule type="expression" dxfId="628" priority="5" stopIfTrue="1">
      <formula>AND(($H4="アカマツ"),(#REF!&lt;42),(#REF!&gt;=22))</formula>
    </cfRule>
  </conditionalFormatting>
  <conditionalFormatting sqref="AG4:AG43">
    <cfRule type="expression" dxfId="627" priority="3" stopIfTrue="1">
      <formula>AND(($H4&lt;&gt;"スギ"),($H4&lt;&gt;"ヒノキ"),($H4&lt;&gt;"アカマツ"),(#REF!&lt;12))</formula>
    </cfRule>
  </conditionalFormatting>
  <conditionalFormatting sqref="AH4:AH43">
    <cfRule type="expression" dxfId="62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2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62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13705-6769-40D6-B7D3-828B03A4E9E3}">
  <sheetPr>
    <tabColor rgb="FF00B050"/>
  </sheetPr>
  <dimension ref="A1:Z1001"/>
  <sheetViews>
    <sheetView view="pageBreakPreview" topLeftCell="A31" zoomScaleNormal="100" zoomScaleSheetLayoutView="100" workbookViewId="0">
      <selection activeCell="W75" sqref="W75"/>
    </sheetView>
  </sheetViews>
  <sheetFormatPr defaultColWidth="12.625" defaultRowHeight="15" customHeight="1"/>
  <cols>
    <col min="1" max="2" width="6.5" style="30" customWidth="1"/>
    <col min="3" max="10" width="7.375" style="30" customWidth="1"/>
    <col min="11" max="11" width="8.8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412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413</v>
      </c>
      <c r="E2" s="32" t="s">
        <v>414</v>
      </c>
      <c r="F2" s="32"/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/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S-14スギ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/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12</v>
      </c>
      <c r="D10" s="42">
        <f t="shared" ref="D10:J10" ca="1" si="2">IF(D$2&lt;&gt;"",INDIRECT(D$2&amp;"!C47"),"")</f>
        <v>10</v>
      </c>
      <c r="E10" s="42">
        <f t="shared" ca="1" si="2"/>
        <v>13</v>
      </c>
      <c r="F10" s="42" t="str">
        <f t="shared" ca="1" si="2"/>
        <v/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1200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27</v>
      </c>
      <c r="D11" s="42">
        <f t="shared" ref="D11:J11" ca="1" si="3">IF(D$2&lt;&gt;"",INDIRECT(D$2&amp;"!C48"),"")</f>
        <v>29</v>
      </c>
      <c r="E11" s="42">
        <f t="shared" ca="1" si="3"/>
        <v>25</v>
      </c>
      <c r="F11" s="42" t="str">
        <f t="shared" ca="1" si="3"/>
        <v/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27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34</v>
      </c>
      <c r="D12" s="42">
        <f t="shared" ref="D12:J12" ca="1" si="5">IF(D$2&lt;&gt;"",INDIRECT(D$2&amp;"!C49"),"")</f>
        <v>35</v>
      </c>
      <c r="E12" s="42">
        <f t="shared" ca="1" si="5"/>
        <v>33</v>
      </c>
      <c r="F12" s="42" t="str">
        <f t="shared" ca="1" si="5"/>
        <v/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34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14.244999999999999</v>
      </c>
      <c r="D13" s="46">
        <f t="shared" ref="D13:J13" ca="1" si="6">IF(D$2&lt;&gt;"",INDIRECT(D$2&amp;"!C50"),"")</f>
        <v>13.72</v>
      </c>
      <c r="E13" s="46">
        <f t="shared" ca="1" si="6"/>
        <v>14.770000000000001</v>
      </c>
      <c r="F13" s="46" t="str">
        <f t="shared" ca="1" si="6"/>
        <v/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1424.5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形状比＝79、Sr＝11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/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4</v>
      </c>
      <c r="D18" s="42">
        <f t="shared" ref="D18:J18" ca="1" si="8">IF(D$2&lt;&gt;"",INDIRECT(D$2&amp;"!D47"),"")</f>
        <v>0</v>
      </c>
      <c r="E18" s="42">
        <f t="shared" ca="1" si="8"/>
        <v>8</v>
      </c>
      <c r="F18" s="42" t="str">
        <f t="shared" ca="1" si="8"/>
        <v/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>
        <f t="shared" ref="C19:C20" ca="1" si="9">IF($C$18=0,"",ROUND(AVERAGE(D19:J19),0))</f>
        <v>13</v>
      </c>
      <c r="D19" s="42" t="str">
        <f t="shared" ref="D19:J19" ca="1" si="10">IF(D$2&lt;&gt;"",INDIRECT(D$2&amp;"!D48"),"")</f>
        <v/>
      </c>
      <c r="E19" s="42">
        <f t="shared" ca="1" si="10"/>
        <v>13</v>
      </c>
      <c r="F19" s="42" t="str">
        <f t="shared" ca="1" si="10"/>
        <v/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>
        <f t="shared" ca="1" si="9"/>
        <v>12</v>
      </c>
      <c r="D20" s="42" t="str">
        <f t="shared" ref="D20:J20" ca="1" si="11">IF(D$2&lt;&gt;"",INDIRECT(D$2&amp;"!D49"),"")</f>
        <v/>
      </c>
      <c r="E20" s="42">
        <f t="shared" ca="1" si="11"/>
        <v>12</v>
      </c>
      <c r="F20" s="42" t="str">
        <f t="shared" ca="1" si="11"/>
        <v/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>
        <f ca="1">IF($C$18=0,"",ROUND(AVERAGE(D21:J21),3))</f>
        <v>0.315</v>
      </c>
      <c r="D21" s="48">
        <f t="shared" ref="D21:J21" ca="1" si="12">IF(D$2&lt;&gt;"",INDIRECT(D$2&amp;"!D50"),"")</f>
        <v>0</v>
      </c>
      <c r="E21" s="48">
        <f t="shared" ca="1" si="12"/>
        <v>0.63000000000000012</v>
      </c>
      <c r="F21" s="48" t="str">
        <f t="shared" ca="1" si="12"/>
        <v/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/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16</v>
      </c>
      <c r="D25" s="42">
        <f t="shared" ref="D25:J25" ca="1" si="15">IF(D$2&lt;&gt;"",INDIRECT(D$2&amp;"!E47"),"")</f>
        <v>10</v>
      </c>
      <c r="E25" s="42">
        <f t="shared" ca="1" si="15"/>
        <v>21</v>
      </c>
      <c r="F25" s="42" t="str">
        <f t="shared" ca="1" si="15"/>
        <v/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25</v>
      </c>
      <c r="D26" s="42">
        <f t="shared" ref="D26:J26" ca="1" si="16">IF(D$2&lt;&gt;"",INDIRECT(D$2&amp;"!E48"),"")</f>
        <v>29</v>
      </c>
      <c r="E26" s="42">
        <f t="shared" ca="1" si="16"/>
        <v>20</v>
      </c>
      <c r="F26" s="42" t="str">
        <f t="shared" ca="1" si="16"/>
        <v/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30</v>
      </c>
      <c r="D27" s="42">
        <f t="shared" ref="D27:J27" ca="1" si="17">IF(D$2&lt;&gt;"",INDIRECT(D$2&amp;"!E49"),"")</f>
        <v>35</v>
      </c>
      <c r="E27" s="42">
        <f t="shared" ca="1" si="17"/>
        <v>25</v>
      </c>
      <c r="F27" s="42" t="str">
        <f t="shared" ca="1" si="17"/>
        <v/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14.56</v>
      </c>
      <c r="D28" s="46">
        <f t="shared" ref="D28:J28" ca="1" si="18">IF(D$2&lt;&gt;"",INDIRECT(D$2&amp;"!E50"),"")</f>
        <v>13.72</v>
      </c>
      <c r="E28" s="46">
        <f t="shared" ca="1" si="18"/>
        <v>15.400000000000002</v>
      </c>
      <c r="F28" s="46" t="str">
        <f t="shared" ca="1" si="18"/>
        <v/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/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4</v>
      </c>
      <c r="D33" s="42">
        <f t="shared" ref="D33:J33" ca="1" si="21">IF(D$2&lt;&gt;"",INDIRECT(D$2&amp;"!C54"),"")</f>
        <v>3</v>
      </c>
      <c r="E33" s="42">
        <f t="shared" ca="1" si="21"/>
        <v>5</v>
      </c>
      <c r="F33" s="42" t="str">
        <f t="shared" ca="1" si="21"/>
        <v/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400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25</v>
      </c>
      <c r="D34" s="42">
        <f t="shared" ref="D34:J34" ca="1" si="22">IF(D$2&lt;&gt;"",INDIRECT(D$2&amp;"!C55"),"")</f>
        <v>27</v>
      </c>
      <c r="E34" s="42">
        <f t="shared" ca="1" si="22"/>
        <v>22</v>
      </c>
      <c r="F34" s="42" t="str">
        <f t="shared" ca="1" si="22"/>
        <v/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25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28</v>
      </c>
      <c r="D35" s="42">
        <f t="shared" ref="D35:J35" ca="1" si="24">IF(D$2&lt;&gt;"",INDIRECT(D$2&amp;"!C56"),"")</f>
        <v>30</v>
      </c>
      <c r="E35" s="42">
        <f t="shared" ca="1" si="24"/>
        <v>26</v>
      </c>
      <c r="F35" s="42" t="str">
        <f t="shared" ca="1" si="24"/>
        <v/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28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3.1</v>
      </c>
      <c r="D36" s="46">
        <f t="shared" ref="D36:J36" ca="1" si="25">IF(D$2&lt;&gt;"",INDIRECT(D$2&amp;"!C57"),"")</f>
        <v>3.02</v>
      </c>
      <c r="E36" s="46">
        <f t="shared" ca="1" si="25"/>
        <v>3.1799999999999997</v>
      </c>
      <c r="F36" s="46" t="str">
        <f t="shared" ca="1" si="25"/>
        <v/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310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/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4</v>
      </c>
      <c r="D40" s="42">
        <f t="shared" ref="D40:J40" ca="1" si="27">IF(D$2&lt;&gt;"",INDIRECT(D$2&amp;"!D54"),"")</f>
        <v>0</v>
      </c>
      <c r="E40" s="42">
        <f t="shared" ca="1" si="27"/>
        <v>8</v>
      </c>
      <c r="F40" s="42" t="str">
        <f t="shared" ca="1" si="27"/>
        <v/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>
        <f t="shared" ref="C41:C42" ca="1" si="28">IF($C$18=0,"",ROUND(AVERAGE(D41:J41),0))</f>
        <v>13</v>
      </c>
      <c r="D41" s="42" t="str">
        <f t="shared" ref="D41:J41" ca="1" si="29">IF(D$2&lt;&gt;"",INDIRECT(D$2&amp;"!D55"),"")</f>
        <v/>
      </c>
      <c r="E41" s="42">
        <f t="shared" ca="1" si="29"/>
        <v>13</v>
      </c>
      <c r="F41" s="42" t="str">
        <f t="shared" ca="1" si="29"/>
        <v/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>
        <f t="shared" ca="1" si="28"/>
        <v>12</v>
      </c>
      <c r="D42" s="42" t="str">
        <f t="shared" ref="D42:J42" ca="1" si="30">IF(D$2&lt;&gt;"",INDIRECT(D$2&amp;"!D56"),"")</f>
        <v/>
      </c>
      <c r="E42" s="42">
        <f t="shared" ca="1" si="30"/>
        <v>12</v>
      </c>
      <c r="F42" s="42" t="str">
        <f t="shared" ca="1" si="30"/>
        <v/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>
        <f ca="1">IF($C$18=0,"",ROUND(AVERAGE(D43:J43),3))</f>
        <v>0.315</v>
      </c>
      <c r="D43" s="48">
        <f t="shared" ref="D43:J43" ca="1" si="31">IF(D$2&lt;&gt;"",INDIRECT(D$2&amp;"!D57"),"")</f>
        <v>0</v>
      </c>
      <c r="E43" s="48">
        <f t="shared" ca="1" si="31"/>
        <v>0.63000000000000012</v>
      </c>
      <c r="F43" s="48" t="str">
        <f t="shared" ca="1" si="31"/>
        <v/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/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8</v>
      </c>
      <c r="D47" s="42">
        <f t="shared" ref="D47:J47" ca="1" si="34">IF(D$2&lt;&gt;"",INDIRECT(D$2&amp;"!E54"),"")</f>
        <v>3</v>
      </c>
      <c r="E47" s="42">
        <f t="shared" ca="1" si="34"/>
        <v>13</v>
      </c>
      <c r="F47" s="42" t="str">
        <f t="shared" ca="1" si="34"/>
        <v/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22</v>
      </c>
      <c r="D48" s="42">
        <f t="shared" ref="D48:J48" ca="1" si="35">IF(D$2&lt;&gt;"",INDIRECT(D$2&amp;"!E55"),"")</f>
        <v>27</v>
      </c>
      <c r="E48" s="42">
        <f t="shared" ca="1" si="35"/>
        <v>17</v>
      </c>
      <c r="F48" s="42" t="str">
        <f t="shared" ca="1" si="35"/>
        <v/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24</v>
      </c>
      <c r="D49" s="42">
        <f t="shared" ref="D49:J49" ca="1" si="36">IF(D$2&lt;&gt;"",INDIRECT(D$2&amp;"!E56"),"")</f>
        <v>30</v>
      </c>
      <c r="E49" s="42">
        <f t="shared" ca="1" si="36"/>
        <v>17</v>
      </c>
      <c r="F49" s="42" t="str">
        <f t="shared" ca="1" si="36"/>
        <v/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3.415</v>
      </c>
      <c r="D50" s="46">
        <f t="shared" ref="D50:J50" ca="1" si="37">IF(D$2&lt;&gt;"",INDIRECT(D$2&amp;"!E57"),"")</f>
        <v>3.02</v>
      </c>
      <c r="E50" s="46">
        <f t="shared" ca="1" si="37"/>
        <v>3.8099999999999996</v>
      </c>
      <c r="F50" s="46" t="str">
        <f t="shared" ca="1" si="37"/>
        <v/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/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34.299999999999997</v>
      </c>
      <c r="D55" s="52">
        <f t="shared" ref="D55:J55" ca="1" si="39">IF(D$2&lt;&gt;"",INDIRECT(D$2&amp;"!C61"),"")</f>
        <v>30</v>
      </c>
      <c r="E55" s="52">
        <f t="shared" ca="1" si="39"/>
        <v>38.5</v>
      </c>
      <c r="F55" s="52" t="str">
        <f t="shared" ca="1" si="39"/>
        <v/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33.299999999999997</v>
      </c>
      <c r="N55" s="51">
        <f ca="1">IF($C$18=0,"",ROUND((C40/C18*100),1))</f>
        <v>100</v>
      </c>
      <c r="O55" s="55">
        <f ca="1">ROUND((C47/C25*100),1)</f>
        <v>50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21.8</v>
      </c>
      <c r="D56" s="52">
        <f ca="1">IF(D$2&lt;&gt;"",INDIRECT(D$2&amp;"!C62"),"")</f>
        <v>22</v>
      </c>
      <c r="E56" s="52">
        <f t="shared" ref="E56:J56" ca="1" si="40">IF(E$2&lt;&gt;"",INDIRECT(E$2&amp;"!C62"),"")</f>
        <v>21.5</v>
      </c>
      <c r="F56" s="52" t="str">
        <f t="shared" ca="1" si="40"/>
        <v/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21.8</v>
      </c>
      <c r="N56" s="51">
        <f ca="1">IF($C$18=0,"",ROUND((C43/C21*100),1))</f>
        <v>100</v>
      </c>
      <c r="O56" s="55">
        <f ca="1">ROUND((C50/C28*100),1)</f>
        <v>23.5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/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8</v>
      </c>
      <c r="D61" s="42">
        <f t="shared" ref="D61:J61" ca="1" si="42">IF(D$2&lt;&gt;"",INDIRECT(D$2&amp;"!C66"),"")</f>
        <v>7</v>
      </c>
      <c r="E61" s="42">
        <f t="shared" ca="1" si="42"/>
        <v>8</v>
      </c>
      <c r="F61" s="42" t="str">
        <f t="shared" ca="1" si="42"/>
        <v/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800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28</v>
      </c>
      <c r="D62" s="42">
        <f t="shared" ref="D62:J62" ca="1" si="44">IF(D$2&lt;&gt;"",INDIRECT(D$2&amp;"!C67"),"")</f>
        <v>29</v>
      </c>
      <c r="E62" s="42">
        <f t="shared" ca="1" si="44"/>
        <v>27</v>
      </c>
      <c r="F62" s="42" t="str">
        <f t="shared" ca="1" si="44"/>
        <v/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28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38</v>
      </c>
      <c r="D63" s="42">
        <f t="shared" ref="D63:J63" ca="1" si="46">IF(D$2&lt;&gt;"",INDIRECT(D$2&amp;"!C68"),"")</f>
        <v>37</v>
      </c>
      <c r="E63" s="42">
        <f t="shared" ca="1" si="46"/>
        <v>38</v>
      </c>
      <c r="F63" s="42" t="str">
        <f t="shared" ca="1" si="46"/>
        <v/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38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11.145</v>
      </c>
      <c r="D64" s="46">
        <f t="shared" ref="D64:J64" ca="1" si="47">IF(D$2&lt;&gt;"",INDIRECT(D$2&amp;"!C69"),"")</f>
        <v>10.700000000000001</v>
      </c>
      <c r="E64" s="46">
        <f t="shared" ca="1" si="47"/>
        <v>11.590000000000002</v>
      </c>
      <c r="F64" s="46" t="str">
        <f t="shared" ca="1" si="47"/>
        <v/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1114.5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形状比＝74、Sr＝13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/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0</v>
      </c>
      <c r="D69" s="42">
        <f t="shared" ref="D69:J69" ca="1" si="49">IF(D$2&lt;&gt;"",INDIRECT(D$2&amp;"!D66"),"")</f>
        <v>0</v>
      </c>
      <c r="E69" s="42">
        <f t="shared" ca="1" si="49"/>
        <v>0</v>
      </c>
      <c r="F69" s="42" t="str">
        <f t="shared" ca="1" si="49"/>
        <v/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 t="str">
        <f t="shared" ref="C70:C71" ca="1" si="50">IF($C$69=0,"",ROUND(AVERAGE(D70:J70),0))</f>
        <v/>
      </c>
      <c r="D70" s="42" t="str">
        <f t="shared" ref="D70:J70" ca="1" si="51">IF(D$2&lt;&gt;"",INDIRECT(D$2&amp;"!D67"),"")</f>
        <v/>
      </c>
      <c r="E70" s="42" t="str">
        <f t="shared" ca="1" si="51"/>
        <v/>
      </c>
      <c r="F70" s="42" t="str">
        <f t="shared" ca="1" si="51"/>
        <v/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 t="str">
        <f t="shared" ca="1" si="50"/>
        <v/>
      </c>
      <c r="D71" s="42" t="str">
        <f t="shared" ref="D71:J71" ca="1" si="52">IF(D$2&lt;&gt;"",INDIRECT(D$2&amp;"!D68"),"")</f>
        <v/>
      </c>
      <c r="E71" s="42" t="str">
        <f t="shared" ca="1" si="52"/>
        <v/>
      </c>
      <c r="F71" s="42" t="str">
        <f t="shared" ca="1" si="52"/>
        <v/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 t="str">
        <f ca="1">IF($C$69=0,"",ROUND(AVERAGE(D72:J72),3))</f>
        <v/>
      </c>
      <c r="D72" s="48" t="str">
        <f t="shared" ref="D72:J72" ca="1" si="53">IF(D$2&lt;&gt;"",INDIRECT(D$2&amp;"!D69"),"")</f>
        <v/>
      </c>
      <c r="E72" s="48" t="str">
        <f t="shared" ca="1" si="53"/>
        <v/>
      </c>
      <c r="F72" s="48" t="str">
        <f t="shared" ca="1" si="53"/>
        <v/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/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8</v>
      </c>
      <c r="D76" s="42">
        <f t="shared" ref="D76:J76" ca="1" si="55">IF(D$2&lt;&gt;"",INDIRECT(D$2&amp;"!E66"),"")</f>
        <v>7</v>
      </c>
      <c r="E76" s="42">
        <f t="shared" ca="1" si="55"/>
        <v>8</v>
      </c>
      <c r="F76" s="42" t="str">
        <f t="shared" ca="1" si="55"/>
        <v/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28</v>
      </c>
      <c r="D77" s="42">
        <f t="shared" ref="D77:J77" ca="1" si="57">IF(D$2&lt;&gt;"",INDIRECT(D$2&amp;"!E67"),"")</f>
        <v>29</v>
      </c>
      <c r="E77" s="42">
        <f t="shared" ca="1" si="57"/>
        <v>27</v>
      </c>
      <c r="F77" s="42" t="str">
        <f t="shared" ca="1" si="57"/>
        <v/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38</v>
      </c>
      <c r="D78" s="42">
        <f t="shared" ref="D78:J78" ca="1" si="58">IF(D$2&lt;&gt;"",INDIRECT(D$2&amp;"!E68"),"")</f>
        <v>37</v>
      </c>
      <c r="E78" s="42">
        <f t="shared" ca="1" si="58"/>
        <v>38</v>
      </c>
      <c r="F78" s="42" t="str">
        <f t="shared" ca="1" si="58"/>
        <v/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11.145</v>
      </c>
      <c r="D79" s="46">
        <f t="shared" ref="D79:J79" ca="1" si="59">IF(D$2&lt;&gt;"",INDIRECT(D$2&amp;"!E69"),"")</f>
        <v>10.700000000000001</v>
      </c>
      <c r="E79" s="46">
        <f t="shared" ca="1" si="59"/>
        <v>11.590000000000002</v>
      </c>
      <c r="F79" s="46" t="str">
        <f t="shared" ca="1" si="59"/>
        <v/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DE1C4-9F5F-4E2B-8694-BF41CEEB21D0}">
  <sheetPr>
    <tabColor rgb="FF92D050"/>
  </sheetPr>
  <dimension ref="A1:AJ120"/>
  <sheetViews>
    <sheetView showGridLines="0" view="pageBreakPreview" topLeftCell="A37" zoomScale="98" zoomScaleNormal="85" zoomScaleSheetLayoutView="98" workbookViewId="0">
      <selection activeCell="K59" sqref="K59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36</v>
      </c>
      <c r="B2" s="65"/>
      <c r="C2" s="65"/>
      <c r="D2" s="65"/>
      <c r="E2" s="65"/>
      <c r="F2" s="65"/>
      <c r="G2" s="65"/>
      <c r="H2" s="66" t="s">
        <v>191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501</v>
      </c>
      <c r="B4" s="64" t="s">
        <v>209</v>
      </c>
      <c r="C4" s="64"/>
      <c r="D4" s="21">
        <v>32</v>
      </c>
      <c r="E4" s="21">
        <v>24</v>
      </c>
      <c r="F4" s="4">
        <f t="shared" ref="F4:F43" si="0">IF(D4&gt;0,IF(B4="スギ",P4,IF(B4="ヒノキ",U4,IF(B4="アカマツ",Z4,IF(B4="カラマツ",AF4,AJ4)))),"")</f>
        <v>0.9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0.8</v>
      </c>
      <c r="L4" s="22">
        <f t="shared" ref="L4:L43" si="2">ROUND(10^(-5+0.73504+1.83346*LOG(D4)+1.06569*LOG(E4)),2)</f>
        <v>0.92</v>
      </c>
      <c r="M4" s="22">
        <f t="shared" ref="M4:M43" si="3">ROUND(10^(-5+0.71514+1.74357*LOG(D4)+1.17719*LOG(E4)),2)</f>
        <v>0.92</v>
      </c>
      <c r="N4" s="22">
        <f t="shared" ref="N4:N43" si="4">ROUND(10^(-5+0.82956+1.76381*LOG(D4)+1.06412*LOG(E4)),2)</f>
        <v>0.9</v>
      </c>
      <c r="O4" s="22">
        <f t="shared" ref="O4:O43" si="5">ROUND(10^(-5+0.88226+1.79204*LOG(D4)+0.99303*LOG(E4)),2)</f>
        <v>0.89</v>
      </c>
      <c r="P4" s="22">
        <f>HLOOKUP($D4,K$3:O$43,MATCH($A4,$A$3:$A$43,0),1)</f>
        <v>0.9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0.81</v>
      </c>
      <c r="R4" s="22">
        <f t="shared" ref="R4:R43" si="7">ROUND(10^(1.905709*LOG(D4)+1.011385*LOG(E4)-4.293729),2)</f>
        <v>0.93</v>
      </c>
      <c r="S4" s="22">
        <f t="shared" ref="S4:S43" si="8">ROUND(10^(1.771888*LOG(D4)+1.138415*LOG(E4)-4.271259),2)</f>
        <v>0.93</v>
      </c>
      <c r="T4" s="22">
        <f t="shared" ref="T4:T43" si="9">ROUND(10^(1.671519*LOG(D4)+1.363617*LOG(E4)-4.404407),2)</f>
        <v>0.99</v>
      </c>
      <c r="U4" s="22">
        <f t="shared" ref="U4:U43" si="10">HLOOKUP($D4,Q$3:T$43,MATCH($A4,$A$3:$A$43,0),1)</f>
        <v>0.99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0.96</v>
      </c>
      <c r="W4" s="22">
        <f t="shared" ref="W4:W43" si="12">ROUND(10^(-4.155639+1.847898*LOG(D4)+0.951955*LOG(E4)),2)</f>
        <v>0.87</v>
      </c>
      <c r="X4" s="22">
        <f t="shared" ref="X4:X43" si="13">ROUND(10^(-4.194535+1.804172*LOG(D4)+1.034248*LOG(E4)),2)</f>
        <v>0.89</v>
      </c>
      <c r="Y4" s="22">
        <f t="shared" ref="Y4:Y43" si="14">ROUND(10^(-4.42347+2.006485*LOG(D4)+0.967757*LOG(E4)),2)</f>
        <v>0.86</v>
      </c>
      <c r="Z4" s="22">
        <f t="shared" ref="Z4:Z43" si="15">HLOOKUP($D4,V$3:Y$43,MATCH($A4,$A$3:$A$43,0),1)</f>
        <v>0.89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0.77</v>
      </c>
      <c r="AB4" s="22">
        <f t="shared" ref="AB4:AB43" si="17">ROUND(10^(1.979213*LOG(D4)+0.998347*LOG(E4)-4.369281),2)</f>
        <v>0.97</v>
      </c>
      <c r="AC4" s="22">
        <f t="shared" ref="AC4:AC43" si="18">ROUND(10^(1.904401*LOG(D4)+1.062478*LOG(E4)-4.348104),2)</f>
        <v>0.97</v>
      </c>
      <c r="AD4" s="22">
        <f t="shared" ref="AD4:AD43" si="19">ROUND(10^(1.640825*LOG(D4)+1.080387*LOG(E4)-3.976731),2)</f>
        <v>0.96</v>
      </c>
      <c r="AE4" s="22">
        <f t="shared" ref="AE4:AE43" si="20">ROUND(10^(1.90887*LOG(D4)+1.088002*LOG(E4)-4.431495),2)</f>
        <v>0.88</v>
      </c>
      <c r="AF4" s="22">
        <f t="shared" ref="AF4:AF43" si="21">HLOOKUP($D4,AA$3:AE$43,MATCH($A4,$A$3:$A$43,0),1)</f>
        <v>0.96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0.77</v>
      </c>
      <c r="AH4" s="22">
        <f t="shared" ref="AH4:AH43" si="23">ROUND(10^(1.93813902*LOG(D4)+0.96697002*LOG(E4)-4.32216295),2)</f>
        <v>0.85</v>
      </c>
      <c r="AI4" s="22">
        <f t="shared" ref="AI4:AI43" si="24">ROUND(10^(1.82464098*LOG(D4)+0.97625989*LOG(E4)-4.15096808),2)</f>
        <v>0.88</v>
      </c>
      <c r="AJ4" s="22">
        <f t="shared" ref="AJ4:AJ43" si="25">HLOOKUP($D4,AG$3:AI$43,MATCH($A4,$A$3:$A$43,0),1)</f>
        <v>0.85</v>
      </c>
    </row>
    <row r="5" spans="1:36" ht="12.95" customHeight="1">
      <c r="A5" s="21">
        <v>502</v>
      </c>
      <c r="B5" s="64" t="s">
        <v>209</v>
      </c>
      <c r="C5" s="64"/>
      <c r="D5" s="21">
        <v>14</v>
      </c>
      <c r="E5" s="21">
        <v>12</v>
      </c>
      <c r="F5" s="4">
        <f>IF(D5&gt;0,IF(B5="スギ",P5,IF(B5="ヒノキ",U5,IF(B5="アカマツ",Z5,IF(B5="カラマツ",AF5,AJ5)))),"")</f>
        <v>0.1</v>
      </c>
      <c r="G5" s="5" t="s">
        <v>211</v>
      </c>
      <c r="H5" s="21" t="s">
        <v>212</v>
      </c>
      <c r="I5" s="21" t="s">
        <v>227</v>
      </c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0.09</v>
      </c>
      <c r="L5" s="22">
        <f>ROUND(10^(-5+0.73504+1.83346*LOG(D5)+1.06569*LOG(E5)),2)</f>
        <v>0.1</v>
      </c>
      <c r="M5" s="22">
        <f>ROUND(10^(-5+0.71514+1.74357*LOG(D5)+1.17719*LOG(E5)),2)</f>
        <v>0.1</v>
      </c>
      <c r="N5" s="22">
        <f>ROUND(10^(-5+0.82956+1.76381*LOG(D5)+1.06412*LOG(E5)),2)</f>
        <v>0.1</v>
      </c>
      <c r="O5" s="22">
        <f>ROUND(10^(-5+0.88226+1.79204*LOG(D5)+0.99303*LOG(E5)),2)</f>
        <v>0.1</v>
      </c>
      <c r="P5" s="22">
        <f>HLOOKUP($D5,K$3:O$43,MATCH(A5,$A$3:$A$43,0),1)</f>
        <v>0.1</v>
      </c>
      <c r="Q5" s="22">
        <f>IF(ROUND(10^(1.810672*LOG(D5)+0.982833*LOG(E5)-4.173533),2)&gt;=0.01,ROUND(10^(1.810672*LOG(D5)+0.982833*LOG(E5)-4.173533),2),ROUND(10^(1.810672*LOG(D5)+0.982833*LOG(E5)-4.173533),3))</f>
        <v>0.09</v>
      </c>
      <c r="R5" s="22">
        <f>ROUND(10^(1.905709*LOG(D5)+1.011385*LOG(E5)-4.293729),2)</f>
        <v>0.1</v>
      </c>
      <c r="S5" s="22">
        <f>ROUND(10^(1.771888*LOG(D5)+1.138415*LOG(E5)-4.271259),2)</f>
        <v>0.1</v>
      </c>
      <c r="T5" s="22">
        <f>ROUND(10^(1.671519*LOG(D5)+1.363617*LOG(E5)-4.404407),2)</f>
        <v>0.1</v>
      </c>
      <c r="U5" s="22">
        <f>HLOOKUP($D5,Q$3:T$43,MATCH($A5,$A$3:$A$43,0),1)</f>
        <v>0.1</v>
      </c>
      <c r="V5" s="22">
        <f>IF(ROUND(10^(-4.249503+1.946501*LOG(D5)+0.942682*LOG(E5)),2)&gt;=0.01,ROUND(10^(-4.249503+1.946501*LOG(D5)+0.942682*LOG(E5)),2),ROUND(10^(-4.249503+1.946501*LOG(D5)+0.942682*LOG(E5)),3))</f>
        <v>0.1</v>
      </c>
      <c r="W5" s="22">
        <f>ROUND(10^(-4.155639+1.847898*LOG(D5)+0.951955*LOG(E5)),2)</f>
        <v>0.1</v>
      </c>
      <c r="X5" s="22">
        <f>ROUND(10^(-4.194535+1.804172*LOG(D5)+1.034248*LOG(E5)),2)</f>
        <v>0.1</v>
      </c>
      <c r="Y5" s="22">
        <f>ROUND(10^(-4.42347+2.006485*LOG(D5)+0.967757*LOG(E5)),2)</f>
        <v>0.08</v>
      </c>
      <c r="Z5" s="22">
        <f>HLOOKUP($D5,V$3:Y$43,MATCH($A5,$A$3:$A$43,0),1)</f>
        <v>0.1</v>
      </c>
      <c r="AA5" s="22">
        <f>IF(ROUND(10^(1.80389*LOG(D5)+0.962587*LOG(E5)-4.155099),2)&gt;=0.01,ROUND(10^(1.80389*LOG(D5)+0.962587*LOG(E5)-4.155099),2),ROUND(10^(1.80389*LOG(D5)+0.962587*LOG(E5)-4.155099),3))</f>
        <v>0.09</v>
      </c>
      <c r="AB5" s="22">
        <f>ROUND(10^(1.979213*LOG(D5)+0.998347*LOG(E5)-4.369281),2)</f>
        <v>0.09</v>
      </c>
      <c r="AC5" s="22">
        <f>ROUND(10^(1.904401*LOG(D5)+1.062478*LOG(E5)-4.348104),2)</f>
        <v>0.1</v>
      </c>
      <c r="AD5" s="22">
        <f>ROUND(10^(1.640825*LOG(D5)+1.080387*LOG(E5)-3.976731),2)</f>
        <v>0.12</v>
      </c>
      <c r="AE5" s="22">
        <f>ROUND(10^(1.90887*LOG(D5)+1.088002*LOG(E5)-4.431495),2)</f>
        <v>0.09</v>
      </c>
      <c r="AF5" s="22">
        <f>HLOOKUP($D5,AA$3:AE$43,MATCH($A5,$A$3:$A$43,0),1)</f>
        <v>0.09</v>
      </c>
      <c r="AG5" s="22">
        <f>IF(ROUND(10^(1.94019664*LOG(D5)+0.84689666*LOG(E5)-4.20067295),2)&gt;=0.01,ROUND(10^(1.94019664*LOG(D5)+0.84689666*LOG(E5)-4.20067295),2),ROUND(10^(1.94019664*LOG(D5)+0.84689666*LOG(E5)-4.20067295),3))</f>
        <v>0.09</v>
      </c>
      <c r="AH5" s="22">
        <f>ROUND(10^(1.93813902*LOG(D5)+0.96697002*LOG(E5)-4.32216295),2)</f>
        <v>0.09</v>
      </c>
      <c r="AI5" s="22">
        <f>ROUND(10^(1.82464098*LOG(D5)+0.97625989*LOG(E5)-4.15096808),2)</f>
        <v>0.1</v>
      </c>
      <c r="AJ5" s="22">
        <f>HLOOKUP($D5,AG$3:AI$43,MATCH($A5,$A$3:$A$43,0),1)</f>
        <v>0.09</v>
      </c>
    </row>
    <row r="6" spans="1:36" ht="12.95" customHeight="1">
      <c r="A6" s="21">
        <v>503</v>
      </c>
      <c r="B6" s="64" t="s">
        <v>209</v>
      </c>
      <c r="C6" s="64"/>
      <c r="D6" s="21">
        <v>24</v>
      </c>
      <c r="E6" s="21">
        <v>22</v>
      </c>
      <c r="F6" s="4">
        <f t="shared" si="0"/>
        <v>0.5</v>
      </c>
      <c r="G6" s="21"/>
      <c r="H6" s="21"/>
      <c r="I6" s="21"/>
      <c r="J6" s="1" t="s">
        <v>15</v>
      </c>
      <c r="K6" s="22">
        <f t="shared" si="1"/>
        <v>0.44</v>
      </c>
      <c r="L6" s="22">
        <f t="shared" si="2"/>
        <v>0.5</v>
      </c>
      <c r="M6" s="22">
        <f t="shared" si="3"/>
        <v>0.5</v>
      </c>
      <c r="N6" s="22">
        <f t="shared" si="4"/>
        <v>0.49</v>
      </c>
      <c r="O6" s="22">
        <f t="shared" si="5"/>
        <v>0.49</v>
      </c>
      <c r="P6" s="22">
        <f t="shared" ref="P6:P43" si="26">HLOOKUP($D6,K$3:O$43,MATCH(A6,$A$3:$A$43,0),1)</f>
        <v>0.5</v>
      </c>
      <c r="Q6" s="22">
        <f t="shared" si="6"/>
        <v>0.44</v>
      </c>
      <c r="R6" s="22">
        <f t="shared" si="7"/>
        <v>0.49</v>
      </c>
      <c r="S6" s="22">
        <f t="shared" si="8"/>
        <v>0.5</v>
      </c>
      <c r="T6" s="22">
        <f t="shared" si="9"/>
        <v>0.54</v>
      </c>
      <c r="U6" s="22">
        <f t="shared" si="10"/>
        <v>0.5</v>
      </c>
      <c r="V6" s="22">
        <f t="shared" si="11"/>
        <v>0.5</v>
      </c>
      <c r="W6" s="22">
        <f t="shared" si="12"/>
        <v>0.47</v>
      </c>
      <c r="X6" s="22">
        <f t="shared" si="13"/>
        <v>0.48</v>
      </c>
      <c r="Y6" s="22">
        <f t="shared" si="14"/>
        <v>0.44</v>
      </c>
      <c r="Z6" s="22">
        <f t="shared" si="15"/>
        <v>0.48</v>
      </c>
      <c r="AA6" s="22">
        <f t="shared" si="16"/>
        <v>0.42</v>
      </c>
      <c r="AB6" s="22">
        <f t="shared" si="17"/>
        <v>0.5</v>
      </c>
      <c r="AC6" s="22">
        <f t="shared" si="18"/>
        <v>0.51</v>
      </c>
      <c r="AD6" s="22">
        <f t="shared" si="19"/>
        <v>0.55000000000000004</v>
      </c>
      <c r="AE6" s="22">
        <f t="shared" si="20"/>
        <v>0.46</v>
      </c>
      <c r="AF6" s="22">
        <f t="shared" si="21"/>
        <v>0.51</v>
      </c>
      <c r="AG6" s="22">
        <f t="shared" si="22"/>
        <v>0.41</v>
      </c>
      <c r="AH6" s="22">
        <f t="shared" si="23"/>
        <v>0.45</v>
      </c>
      <c r="AI6" s="22">
        <f t="shared" si="24"/>
        <v>0.48</v>
      </c>
      <c r="AJ6" s="22">
        <f t="shared" si="25"/>
        <v>0.45</v>
      </c>
    </row>
    <row r="7" spans="1:36" ht="12.95" customHeight="1">
      <c r="A7" s="21">
        <v>504</v>
      </c>
      <c r="B7" s="64" t="s">
        <v>209</v>
      </c>
      <c r="C7" s="64"/>
      <c r="D7" s="21">
        <v>22</v>
      </c>
      <c r="E7" s="21">
        <v>18</v>
      </c>
      <c r="F7" s="4">
        <f t="shared" si="0"/>
        <v>0.34</v>
      </c>
      <c r="G7" s="5"/>
      <c r="H7" s="21" t="s">
        <v>214</v>
      </c>
      <c r="I7" s="21" t="s">
        <v>215</v>
      </c>
      <c r="J7" s="1" t="s">
        <v>15</v>
      </c>
      <c r="K7" s="22">
        <f t="shared" si="1"/>
        <v>0.31</v>
      </c>
      <c r="L7" s="22">
        <f t="shared" si="2"/>
        <v>0.34</v>
      </c>
      <c r="M7" s="22">
        <f t="shared" si="3"/>
        <v>0.34</v>
      </c>
      <c r="N7" s="22">
        <f t="shared" si="4"/>
        <v>0.34</v>
      </c>
      <c r="O7" s="22">
        <f t="shared" si="5"/>
        <v>0.34</v>
      </c>
      <c r="P7" s="22">
        <f t="shared" si="26"/>
        <v>0.34</v>
      </c>
      <c r="Q7" s="22">
        <f t="shared" si="6"/>
        <v>0.31</v>
      </c>
      <c r="R7" s="22">
        <f t="shared" si="7"/>
        <v>0.34</v>
      </c>
      <c r="S7" s="22">
        <f t="shared" si="8"/>
        <v>0.34</v>
      </c>
      <c r="T7" s="22">
        <f t="shared" si="9"/>
        <v>0.36</v>
      </c>
      <c r="U7" s="22">
        <f t="shared" si="10"/>
        <v>0.34</v>
      </c>
      <c r="V7" s="22">
        <f t="shared" si="11"/>
        <v>0.35</v>
      </c>
      <c r="W7" s="22">
        <f t="shared" si="12"/>
        <v>0.33</v>
      </c>
      <c r="X7" s="22">
        <f t="shared" si="13"/>
        <v>0.34</v>
      </c>
      <c r="Y7" s="22">
        <f t="shared" si="14"/>
        <v>0.31</v>
      </c>
      <c r="Z7" s="22">
        <f t="shared" si="15"/>
        <v>0.34</v>
      </c>
      <c r="AA7" s="22">
        <f t="shared" si="16"/>
        <v>0.3</v>
      </c>
      <c r="AB7" s="22">
        <f t="shared" si="17"/>
        <v>0.35</v>
      </c>
      <c r="AC7" s="22">
        <f t="shared" si="18"/>
        <v>0.35</v>
      </c>
      <c r="AD7" s="22">
        <f t="shared" si="19"/>
        <v>0.38</v>
      </c>
      <c r="AE7" s="22">
        <f t="shared" si="20"/>
        <v>0.31</v>
      </c>
      <c r="AF7" s="22">
        <f t="shared" si="21"/>
        <v>0.35</v>
      </c>
      <c r="AG7" s="22">
        <f t="shared" si="22"/>
        <v>0.28999999999999998</v>
      </c>
      <c r="AH7" s="22">
        <f t="shared" si="23"/>
        <v>0.31</v>
      </c>
      <c r="AI7" s="22">
        <f t="shared" si="24"/>
        <v>0.33</v>
      </c>
      <c r="AJ7" s="22">
        <f t="shared" si="25"/>
        <v>0.31</v>
      </c>
    </row>
    <row r="8" spans="1:36" ht="12.95" customHeight="1">
      <c r="A8" s="21">
        <v>505</v>
      </c>
      <c r="B8" s="64" t="s">
        <v>209</v>
      </c>
      <c r="C8" s="64"/>
      <c r="D8" s="21">
        <v>30</v>
      </c>
      <c r="E8" s="21">
        <v>20</v>
      </c>
      <c r="F8" s="4">
        <f t="shared" si="0"/>
        <v>0.66</v>
      </c>
      <c r="G8" s="5"/>
      <c r="H8" s="21" t="s">
        <v>214</v>
      </c>
      <c r="I8" s="21" t="s">
        <v>215</v>
      </c>
      <c r="J8" s="1" t="s">
        <v>15</v>
      </c>
      <c r="K8" s="22">
        <f t="shared" si="1"/>
        <v>0.59</v>
      </c>
      <c r="L8" s="22">
        <f t="shared" si="2"/>
        <v>0.68</v>
      </c>
      <c r="M8" s="22">
        <f t="shared" si="3"/>
        <v>0.66</v>
      </c>
      <c r="N8" s="22">
        <f t="shared" si="4"/>
        <v>0.66</v>
      </c>
      <c r="O8" s="22">
        <f t="shared" si="5"/>
        <v>0.66</v>
      </c>
      <c r="P8" s="22">
        <f t="shared" si="26"/>
        <v>0.66</v>
      </c>
      <c r="Q8" s="22">
        <f t="shared" si="6"/>
        <v>0.6</v>
      </c>
      <c r="R8" s="22">
        <f t="shared" si="7"/>
        <v>0.69</v>
      </c>
      <c r="S8" s="22">
        <f t="shared" si="8"/>
        <v>0.67</v>
      </c>
      <c r="T8" s="22">
        <f t="shared" si="9"/>
        <v>0.69</v>
      </c>
      <c r="U8" s="22">
        <f t="shared" si="10"/>
        <v>0.67</v>
      </c>
      <c r="V8" s="22">
        <f t="shared" si="11"/>
        <v>0.71</v>
      </c>
      <c r="W8" s="22">
        <f t="shared" si="12"/>
        <v>0.65</v>
      </c>
      <c r="X8" s="22">
        <f t="shared" si="13"/>
        <v>0.65</v>
      </c>
      <c r="Y8" s="22">
        <f t="shared" si="14"/>
        <v>0.63</v>
      </c>
      <c r="Z8" s="22">
        <f t="shared" si="15"/>
        <v>0.65</v>
      </c>
      <c r="AA8" s="22">
        <f t="shared" si="16"/>
        <v>0.57999999999999996</v>
      </c>
      <c r="AB8" s="22">
        <f t="shared" si="17"/>
        <v>0.71</v>
      </c>
      <c r="AC8" s="22">
        <f t="shared" si="18"/>
        <v>0.7</v>
      </c>
      <c r="AD8" s="22">
        <f t="shared" si="19"/>
        <v>0.71</v>
      </c>
      <c r="AE8" s="22">
        <f t="shared" si="20"/>
        <v>0.64</v>
      </c>
      <c r="AF8" s="22">
        <f t="shared" si="21"/>
        <v>0.7</v>
      </c>
      <c r="AG8" s="22">
        <f t="shared" si="22"/>
        <v>0.57999999999999996</v>
      </c>
      <c r="AH8" s="22">
        <f t="shared" si="23"/>
        <v>0.63</v>
      </c>
      <c r="AI8" s="22">
        <f t="shared" si="24"/>
        <v>0.65</v>
      </c>
      <c r="AJ8" s="22">
        <f t="shared" si="25"/>
        <v>0.63</v>
      </c>
    </row>
    <row r="9" spans="1:36" ht="12.95" customHeight="1">
      <c r="A9" s="21">
        <v>506</v>
      </c>
      <c r="B9" s="64" t="s">
        <v>209</v>
      </c>
      <c r="C9" s="64"/>
      <c r="D9" s="21">
        <v>10</v>
      </c>
      <c r="E9" s="21">
        <v>10</v>
      </c>
      <c r="F9" s="4">
        <f t="shared" si="0"/>
        <v>0.04</v>
      </c>
      <c r="G9" s="5" t="s">
        <v>211</v>
      </c>
      <c r="H9" s="21" t="s">
        <v>212</v>
      </c>
      <c r="I9" s="21" t="s">
        <v>227</v>
      </c>
      <c r="J9" s="1" t="s">
        <v>15</v>
      </c>
      <c r="K9" s="22">
        <f t="shared" si="1"/>
        <v>0.04</v>
      </c>
      <c r="L9" s="22">
        <f t="shared" si="2"/>
        <v>0.04</v>
      </c>
      <c r="M9" s="22">
        <f t="shared" si="3"/>
        <v>0.04</v>
      </c>
      <c r="N9" s="22">
        <f t="shared" si="4"/>
        <v>0.05</v>
      </c>
      <c r="O9" s="22">
        <f t="shared" si="5"/>
        <v>0.05</v>
      </c>
      <c r="P9" s="22">
        <f t="shared" si="26"/>
        <v>0.04</v>
      </c>
      <c r="Q9" s="22">
        <f t="shared" si="6"/>
        <v>0.04</v>
      </c>
      <c r="R9" s="22">
        <f t="shared" si="7"/>
        <v>0.04</v>
      </c>
      <c r="S9" s="22">
        <f t="shared" si="8"/>
        <v>0.04</v>
      </c>
      <c r="T9" s="22">
        <f t="shared" si="9"/>
        <v>0.04</v>
      </c>
      <c r="U9" s="22">
        <f t="shared" si="10"/>
        <v>0.04</v>
      </c>
      <c r="V9" s="22">
        <f t="shared" si="11"/>
        <v>0.04</v>
      </c>
      <c r="W9" s="22">
        <f t="shared" si="12"/>
        <v>0.04</v>
      </c>
      <c r="X9" s="22">
        <f t="shared" si="13"/>
        <v>0.04</v>
      </c>
      <c r="Y9" s="22">
        <f t="shared" si="14"/>
        <v>0.04</v>
      </c>
      <c r="Z9" s="22">
        <f t="shared" si="15"/>
        <v>0.04</v>
      </c>
      <c r="AA9" s="22">
        <f t="shared" si="16"/>
        <v>0.04</v>
      </c>
      <c r="AB9" s="22">
        <f t="shared" si="17"/>
        <v>0.04</v>
      </c>
      <c r="AC9" s="22">
        <f t="shared" si="18"/>
        <v>0.04</v>
      </c>
      <c r="AD9" s="22">
        <f t="shared" si="19"/>
        <v>0.06</v>
      </c>
      <c r="AE9" s="22">
        <f t="shared" si="20"/>
        <v>0.04</v>
      </c>
      <c r="AF9" s="22">
        <f t="shared" si="21"/>
        <v>0.04</v>
      </c>
      <c r="AG9" s="22">
        <f t="shared" si="22"/>
        <v>0.04</v>
      </c>
      <c r="AH9" s="22">
        <f t="shared" si="23"/>
        <v>0.04</v>
      </c>
      <c r="AI9" s="22">
        <f t="shared" si="24"/>
        <v>0.04</v>
      </c>
      <c r="AJ9" s="22">
        <f t="shared" si="25"/>
        <v>0.04</v>
      </c>
    </row>
    <row r="10" spans="1:36" ht="12.95" customHeight="1">
      <c r="A10" s="21">
        <v>507</v>
      </c>
      <c r="B10" s="64" t="s">
        <v>209</v>
      </c>
      <c r="C10" s="64"/>
      <c r="D10" s="21">
        <v>14</v>
      </c>
      <c r="E10" s="21">
        <v>17</v>
      </c>
      <c r="F10" s="4">
        <f t="shared" si="0"/>
        <v>0.14000000000000001</v>
      </c>
      <c r="G10" s="5" t="s">
        <v>220</v>
      </c>
      <c r="H10" s="21" t="s">
        <v>214</v>
      </c>
      <c r="I10" s="21" t="s">
        <v>221</v>
      </c>
      <c r="J10" s="1" t="s">
        <v>15</v>
      </c>
      <c r="K10" s="22">
        <f t="shared" si="1"/>
        <v>0.13</v>
      </c>
      <c r="L10" s="22">
        <f t="shared" si="2"/>
        <v>0.14000000000000001</v>
      </c>
      <c r="M10" s="22">
        <f t="shared" si="3"/>
        <v>0.15</v>
      </c>
      <c r="N10" s="22">
        <f t="shared" si="4"/>
        <v>0.14000000000000001</v>
      </c>
      <c r="O10" s="22">
        <f t="shared" si="5"/>
        <v>0.14000000000000001</v>
      </c>
      <c r="P10" s="22">
        <f t="shared" si="26"/>
        <v>0.14000000000000001</v>
      </c>
      <c r="Q10" s="22">
        <f t="shared" si="6"/>
        <v>0.13</v>
      </c>
      <c r="R10" s="22">
        <f t="shared" si="7"/>
        <v>0.14000000000000001</v>
      </c>
      <c r="S10" s="22">
        <f t="shared" si="8"/>
        <v>0.14000000000000001</v>
      </c>
      <c r="T10" s="22">
        <f t="shared" si="9"/>
        <v>0.15</v>
      </c>
      <c r="U10" s="22">
        <f t="shared" si="10"/>
        <v>0.14000000000000001</v>
      </c>
      <c r="V10" s="22">
        <f t="shared" si="11"/>
        <v>0.14000000000000001</v>
      </c>
      <c r="W10" s="22">
        <f t="shared" si="12"/>
        <v>0.14000000000000001</v>
      </c>
      <c r="X10" s="22">
        <f t="shared" si="13"/>
        <v>0.14000000000000001</v>
      </c>
      <c r="Y10" s="22">
        <f t="shared" si="14"/>
        <v>0.12</v>
      </c>
      <c r="Z10" s="22">
        <f t="shared" si="15"/>
        <v>0.14000000000000001</v>
      </c>
      <c r="AA10" s="22">
        <f t="shared" si="16"/>
        <v>0.12</v>
      </c>
      <c r="AB10" s="22">
        <f t="shared" si="17"/>
        <v>0.13</v>
      </c>
      <c r="AC10" s="22">
        <f t="shared" si="18"/>
        <v>0.14000000000000001</v>
      </c>
      <c r="AD10" s="22">
        <f t="shared" si="19"/>
        <v>0.17</v>
      </c>
      <c r="AE10" s="22">
        <f t="shared" si="20"/>
        <v>0.12</v>
      </c>
      <c r="AF10" s="22">
        <f t="shared" si="21"/>
        <v>0.13</v>
      </c>
      <c r="AG10" s="22">
        <f t="shared" si="22"/>
        <v>0.12</v>
      </c>
      <c r="AH10" s="22">
        <f t="shared" si="23"/>
        <v>0.12</v>
      </c>
      <c r="AI10" s="22">
        <f t="shared" si="24"/>
        <v>0.14000000000000001</v>
      </c>
      <c r="AJ10" s="22">
        <f t="shared" si="25"/>
        <v>0.12</v>
      </c>
    </row>
    <row r="11" spans="1:36" ht="12.95" customHeight="1">
      <c r="A11" s="21">
        <v>508</v>
      </c>
      <c r="B11" s="64" t="s">
        <v>209</v>
      </c>
      <c r="C11" s="64"/>
      <c r="D11" s="21">
        <v>22</v>
      </c>
      <c r="E11" s="21">
        <v>22</v>
      </c>
      <c r="F11" s="4">
        <f t="shared" si="0"/>
        <v>0.43</v>
      </c>
      <c r="G11" s="5"/>
      <c r="H11" s="21"/>
      <c r="I11" s="21"/>
      <c r="J11" s="1" t="s">
        <v>15</v>
      </c>
      <c r="K11" s="22">
        <f t="shared" si="1"/>
        <v>0.38</v>
      </c>
      <c r="L11" s="22">
        <f t="shared" si="2"/>
        <v>0.42</v>
      </c>
      <c r="M11" s="22">
        <f t="shared" si="3"/>
        <v>0.43</v>
      </c>
      <c r="N11" s="22">
        <f t="shared" si="4"/>
        <v>0.42</v>
      </c>
      <c r="O11" s="22">
        <f t="shared" si="5"/>
        <v>0.42</v>
      </c>
      <c r="P11" s="22">
        <f t="shared" si="26"/>
        <v>0.43</v>
      </c>
      <c r="Q11" s="22">
        <f t="shared" si="6"/>
        <v>0.38</v>
      </c>
      <c r="R11" s="22">
        <f t="shared" si="7"/>
        <v>0.42</v>
      </c>
      <c r="S11" s="22">
        <f t="shared" si="8"/>
        <v>0.43</v>
      </c>
      <c r="T11" s="22">
        <f t="shared" si="9"/>
        <v>0.47</v>
      </c>
      <c r="U11" s="22">
        <f t="shared" si="10"/>
        <v>0.43</v>
      </c>
      <c r="V11" s="22">
        <f t="shared" si="11"/>
        <v>0.43</v>
      </c>
      <c r="W11" s="22">
        <f t="shared" si="12"/>
        <v>0.4</v>
      </c>
      <c r="X11" s="22">
        <f t="shared" si="13"/>
        <v>0.41</v>
      </c>
      <c r="Y11" s="22">
        <f t="shared" si="14"/>
        <v>0.37</v>
      </c>
      <c r="Z11" s="22">
        <f t="shared" si="15"/>
        <v>0.41</v>
      </c>
      <c r="AA11" s="22">
        <f t="shared" si="16"/>
        <v>0.36</v>
      </c>
      <c r="AB11" s="22">
        <f t="shared" si="17"/>
        <v>0.42</v>
      </c>
      <c r="AC11" s="22">
        <f t="shared" si="18"/>
        <v>0.43</v>
      </c>
      <c r="AD11" s="22">
        <f t="shared" si="19"/>
        <v>0.47</v>
      </c>
      <c r="AE11" s="22">
        <f t="shared" si="20"/>
        <v>0.39</v>
      </c>
      <c r="AF11" s="22">
        <f t="shared" si="21"/>
        <v>0.43</v>
      </c>
      <c r="AG11" s="22">
        <f t="shared" si="22"/>
        <v>0.35</v>
      </c>
      <c r="AH11" s="22">
        <f t="shared" si="23"/>
        <v>0.38</v>
      </c>
      <c r="AI11" s="22">
        <f t="shared" si="24"/>
        <v>0.41</v>
      </c>
      <c r="AJ11" s="22">
        <f t="shared" si="25"/>
        <v>0.38</v>
      </c>
    </row>
    <row r="12" spans="1:36" ht="12.95" customHeight="1">
      <c r="A12" s="21">
        <v>509</v>
      </c>
      <c r="B12" s="64" t="s">
        <v>209</v>
      </c>
      <c r="C12" s="64"/>
      <c r="D12" s="21">
        <v>34</v>
      </c>
      <c r="E12" s="21">
        <v>23</v>
      </c>
      <c r="F12" s="4">
        <f t="shared" si="0"/>
        <v>0.95</v>
      </c>
      <c r="G12" s="21"/>
      <c r="H12" s="21" t="s">
        <v>214</v>
      </c>
      <c r="I12" s="21" t="s">
        <v>215</v>
      </c>
      <c r="J12" s="1" t="s">
        <v>15</v>
      </c>
      <c r="K12" s="22">
        <f t="shared" si="1"/>
        <v>0.85</v>
      </c>
      <c r="L12" s="22">
        <f t="shared" si="2"/>
        <v>0.99</v>
      </c>
      <c r="M12" s="22">
        <f t="shared" si="3"/>
        <v>0.97</v>
      </c>
      <c r="N12" s="22">
        <f t="shared" si="4"/>
        <v>0.95</v>
      </c>
      <c r="O12" s="22">
        <f t="shared" si="5"/>
        <v>0.95</v>
      </c>
      <c r="P12" s="22">
        <f t="shared" si="26"/>
        <v>0.95</v>
      </c>
      <c r="Q12" s="22">
        <f t="shared" si="6"/>
        <v>0.87</v>
      </c>
      <c r="R12" s="22">
        <f t="shared" si="7"/>
        <v>1</v>
      </c>
      <c r="S12" s="22">
        <f t="shared" si="8"/>
        <v>0.98</v>
      </c>
      <c r="T12" s="22">
        <f t="shared" si="9"/>
        <v>1.03</v>
      </c>
      <c r="U12" s="22">
        <f t="shared" si="10"/>
        <v>1.03</v>
      </c>
      <c r="V12" s="22">
        <f t="shared" si="11"/>
        <v>1.04</v>
      </c>
      <c r="W12" s="22">
        <f t="shared" si="12"/>
        <v>0.93</v>
      </c>
      <c r="X12" s="22">
        <f t="shared" si="13"/>
        <v>0.95</v>
      </c>
      <c r="Y12" s="22">
        <f t="shared" si="14"/>
        <v>0.93</v>
      </c>
      <c r="Z12" s="22">
        <f t="shared" si="15"/>
        <v>0.95</v>
      </c>
      <c r="AA12" s="22">
        <f t="shared" si="16"/>
        <v>0.83</v>
      </c>
      <c r="AB12" s="22">
        <f t="shared" si="17"/>
        <v>1.05</v>
      </c>
      <c r="AC12" s="22">
        <f t="shared" si="18"/>
        <v>1.04</v>
      </c>
      <c r="AD12" s="22">
        <f t="shared" si="19"/>
        <v>1.02</v>
      </c>
      <c r="AE12" s="22">
        <f t="shared" si="20"/>
        <v>0.94</v>
      </c>
      <c r="AF12" s="22">
        <f t="shared" si="21"/>
        <v>1.02</v>
      </c>
      <c r="AG12" s="22">
        <f t="shared" si="22"/>
        <v>0.84</v>
      </c>
      <c r="AH12" s="22">
        <f t="shared" si="23"/>
        <v>0.92</v>
      </c>
      <c r="AI12" s="22">
        <f t="shared" si="24"/>
        <v>0.94</v>
      </c>
      <c r="AJ12" s="22">
        <f t="shared" si="25"/>
        <v>0.92</v>
      </c>
    </row>
    <row r="13" spans="1:36" ht="12.95" customHeight="1">
      <c r="A13" s="21">
        <v>510</v>
      </c>
      <c r="B13" s="64" t="s">
        <v>209</v>
      </c>
      <c r="C13" s="64"/>
      <c r="D13" s="21">
        <v>28</v>
      </c>
      <c r="E13" s="21">
        <v>24</v>
      </c>
      <c r="F13" s="4">
        <f t="shared" si="0"/>
        <v>0.73</v>
      </c>
      <c r="G13" s="5"/>
      <c r="H13" s="21"/>
      <c r="I13" s="21"/>
      <c r="J13" s="1" t="s">
        <v>15</v>
      </c>
      <c r="K13" s="22">
        <f t="shared" si="1"/>
        <v>0.63</v>
      </c>
      <c r="L13" s="22">
        <f t="shared" si="2"/>
        <v>0.72</v>
      </c>
      <c r="M13" s="22">
        <f t="shared" si="3"/>
        <v>0.73</v>
      </c>
      <c r="N13" s="22">
        <f t="shared" si="4"/>
        <v>0.71</v>
      </c>
      <c r="O13" s="22">
        <f t="shared" si="5"/>
        <v>0.7</v>
      </c>
      <c r="P13" s="22">
        <f t="shared" si="26"/>
        <v>0.73</v>
      </c>
      <c r="Q13" s="22">
        <f t="shared" si="6"/>
        <v>0.64</v>
      </c>
      <c r="R13" s="22">
        <f t="shared" si="7"/>
        <v>0.72</v>
      </c>
      <c r="S13" s="22">
        <f t="shared" si="8"/>
        <v>0.73</v>
      </c>
      <c r="T13" s="22">
        <f t="shared" si="9"/>
        <v>0.79</v>
      </c>
      <c r="U13" s="22">
        <f t="shared" si="10"/>
        <v>0.73</v>
      </c>
      <c r="V13" s="22">
        <f t="shared" si="11"/>
        <v>0.74</v>
      </c>
      <c r="W13" s="22">
        <f t="shared" si="12"/>
        <v>0.68</v>
      </c>
      <c r="X13" s="22">
        <f t="shared" si="13"/>
        <v>0.7</v>
      </c>
      <c r="Y13" s="22">
        <f t="shared" si="14"/>
        <v>0.65</v>
      </c>
      <c r="Z13" s="22">
        <f t="shared" si="15"/>
        <v>0.7</v>
      </c>
      <c r="AA13" s="22">
        <f t="shared" si="16"/>
        <v>0.61</v>
      </c>
      <c r="AB13" s="22">
        <f t="shared" si="17"/>
        <v>0.75</v>
      </c>
      <c r="AC13" s="22">
        <f t="shared" si="18"/>
        <v>0.75</v>
      </c>
      <c r="AD13" s="22">
        <f t="shared" si="19"/>
        <v>0.77</v>
      </c>
      <c r="AE13" s="22">
        <f t="shared" si="20"/>
        <v>0.68</v>
      </c>
      <c r="AF13" s="22">
        <f t="shared" si="21"/>
        <v>0.75</v>
      </c>
      <c r="AG13" s="22">
        <f t="shared" si="22"/>
        <v>0.6</v>
      </c>
      <c r="AH13" s="22">
        <f t="shared" si="23"/>
        <v>0.66</v>
      </c>
      <c r="AI13" s="22">
        <f t="shared" si="24"/>
        <v>0.69</v>
      </c>
      <c r="AJ13" s="22">
        <f t="shared" si="25"/>
        <v>0.66</v>
      </c>
    </row>
    <row r="14" spans="1:36" ht="12.95" customHeight="1">
      <c r="A14" s="21">
        <v>511</v>
      </c>
      <c r="B14" s="64" t="s">
        <v>209</v>
      </c>
      <c r="C14" s="64"/>
      <c r="D14" s="21">
        <v>20</v>
      </c>
      <c r="E14" s="21">
        <v>22</v>
      </c>
      <c r="F14" s="4">
        <f t="shared" si="0"/>
        <v>0.36</v>
      </c>
      <c r="G14" s="5"/>
      <c r="H14" s="21"/>
      <c r="I14" s="21"/>
      <c r="J14" s="1" t="s">
        <v>15</v>
      </c>
      <c r="K14" s="22">
        <f t="shared" si="1"/>
        <v>0.32</v>
      </c>
      <c r="L14" s="22">
        <f t="shared" si="2"/>
        <v>0.36</v>
      </c>
      <c r="M14" s="22">
        <f t="shared" si="3"/>
        <v>0.37</v>
      </c>
      <c r="N14" s="22">
        <f t="shared" si="4"/>
        <v>0.36</v>
      </c>
      <c r="O14" s="22">
        <f t="shared" si="5"/>
        <v>0.35</v>
      </c>
      <c r="P14" s="22">
        <f t="shared" si="26"/>
        <v>0.36</v>
      </c>
      <c r="Q14" s="22">
        <f t="shared" si="6"/>
        <v>0.32</v>
      </c>
      <c r="R14" s="22">
        <f t="shared" si="7"/>
        <v>0.35</v>
      </c>
      <c r="S14" s="22">
        <f t="shared" si="8"/>
        <v>0.36</v>
      </c>
      <c r="T14" s="22">
        <f t="shared" si="9"/>
        <v>0.4</v>
      </c>
      <c r="U14" s="22">
        <f t="shared" si="10"/>
        <v>0.35</v>
      </c>
      <c r="V14" s="22">
        <f t="shared" si="11"/>
        <v>0.35</v>
      </c>
      <c r="W14" s="22">
        <f t="shared" si="12"/>
        <v>0.34</v>
      </c>
      <c r="X14" s="22">
        <f t="shared" si="13"/>
        <v>0.35</v>
      </c>
      <c r="Y14" s="22">
        <f t="shared" si="14"/>
        <v>0.31</v>
      </c>
      <c r="Z14" s="22">
        <f t="shared" si="15"/>
        <v>0.34</v>
      </c>
      <c r="AA14" s="22">
        <f t="shared" si="16"/>
        <v>0.3</v>
      </c>
      <c r="AB14" s="22">
        <f t="shared" si="17"/>
        <v>0.35</v>
      </c>
      <c r="AC14" s="22">
        <f t="shared" si="18"/>
        <v>0.36</v>
      </c>
      <c r="AD14" s="22">
        <f t="shared" si="19"/>
        <v>0.41</v>
      </c>
      <c r="AE14" s="22">
        <f t="shared" si="20"/>
        <v>0.33</v>
      </c>
      <c r="AF14" s="22">
        <f t="shared" si="21"/>
        <v>0.35</v>
      </c>
      <c r="AG14" s="22">
        <f t="shared" si="22"/>
        <v>0.28999999999999998</v>
      </c>
      <c r="AH14" s="22">
        <f t="shared" si="23"/>
        <v>0.31</v>
      </c>
      <c r="AI14" s="22">
        <f t="shared" si="24"/>
        <v>0.34</v>
      </c>
      <c r="AJ14" s="22">
        <f t="shared" si="25"/>
        <v>0.31</v>
      </c>
    </row>
    <row r="15" spans="1:36" ht="12.95" customHeight="1">
      <c r="A15" s="21">
        <v>512</v>
      </c>
      <c r="B15" s="64" t="s">
        <v>209</v>
      </c>
      <c r="C15" s="64"/>
      <c r="D15" s="21">
        <v>32</v>
      </c>
      <c r="E15" s="21">
        <v>25</v>
      </c>
      <c r="F15" s="4">
        <f t="shared" si="0"/>
        <v>0.94</v>
      </c>
      <c r="G15" s="21"/>
      <c r="H15" s="21"/>
      <c r="I15" s="21"/>
      <c r="J15" s="1" t="s">
        <v>15</v>
      </c>
      <c r="K15" s="22">
        <f t="shared" si="1"/>
        <v>0.83</v>
      </c>
      <c r="L15" s="22">
        <f t="shared" si="2"/>
        <v>0.96</v>
      </c>
      <c r="M15" s="22">
        <f t="shared" si="3"/>
        <v>0.97</v>
      </c>
      <c r="N15" s="22">
        <f t="shared" si="4"/>
        <v>0.94</v>
      </c>
      <c r="O15" s="22">
        <f t="shared" si="5"/>
        <v>0.93</v>
      </c>
      <c r="P15" s="22">
        <f t="shared" si="26"/>
        <v>0.94</v>
      </c>
      <c r="Q15" s="22">
        <f t="shared" si="6"/>
        <v>0.84</v>
      </c>
      <c r="R15" s="22">
        <f t="shared" si="7"/>
        <v>0.97</v>
      </c>
      <c r="S15" s="22">
        <f t="shared" si="8"/>
        <v>0.97</v>
      </c>
      <c r="T15" s="22">
        <f t="shared" si="9"/>
        <v>1.04</v>
      </c>
      <c r="U15" s="22">
        <f t="shared" si="10"/>
        <v>1.04</v>
      </c>
      <c r="V15" s="22">
        <f t="shared" si="11"/>
        <v>1</v>
      </c>
      <c r="W15" s="22">
        <f t="shared" si="12"/>
        <v>0.9</v>
      </c>
      <c r="X15" s="22">
        <f t="shared" si="13"/>
        <v>0.93</v>
      </c>
      <c r="Y15" s="22">
        <f t="shared" si="14"/>
        <v>0.89</v>
      </c>
      <c r="Z15" s="22">
        <f t="shared" si="15"/>
        <v>0.93</v>
      </c>
      <c r="AA15" s="22">
        <f t="shared" si="16"/>
        <v>0.8</v>
      </c>
      <c r="AB15" s="22">
        <f t="shared" si="17"/>
        <v>1.01</v>
      </c>
      <c r="AC15" s="22">
        <f t="shared" si="18"/>
        <v>1.01</v>
      </c>
      <c r="AD15" s="22">
        <f t="shared" si="19"/>
        <v>1.01</v>
      </c>
      <c r="AE15" s="22">
        <f t="shared" si="20"/>
        <v>0.92</v>
      </c>
      <c r="AF15" s="22">
        <f t="shared" si="21"/>
        <v>1.01</v>
      </c>
      <c r="AG15" s="22">
        <f t="shared" si="22"/>
        <v>0.8</v>
      </c>
      <c r="AH15" s="22">
        <f t="shared" si="23"/>
        <v>0.88</v>
      </c>
      <c r="AI15" s="22">
        <f t="shared" si="24"/>
        <v>0.91</v>
      </c>
      <c r="AJ15" s="22">
        <f t="shared" si="25"/>
        <v>0.88</v>
      </c>
    </row>
    <row r="16" spans="1:36" ht="12.95" customHeight="1">
      <c r="A16" s="21">
        <v>513</v>
      </c>
      <c r="B16" s="64" t="s">
        <v>209</v>
      </c>
      <c r="C16" s="64"/>
      <c r="D16" s="21">
        <v>12</v>
      </c>
      <c r="E16" s="21">
        <v>16</v>
      </c>
      <c r="F16" s="4">
        <f t="shared" si="0"/>
        <v>0.1</v>
      </c>
      <c r="G16" s="5" t="s">
        <v>220</v>
      </c>
      <c r="H16" s="21" t="s">
        <v>214</v>
      </c>
      <c r="I16" s="21" t="s">
        <v>221</v>
      </c>
      <c r="J16" s="1" t="s">
        <v>15</v>
      </c>
      <c r="K16" s="22">
        <f t="shared" si="1"/>
        <v>0.1</v>
      </c>
      <c r="L16" s="22">
        <f t="shared" si="2"/>
        <v>0.1</v>
      </c>
      <c r="M16" s="22">
        <f t="shared" si="3"/>
        <v>0.1</v>
      </c>
      <c r="N16" s="22">
        <f t="shared" si="4"/>
        <v>0.1</v>
      </c>
      <c r="O16" s="22">
        <f t="shared" si="5"/>
        <v>0.1</v>
      </c>
      <c r="P16" s="22">
        <f t="shared" si="26"/>
        <v>0.1</v>
      </c>
      <c r="Q16" s="22">
        <f t="shared" si="6"/>
        <v>0.09</v>
      </c>
      <c r="R16" s="22">
        <f t="shared" si="7"/>
        <v>0.1</v>
      </c>
      <c r="S16" s="22">
        <f t="shared" si="8"/>
        <v>0.1</v>
      </c>
      <c r="T16" s="22">
        <f t="shared" si="9"/>
        <v>0.11</v>
      </c>
      <c r="U16" s="22">
        <f t="shared" si="10"/>
        <v>0.1</v>
      </c>
      <c r="V16" s="22">
        <f t="shared" si="11"/>
        <v>0.1</v>
      </c>
      <c r="W16" s="22">
        <f t="shared" si="12"/>
        <v>0.1</v>
      </c>
      <c r="X16" s="22">
        <f t="shared" si="13"/>
        <v>0.1</v>
      </c>
      <c r="Y16" s="22">
        <f t="shared" si="14"/>
        <v>0.08</v>
      </c>
      <c r="Z16" s="22">
        <f t="shared" si="15"/>
        <v>0.1</v>
      </c>
      <c r="AA16" s="22">
        <f t="shared" si="16"/>
        <v>0.09</v>
      </c>
      <c r="AB16" s="22">
        <f t="shared" si="17"/>
        <v>0.09</v>
      </c>
      <c r="AC16" s="22">
        <f t="shared" si="18"/>
        <v>0.1</v>
      </c>
      <c r="AD16" s="22">
        <f t="shared" si="19"/>
        <v>0.12</v>
      </c>
      <c r="AE16" s="22">
        <f t="shared" si="20"/>
        <v>0.09</v>
      </c>
      <c r="AF16" s="22">
        <f t="shared" si="21"/>
        <v>0.09</v>
      </c>
      <c r="AG16" s="22">
        <f t="shared" si="22"/>
        <v>0.08</v>
      </c>
      <c r="AH16" s="22">
        <f t="shared" si="23"/>
        <v>0.09</v>
      </c>
      <c r="AI16" s="22">
        <f t="shared" si="24"/>
        <v>0.1</v>
      </c>
      <c r="AJ16" s="22">
        <f t="shared" si="25"/>
        <v>0.09</v>
      </c>
    </row>
    <row r="17" spans="1:36" ht="12.95" customHeight="1">
      <c r="A17" s="21">
        <v>514</v>
      </c>
      <c r="B17" s="64" t="s">
        <v>209</v>
      </c>
      <c r="C17" s="64"/>
      <c r="D17" s="21">
        <v>30</v>
      </c>
      <c r="E17" s="21">
        <v>23</v>
      </c>
      <c r="F17" s="4">
        <f t="shared" si="0"/>
        <v>0.78</v>
      </c>
      <c r="G17" s="5" t="s">
        <v>228</v>
      </c>
      <c r="H17" s="21" t="s">
        <v>214</v>
      </c>
      <c r="I17" s="21" t="s">
        <v>221</v>
      </c>
      <c r="J17" s="1" t="s">
        <v>15</v>
      </c>
      <c r="K17" s="22">
        <f t="shared" si="1"/>
        <v>0.69</v>
      </c>
      <c r="L17" s="22">
        <f t="shared" si="2"/>
        <v>0.78</v>
      </c>
      <c r="M17" s="22">
        <f t="shared" si="3"/>
        <v>0.78</v>
      </c>
      <c r="N17" s="22">
        <f t="shared" si="4"/>
        <v>0.77</v>
      </c>
      <c r="O17" s="22">
        <f t="shared" si="5"/>
        <v>0.76</v>
      </c>
      <c r="P17" s="22">
        <f t="shared" si="26"/>
        <v>0.78</v>
      </c>
      <c r="Q17" s="22">
        <f t="shared" si="6"/>
        <v>0.69</v>
      </c>
      <c r="R17" s="22">
        <f t="shared" si="7"/>
        <v>0.79</v>
      </c>
      <c r="S17" s="22">
        <f t="shared" si="8"/>
        <v>0.79</v>
      </c>
      <c r="T17" s="22">
        <f t="shared" si="9"/>
        <v>0.83</v>
      </c>
      <c r="U17" s="22">
        <f t="shared" si="10"/>
        <v>0.79</v>
      </c>
      <c r="V17" s="22">
        <f t="shared" si="11"/>
        <v>0.81</v>
      </c>
      <c r="W17" s="22">
        <f t="shared" si="12"/>
        <v>0.74</v>
      </c>
      <c r="X17" s="22">
        <f t="shared" si="13"/>
        <v>0.76</v>
      </c>
      <c r="Y17" s="22">
        <f t="shared" si="14"/>
        <v>0.72</v>
      </c>
      <c r="Z17" s="22">
        <f t="shared" si="15"/>
        <v>0.76</v>
      </c>
      <c r="AA17" s="22">
        <f t="shared" si="16"/>
        <v>0.66</v>
      </c>
      <c r="AB17" s="22">
        <f t="shared" si="17"/>
        <v>0.82</v>
      </c>
      <c r="AC17" s="22">
        <f t="shared" si="18"/>
        <v>0.82</v>
      </c>
      <c r="AD17" s="22">
        <f t="shared" si="19"/>
        <v>0.83</v>
      </c>
      <c r="AE17" s="22">
        <f t="shared" si="20"/>
        <v>0.74</v>
      </c>
      <c r="AF17" s="22">
        <f t="shared" si="21"/>
        <v>0.82</v>
      </c>
      <c r="AG17" s="22">
        <f t="shared" si="22"/>
        <v>0.66</v>
      </c>
      <c r="AH17" s="22">
        <f t="shared" si="23"/>
        <v>0.72</v>
      </c>
      <c r="AI17" s="22">
        <f t="shared" si="24"/>
        <v>0.75</v>
      </c>
      <c r="AJ17" s="22">
        <f t="shared" si="25"/>
        <v>0.72</v>
      </c>
    </row>
    <row r="18" spans="1:36" ht="12.95" customHeight="1">
      <c r="A18" s="21">
        <v>515</v>
      </c>
      <c r="B18" s="64" t="s">
        <v>209</v>
      </c>
      <c r="C18" s="64"/>
      <c r="D18" s="21">
        <v>22</v>
      </c>
      <c r="E18" s="21">
        <v>25</v>
      </c>
      <c r="F18" s="4">
        <f t="shared" si="0"/>
        <v>0.5</v>
      </c>
      <c r="G18" s="5"/>
      <c r="H18" s="21"/>
      <c r="I18" s="21"/>
      <c r="J18" s="1" t="s">
        <v>15</v>
      </c>
      <c r="K18" s="22">
        <f t="shared" si="1"/>
        <v>0.43</v>
      </c>
      <c r="L18" s="22">
        <f t="shared" si="2"/>
        <v>0.49</v>
      </c>
      <c r="M18" s="22">
        <f t="shared" si="3"/>
        <v>0.5</v>
      </c>
      <c r="N18" s="22">
        <f t="shared" si="4"/>
        <v>0.48</v>
      </c>
      <c r="O18" s="22">
        <f t="shared" si="5"/>
        <v>0.47</v>
      </c>
      <c r="P18" s="22">
        <f t="shared" si="26"/>
        <v>0.5</v>
      </c>
      <c r="Q18" s="22">
        <f t="shared" si="6"/>
        <v>0.43</v>
      </c>
      <c r="R18" s="22">
        <f t="shared" si="7"/>
        <v>0.48</v>
      </c>
      <c r="S18" s="22">
        <f t="shared" si="8"/>
        <v>0.5</v>
      </c>
      <c r="T18" s="22">
        <f t="shared" si="9"/>
        <v>0.56000000000000005</v>
      </c>
      <c r="U18" s="22">
        <f t="shared" si="10"/>
        <v>0.5</v>
      </c>
      <c r="V18" s="22">
        <f t="shared" si="11"/>
        <v>0.48</v>
      </c>
      <c r="W18" s="22">
        <f t="shared" si="12"/>
        <v>0.45</v>
      </c>
      <c r="X18" s="22">
        <f t="shared" si="13"/>
        <v>0.47</v>
      </c>
      <c r="Y18" s="22">
        <f t="shared" si="14"/>
        <v>0.42</v>
      </c>
      <c r="Z18" s="22">
        <f t="shared" si="15"/>
        <v>0.47</v>
      </c>
      <c r="AA18" s="22">
        <f t="shared" si="16"/>
        <v>0.41</v>
      </c>
      <c r="AB18" s="22">
        <f t="shared" si="17"/>
        <v>0.48</v>
      </c>
      <c r="AC18" s="22">
        <f t="shared" si="18"/>
        <v>0.49</v>
      </c>
      <c r="AD18" s="22">
        <f t="shared" si="19"/>
        <v>0.54</v>
      </c>
      <c r="AE18" s="22">
        <f t="shared" si="20"/>
        <v>0.45</v>
      </c>
      <c r="AF18" s="22">
        <f t="shared" si="21"/>
        <v>0.49</v>
      </c>
      <c r="AG18" s="22">
        <f t="shared" si="22"/>
        <v>0.39</v>
      </c>
      <c r="AH18" s="22">
        <f t="shared" si="23"/>
        <v>0.43</v>
      </c>
      <c r="AI18" s="22">
        <f t="shared" si="24"/>
        <v>0.46</v>
      </c>
      <c r="AJ18" s="22">
        <f t="shared" si="25"/>
        <v>0.43</v>
      </c>
    </row>
    <row r="19" spans="1:36" ht="12.95" customHeight="1">
      <c r="A19" s="21">
        <v>516</v>
      </c>
      <c r="B19" s="64" t="s">
        <v>209</v>
      </c>
      <c r="C19" s="64"/>
      <c r="D19" s="21">
        <v>32</v>
      </c>
      <c r="E19" s="21">
        <v>25</v>
      </c>
      <c r="F19" s="4">
        <f t="shared" si="0"/>
        <v>0.94</v>
      </c>
      <c r="G19" s="5"/>
      <c r="H19" s="21"/>
      <c r="I19" s="21"/>
      <c r="J19" s="1" t="s">
        <v>15</v>
      </c>
      <c r="K19" s="22">
        <f t="shared" si="1"/>
        <v>0.83</v>
      </c>
      <c r="L19" s="22">
        <f t="shared" si="2"/>
        <v>0.96</v>
      </c>
      <c r="M19" s="22">
        <f t="shared" si="3"/>
        <v>0.97</v>
      </c>
      <c r="N19" s="22">
        <f t="shared" si="4"/>
        <v>0.94</v>
      </c>
      <c r="O19" s="22">
        <f t="shared" si="5"/>
        <v>0.93</v>
      </c>
      <c r="P19" s="22">
        <f t="shared" si="26"/>
        <v>0.94</v>
      </c>
      <c r="Q19" s="22">
        <f t="shared" si="6"/>
        <v>0.84</v>
      </c>
      <c r="R19" s="22">
        <f t="shared" si="7"/>
        <v>0.97</v>
      </c>
      <c r="S19" s="22">
        <f t="shared" si="8"/>
        <v>0.97</v>
      </c>
      <c r="T19" s="22">
        <f t="shared" si="9"/>
        <v>1.04</v>
      </c>
      <c r="U19" s="22">
        <f t="shared" si="10"/>
        <v>1.04</v>
      </c>
      <c r="V19" s="22">
        <f t="shared" si="11"/>
        <v>1</v>
      </c>
      <c r="W19" s="22">
        <f t="shared" si="12"/>
        <v>0.9</v>
      </c>
      <c r="X19" s="22">
        <f t="shared" si="13"/>
        <v>0.93</v>
      </c>
      <c r="Y19" s="22">
        <f t="shared" si="14"/>
        <v>0.89</v>
      </c>
      <c r="Z19" s="22">
        <f t="shared" si="15"/>
        <v>0.93</v>
      </c>
      <c r="AA19" s="22">
        <f t="shared" si="16"/>
        <v>0.8</v>
      </c>
      <c r="AB19" s="22">
        <f t="shared" si="17"/>
        <v>1.01</v>
      </c>
      <c r="AC19" s="22">
        <f t="shared" si="18"/>
        <v>1.01</v>
      </c>
      <c r="AD19" s="22">
        <f t="shared" si="19"/>
        <v>1.01</v>
      </c>
      <c r="AE19" s="22">
        <f t="shared" si="20"/>
        <v>0.92</v>
      </c>
      <c r="AF19" s="22">
        <f t="shared" si="21"/>
        <v>1.01</v>
      </c>
      <c r="AG19" s="22">
        <f t="shared" si="22"/>
        <v>0.8</v>
      </c>
      <c r="AH19" s="22">
        <f t="shared" si="23"/>
        <v>0.88</v>
      </c>
      <c r="AI19" s="22">
        <f t="shared" si="24"/>
        <v>0.91</v>
      </c>
      <c r="AJ19" s="22">
        <f t="shared" si="25"/>
        <v>0.88</v>
      </c>
    </row>
    <row r="20" spans="1:36" ht="12.95" customHeight="1">
      <c r="A20" s="21">
        <v>517</v>
      </c>
      <c r="B20" s="64" t="s">
        <v>209</v>
      </c>
      <c r="C20" s="64"/>
      <c r="D20" s="21">
        <v>22</v>
      </c>
      <c r="E20" s="21">
        <v>23</v>
      </c>
      <c r="F20" s="4">
        <f t="shared" si="0"/>
        <v>0.46</v>
      </c>
      <c r="G20" s="5"/>
      <c r="H20" s="21"/>
      <c r="I20" s="21"/>
      <c r="J20" s="1" t="s">
        <v>15</v>
      </c>
      <c r="K20" s="22">
        <f t="shared" si="1"/>
        <v>0.4</v>
      </c>
      <c r="L20" s="22">
        <f t="shared" si="2"/>
        <v>0.44</v>
      </c>
      <c r="M20" s="22">
        <f t="shared" si="3"/>
        <v>0.46</v>
      </c>
      <c r="N20" s="22">
        <f t="shared" si="4"/>
        <v>0.44</v>
      </c>
      <c r="O20" s="22">
        <f t="shared" si="5"/>
        <v>0.44</v>
      </c>
      <c r="P20" s="22">
        <f t="shared" si="26"/>
        <v>0.46</v>
      </c>
      <c r="Q20" s="22">
        <f t="shared" si="6"/>
        <v>0.39</v>
      </c>
      <c r="R20" s="22">
        <f t="shared" si="7"/>
        <v>0.44</v>
      </c>
      <c r="S20" s="22">
        <f t="shared" si="8"/>
        <v>0.45</v>
      </c>
      <c r="T20" s="22">
        <f t="shared" si="9"/>
        <v>0.5</v>
      </c>
      <c r="U20" s="22">
        <f t="shared" si="10"/>
        <v>0.45</v>
      </c>
      <c r="V20" s="22">
        <f t="shared" si="11"/>
        <v>0.44</v>
      </c>
      <c r="W20" s="22">
        <f t="shared" si="12"/>
        <v>0.42</v>
      </c>
      <c r="X20" s="22">
        <f t="shared" si="13"/>
        <v>0.43</v>
      </c>
      <c r="Y20" s="22">
        <f t="shared" si="14"/>
        <v>0.39</v>
      </c>
      <c r="Z20" s="22">
        <f t="shared" si="15"/>
        <v>0.43</v>
      </c>
      <c r="AA20" s="22">
        <f t="shared" si="16"/>
        <v>0.38</v>
      </c>
      <c r="AB20" s="22">
        <f t="shared" si="17"/>
        <v>0.44</v>
      </c>
      <c r="AC20" s="22">
        <f t="shared" si="18"/>
        <v>0.45</v>
      </c>
      <c r="AD20" s="22">
        <f t="shared" si="19"/>
        <v>0.5</v>
      </c>
      <c r="AE20" s="22">
        <f t="shared" si="20"/>
        <v>0.41</v>
      </c>
      <c r="AF20" s="22">
        <f t="shared" si="21"/>
        <v>0.45</v>
      </c>
      <c r="AG20" s="22">
        <f t="shared" si="22"/>
        <v>0.36</v>
      </c>
      <c r="AH20" s="22">
        <f t="shared" si="23"/>
        <v>0.39</v>
      </c>
      <c r="AI20" s="22">
        <f t="shared" si="24"/>
        <v>0.42</v>
      </c>
      <c r="AJ20" s="22">
        <f t="shared" si="25"/>
        <v>0.39</v>
      </c>
    </row>
    <row r="21" spans="1:36" ht="12.95" customHeight="1">
      <c r="A21" s="21">
        <v>518</v>
      </c>
      <c r="B21" s="64" t="s">
        <v>209</v>
      </c>
      <c r="C21" s="64"/>
      <c r="D21" s="21">
        <v>24</v>
      </c>
      <c r="E21" s="21">
        <v>23</v>
      </c>
      <c r="F21" s="4">
        <f t="shared" si="0"/>
        <v>0.53</v>
      </c>
      <c r="G21" s="5"/>
      <c r="H21" s="21"/>
      <c r="I21" s="21"/>
      <c r="J21" s="1" t="s">
        <v>15</v>
      </c>
      <c r="K21" s="22">
        <f t="shared" si="1"/>
        <v>0.46</v>
      </c>
      <c r="L21" s="22">
        <f t="shared" si="2"/>
        <v>0.52</v>
      </c>
      <c r="M21" s="22">
        <f t="shared" si="3"/>
        <v>0.53</v>
      </c>
      <c r="N21" s="22">
        <f t="shared" si="4"/>
        <v>0.52</v>
      </c>
      <c r="O21" s="22">
        <f t="shared" si="5"/>
        <v>0.51</v>
      </c>
      <c r="P21" s="22">
        <f t="shared" si="26"/>
        <v>0.53</v>
      </c>
      <c r="Q21" s="22">
        <f t="shared" si="6"/>
        <v>0.46</v>
      </c>
      <c r="R21" s="22">
        <f t="shared" si="7"/>
        <v>0.52</v>
      </c>
      <c r="S21" s="22">
        <f t="shared" si="8"/>
        <v>0.53</v>
      </c>
      <c r="T21" s="22">
        <f t="shared" si="9"/>
        <v>0.56999999999999995</v>
      </c>
      <c r="U21" s="22">
        <f t="shared" si="10"/>
        <v>0.53</v>
      </c>
      <c r="V21" s="22">
        <f t="shared" si="11"/>
        <v>0.53</v>
      </c>
      <c r="W21" s="22">
        <f t="shared" si="12"/>
        <v>0.49</v>
      </c>
      <c r="X21" s="22">
        <f t="shared" si="13"/>
        <v>0.51</v>
      </c>
      <c r="Y21" s="22">
        <f t="shared" si="14"/>
        <v>0.46</v>
      </c>
      <c r="Z21" s="22">
        <f t="shared" si="15"/>
        <v>0.51</v>
      </c>
      <c r="AA21" s="22">
        <f t="shared" si="16"/>
        <v>0.44</v>
      </c>
      <c r="AB21" s="22">
        <f t="shared" si="17"/>
        <v>0.53</v>
      </c>
      <c r="AC21" s="22">
        <f t="shared" si="18"/>
        <v>0.53</v>
      </c>
      <c r="AD21" s="22">
        <f t="shared" si="19"/>
        <v>0.56999999999999995</v>
      </c>
      <c r="AE21" s="22">
        <f t="shared" si="20"/>
        <v>0.48</v>
      </c>
      <c r="AF21" s="22">
        <f t="shared" si="21"/>
        <v>0.53</v>
      </c>
      <c r="AG21" s="22">
        <f t="shared" si="22"/>
        <v>0.43</v>
      </c>
      <c r="AH21" s="22">
        <f t="shared" si="23"/>
        <v>0.47</v>
      </c>
      <c r="AI21" s="22">
        <f t="shared" si="24"/>
        <v>0.5</v>
      </c>
      <c r="AJ21" s="22">
        <f t="shared" si="25"/>
        <v>0.47</v>
      </c>
    </row>
    <row r="22" spans="1:36" ht="12.95" customHeight="1">
      <c r="A22" s="21">
        <v>519</v>
      </c>
      <c r="B22" s="64" t="s">
        <v>209</v>
      </c>
      <c r="C22" s="64"/>
      <c r="D22" s="21">
        <v>24</v>
      </c>
      <c r="E22" s="21">
        <v>22</v>
      </c>
      <c r="F22" s="4">
        <f t="shared" si="0"/>
        <v>0.5</v>
      </c>
      <c r="H22" s="21"/>
      <c r="I22" s="21"/>
      <c r="J22" s="1" t="s">
        <v>15</v>
      </c>
      <c r="K22" s="22">
        <f t="shared" si="1"/>
        <v>0.44</v>
      </c>
      <c r="L22" s="22">
        <f t="shared" si="2"/>
        <v>0.5</v>
      </c>
      <c r="M22" s="22">
        <f t="shared" si="3"/>
        <v>0.5</v>
      </c>
      <c r="N22" s="22">
        <f t="shared" si="4"/>
        <v>0.49</v>
      </c>
      <c r="O22" s="22">
        <f t="shared" si="5"/>
        <v>0.49</v>
      </c>
      <c r="P22" s="22">
        <f t="shared" si="26"/>
        <v>0.5</v>
      </c>
      <c r="Q22" s="22">
        <f t="shared" si="6"/>
        <v>0.44</v>
      </c>
      <c r="R22" s="22">
        <f t="shared" si="7"/>
        <v>0.49</v>
      </c>
      <c r="S22" s="22">
        <f t="shared" si="8"/>
        <v>0.5</v>
      </c>
      <c r="T22" s="22">
        <f t="shared" si="9"/>
        <v>0.54</v>
      </c>
      <c r="U22" s="22">
        <f t="shared" si="10"/>
        <v>0.5</v>
      </c>
      <c r="V22" s="22">
        <f t="shared" si="11"/>
        <v>0.5</v>
      </c>
      <c r="W22" s="22">
        <f t="shared" si="12"/>
        <v>0.47</v>
      </c>
      <c r="X22" s="22">
        <f t="shared" si="13"/>
        <v>0.48</v>
      </c>
      <c r="Y22" s="22">
        <f t="shared" si="14"/>
        <v>0.44</v>
      </c>
      <c r="Z22" s="22">
        <f t="shared" si="15"/>
        <v>0.48</v>
      </c>
      <c r="AA22" s="22">
        <f t="shared" si="16"/>
        <v>0.42</v>
      </c>
      <c r="AB22" s="22">
        <f t="shared" si="17"/>
        <v>0.5</v>
      </c>
      <c r="AC22" s="22">
        <f t="shared" si="18"/>
        <v>0.51</v>
      </c>
      <c r="AD22" s="22">
        <f t="shared" si="19"/>
        <v>0.55000000000000004</v>
      </c>
      <c r="AE22" s="22">
        <f t="shared" si="20"/>
        <v>0.46</v>
      </c>
      <c r="AF22" s="22">
        <f t="shared" si="21"/>
        <v>0.51</v>
      </c>
      <c r="AG22" s="22">
        <f t="shared" si="22"/>
        <v>0.41</v>
      </c>
      <c r="AH22" s="22">
        <f t="shared" si="23"/>
        <v>0.45</v>
      </c>
      <c r="AI22" s="22">
        <f t="shared" si="24"/>
        <v>0.48</v>
      </c>
      <c r="AJ22" s="22">
        <f t="shared" si="25"/>
        <v>0.45</v>
      </c>
    </row>
    <row r="23" spans="1:36" ht="12.95" customHeight="1">
      <c r="A23" s="21">
        <v>520</v>
      </c>
      <c r="B23" s="64" t="s">
        <v>209</v>
      </c>
      <c r="C23" s="64"/>
      <c r="D23" s="21">
        <v>10</v>
      </c>
      <c r="E23" s="21">
        <v>9</v>
      </c>
      <c r="F23" s="4">
        <f t="shared" si="0"/>
        <v>0.04</v>
      </c>
      <c r="G23" s="5" t="s">
        <v>211</v>
      </c>
      <c r="H23" s="21" t="s">
        <v>212</v>
      </c>
      <c r="I23" s="21" t="s">
        <v>227</v>
      </c>
      <c r="J23" s="1" t="s">
        <v>15</v>
      </c>
      <c r="K23" s="22">
        <f t="shared" si="1"/>
        <v>0.04</v>
      </c>
      <c r="L23" s="22">
        <f t="shared" si="2"/>
        <v>0.04</v>
      </c>
      <c r="M23" s="22">
        <f t="shared" si="3"/>
        <v>0.04</v>
      </c>
      <c r="N23" s="22">
        <f t="shared" si="4"/>
        <v>0.04</v>
      </c>
      <c r="O23" s="22">
        <f t="shared" si="5"/>
        <v>0.04</v>
      </c>
      <c r="P23" s="22">
        <f t="shared" si="26"/>
        <v>0.04</v>
      </c>
      <c r="Q23" s="22">
        <f t="shared" si="6"/>
        <v>0.04</v>
      </c>
      <c r="R23" s="22">
        <f t="shared" si="7"/>
        <v>0.04</v>
      </c>
      <c r="S23" s="22">
        <f t="shared" si="8"/>
        <v>0.04</v>
      </c>
      <c r="T23" s="22">
        <f t="shared" si="9"/>
        <v>0.04</v>
      </c>
      <c r="U23" s="22">
        <f t="shared" si="10"/>
        <v>0.04</v>
      </c>
      <c r="V23" s="22">
        <f t="shared" si="11"/>
        <v>0.04</v>
      </c>
      <c r="W23" s="22">
        <f t="shared" si="12"/>
        <v>0.04</v>
      </c>
      <c r="X23" s="22">
        <f t="shared" si="13"/>
        <v>0.04</v>
      </c>
      <c r="Y23" s="22">
        <f t="shared" si="14"/>
        <v>0.03</v>
      </c>
      <c r="Z23" s="22">
        <f t="shared" si="15"/>
        <v>0.04</v>
      </c>
      <c r="AA23" s="22">
        <f t="shared" si="16"/>
        <v>0.04</v>
      </c>
      <c r="AB23" s="22">
        <f t="shared" si="17"/>
        <v>0.04</v>
      </c>
      <c r="AC23" s="22">
        <f t="shared" si="18"/>
        <v>0.04</v>
      </c>
      <c r="AD23" s="22">
        <f t="shared" si="19"/>
        <v>0.05</v>
      </c>
      <c r="AE23" s="22">
        <f t="shared" si="20"/>
        <v>0.03</v>
      </c>
      <c r="AF23" s="22">
        <f t="shared" si="21"/>
        <v>0.04</v>
      </c>
      <c r="AG23" s="22">
        <f t="shared" si="22"/>
        <v>0.04</v>
      </c>
      <c r="AH23" s="22">
        <f t="shared" si="23"/>
        <v>0.03</v>
      </c>
      <c r="AI23" s="22">
        <f t="shared" si="24"/>
        <v>0.04</v>
      </c>
      <c r="AJ23" s="22">
        <f t="shared" si="25"/>
        <v>0.04</v>
      </c>
    </row>
    <row r="24" spans="1:36" ht="12.95" customHeight="1">
      <c r="A24" s="21">
        <v>521</v>
      </c>
      <c r="B24" s="64" t="s">
        <v>209</v>
      </c>
      <c r="C24" s="64"/>
      <c r="D24" s="21">
        <v>10</v>
      </c>
      <c r="E24" s="21">
        <v>9</v>
      </c>
      <c r="F24" s="4">
        <f t="shared" si="0"/>
        <v>0.04</v>
      </c>
      <c r="G24" s="5" t="s">
        <v>211</v>
      </c>
      <c r="H24" s="21"/>
      <c r="I24" s="21"/>
      <c r="J24" s="1" t="s">
        <v>15</v>
      </c>
      <c r="K24" s="22">
        <f t="shared" si="1"/>
        <v>0.04</v>
      </c>
      <c r="L24" s="22">
        <f t="shared" si="2"/>
        <v>0.04</v>
      </c>
      <c r="M24" s="22">
        <f t="shared" si="3"/>
        <v>0.04</v>
      </c>
      <c r="N24" s="22">
        <f t="shared" si="4"/>
        <v>0.04</v>
      </c>
      <c r="O24" s="22">
        <f t="shared" si="5"/>
        <v>0.04</v>
      </c>
      <c r="P24" s="22">
        <f t="shared" si="26"/>
        <v>0.04</v>
      </c>
      <c r="Q24" s="22">
        <f t="shared" si="6"/>
        <v>0.04</v>
      </c>
      <c r="R24" s="22">
        <f t="shared" si="7"/>
        <v>0.04</v>
      </c>
      <c r="S24" s="22">
        <f t="shared" si="8"/>
        <v>0.04</v>
      </c>
      <c r="T24" s="22">
        <f t="shared" si="9"/>
        <v>0.04</v>
      </c>
      <c r="U24" s="22">
        <f t="shared" si="10"/>
        <v>0.04</v>
      </c>
      <c r="V24" s="22">
        <f t="shared" si="11"/>
        <v>0.04</v>
      </c>
      <c r="W24" s="22">
        <f t="shared" si="12"/>
        <v>0.04</v>
      </c>
      <c r="X24" s="22">
        <f t="shared" si="13"/>
        <v>0.04</v>
      </c>
      <c r="Y24" s="22">
        <f t="shared" si="14"/>
        <v>0.03</v>
      </c>
      <c r="Z24" s="22">
        <f t="shared" si="15"/>
        <v>0.04</v>
      </c>
      <c r="AA24" s="22">
        <f t="shared" si="16"/>
        <v>0.04</v>
      </c>
      <c r="AB24" s="22">
        <f t="shared" si="17"/>
        <v>0.04</v>
      </c>
      <c r="AC24" s="22">
        <f t="shared" si="18"/>
        <v>0.04</v>
      </c>
      <c r="AD24" s="22">
        <f t="shared" si="19"/>
        <v>0.05</v>
      </c>
      <c r="AE24" s="22">
        <f t="shared" si="20"/>
        <v>0.03</v>
      </c>
      <c r="AF24" s="22">
        <f t="shared" si="21"/>
        <v>0.04</v>
      </c>
      <c r="AG24" s="22">
        <f t="shared" si="22"/>
        <v>0.04</v>
      </c>
      <c r="AH24" s="22">
        <f t="shared" si="23"/>
        <v>0.03</v>
      </c>
      <c r="AI24" s="22">
        <f t="shared" si="24"/>
        <v>0.04</v>
      </c>
      <c r="AJ24" s="22">
        <f t="shared" si="25"/>
        <v>0.04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236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17</v>
      </c>
      <c r="D47" s="13">
        <f>COUNTIF(G4:G43,"*下層*")</f>
        <v>4</v>
      </c>
      <c r="E47" s="13">
        <f>COUNTA(A4:A43)</f>
        <v>21</v>
      </c>
      <c r="F47" s="9"/>
      <c r="G47" s="14">
        <f>C47*100</f>
        <v>1700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22</v>
      </c>
      <c r="D48" s="13">
        <f>IF(D47&gt;0,ROUND(SUMIF(G4:G43,"*下層*",E4:E43)/D47,0),"")</f>
        <v>10</v>
      </c>
      <c r="E48" s="13">
        <f>ROUND(SUM(E4:E43)/E47,0)</f>
        <v>20</v>
      </c>
      <c r="F48" s="12"/>
      <c r="G48" s="14">
        <f>C48</f>
        <v>22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25</v>
      </c>
      <c r="D49" s="13">
        <f>IF(D47&gt;0,ROUND(SUMIF(G4:G43,"*下層*",D4:D43)/D47,0),"")</f>
        <v>11</v>
      </c>
      <c r="E49" s="13">
        <f>ROUND(SUM(D4:D43)/E47,0)</f>
        <v>22</v>
      </c>
      <c r="F49" s="12"/>
      <c r="G49" s="14">
        <f>C49</f>
        <v>25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9.76</v>
      </c>
      <c r="D50" s="15">
        <f>SUMIF(G4:G43,"*下層*",F4:F43)</f>
        <v>0.22000000000000003</v>
      </c>
      <c r="E50" s="4">
        <f>SUM(F4:F43)</f>
        <v>9.98</v>
      </c>
      <c r="F50" s="12"/>
      <c r="G50" s="16">
        <f>C50*100</f>
        <v>976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形状比＝88、Sr＝11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3</v>
      </c>
      <c r="E54" s="13">
        <f>COUNTA(H4:H43)</f>
        <v>9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20</v>
      </c>
      <c r="D55" s="13">
        <f>IF(D54&gt;0,ROUND(SUMIF(H4:H43,"▲",E4:E43)/D54,0),"")</f>
        <v>10</v>
      </c>
      <c r="E55" s="13">
        <f>ROUND(SUMIF(H4:H43,"*",E4:E43)/E54,0)</f>
        <v>16</v>
      </c>
      <c r="F55" s="12"/>
      <c r="G55" s="14">
        <f>C55</f>
        <v>20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24</v>
      </c>
      <c r="D56" s="13">
        <f>IF(D54&gt;0,ROUND(SUMIF(H4:H43,"▲",D4:D43)/D54,0),"")</f>
        <v>11</v>
      </c>
      <c r="E56" s="13">
        <f>ROUND(SUMIF(H4:H43,"*",D4:D43)/E54,0)</f>
        <v>20</v>
      </c>
      <c r="F56" s="12"/>
      <c r="G56" s="14">
        <f>C56</f>
        <v>24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2.9699999999999998</v>
      </c>
      <c r="D57" s="15">
        <f>SUMIF(H4:H43,"▲",F4:F43)</f>
        <v>0.18000000000000002</v>
      </c>
      <c r="E57" s="15">
        <f>SUM(C57:D57)</f>
        <v>3.15</v>
      </c>
      <c r="F57" s="12"/>
      <c r="G57" s="18">
        <f>C57*100</f>
        <v>297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35.299999999999997</v>
      </c>
      <c r="D61" s="19">
        <f>IF(D47&gt;0,ROUND(D54/D47*100,1),"")</f>
        <v>75</v>
      </c>
      <c r="E61" s="19">
        <f>ROUND(E54/E47*100,1)</f>
        <v>42.9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30.4</v>
      </c>
      <c r="D62" s="19">
        <f>IF(D47&gt;0,ROUND(D57/D50*100,1),"")</f>
        <v>81.8</v>
      </c>
      <c r="E62" s="19">
        <f>ROUND(E57/E50*100,1)</f>
        <v>31.6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11</v>
      </c>
      <c r="D66" s="13">
        <f>D47-D54</f>
        <v>1</v>
      </c>
      <c r="E66" s="13">
        <f>SUM(C66:D66)</f>
        <v>12</v>
      </c>
      <c r="F66" s="9"/>
      <c r="G66" s="14">
        <f>C66*100</f>
        <v>1100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23</v>
      </c>
      <c r="D67" s="13">
        <f>IF(D66&gt;0,ROUND(SUMIFS(E4:E43,G4:G43,"*下層*",H4:H43,"")/D66,0),"")</f>
        <v>9</v>
      </c>
      <c r="E67" s="13">
        <f>IF(E66&gt;0,ROUND(SUMIF(H4:H43,"",E4:E43)/E66,0),"")</f>
        <v>22</v>
      </c>
      <c r="F67" s="12"/>
      <c r="G67" s="14">
        <f>C67</f>
        <v>23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26</v>
      </c>
      <c r="D68" s="13">
        <f>IF(D66&gt;0,ROUND(SUMIFS(D4:D43,G4:G43,"*下層*",H4:H43,"")/D66,0),"")</f>
        <v>10</v>
      </c>
      <c r="E68" s="13">
        <f>IF(E66&gt;0,ROUND(SUMIF(H4:H43,"",D4:D43)/E66,0),"")</f>
        <v>24</v>
      </c>
      <c r="F68" s="12"/>
      <c r="G68" s="14">
        <f>C68</f>
        <v>26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6.79</v>
      </c>
      <c r="D69" s="15">
        <f>IF(D66&gt;0,D50-D57,"")</f>
        <v>4.0000000000000008E-2</v>
      </c>
      <c r="E69" s="4">
        <f>SUM(C69:D69)</f>
        <v>6.83</v>
      </c>
      <c r="F69" s="12"/>
      <c r="G69" s="16">
        <f>C69*100</f>
        <v>679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形状比＝88、Sr＝13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23" priority="16" stopIfTrue="1">
      <formula>AND(($H4="スギ"),(#REF!&lt;12))</formula>
    </cfRule>
  </conditionalFormatting>
  <conditionalFormatting sqref="L4:L43">
    <cfRule type="expression" dxfId="622" priority="15" stopIfTrue="1">
      <formula>AND(($H4="スギ"),(#REF!&lt;22),(#REF!&gt;=12))</formula>
    </cfRule>
  </conditionalFormatting>
  <conditionalFormatting sqref="M4:M43">
    <cfRule type="expression" dxfId="621" priority="14" stopIfTrue="1">
      <formula>AND(($H4="スギ"),(#REF!&lt;32),(#REF!&gt;=22))</formula>
    </cfRule>
  </conditionalFormatting>
  <conditionalFormatting sqref="N4:N43">
    <cfRule type="expression" dxfId="620" priority="13" stopIfTrue="1">
      <formula>AND(($H4="スギ"),(#REF!&lt;42),(#REF!&gt;=32))</formula>
    </cfRule>
  </conditionalFormatting>
  <conditionalFormatting sqref="S4:S43">
    <cfRule type="expression" dxfId="619" priority="9" stopIfTrue="1">
      <formula>AND(($H4="ヒノキ"),(#REF!&lt;32),(#REF!&gt;=22))</formula>
    </cfRule>
  </conditionalFormatting>
  <conditionalFormatting sqref="Z4:AF43 U4:U43 AJ4:AJ43 O4:P43">
    <cfRule type="expression" dxfId="618" priority="12" stopIfTrue="1">
      <formula>AND(($H4="スギ"),(#REF!&gt;=42))</formula>
    </cfRule>
  </conditionalFormatting>
  <conditionalFormatting sqref="Z4:AF43 AJ4:AJ43 T4:U43">
    <cfRule type="expression" dxfId="617" priority="8" stopIfTrue="1">
      <formula>AND(($H4="ヒノキ"),(#REF!&gt;=32))</formula>
    </cfRule>
  </conditionalFormatting>
  <conditionalFormatting sqref="AA4:AA43 Q4:Q43">
    <cfRule type="expression" dxfId="616" priority="11" stopIfTrue="1">
      <formula>AND(($H4="ヒノキ"),(#REF!&lt;12))</formula>
    </cfRule>
  </conditionalFormatting>
  <conditionalFormatting sqref="AA4:AA43 V4:V43">
    <cfRule type="expression" dxfId="615" priority="7" stopIfTrue="1">
      <formula>AND(($H4="アカマツ"),(#REF!&lt;12))</formula>
    </cfRule>
  </conditionalFormatting>
  <conditionalFormatting sqref="AB4:AB43 W4:W43">
    <cfRule type="expression" dxfId="614" priority="6" stopIfTrue="1">
      <formula>AND(($H4="アカマツ"),(#REF!&lt;22),(#REF!&gt;=12))</formula>
    </cfRule>
  </conditionalFormatting>
  <conditionalFormatting sqref="AB4:AE43 R4:R43">
    <cfRule type="expression" dxfId="613" priority="10" stopIfTrue="1">
      <formula>AND(($H4="ヒノキ"),(#REF!&lt;22),(#REF!&gt;=12))</formula>
    </cfRule>
  </conditionalFormatting>
  <conditionalFormatting sqref="AC4:AC43 X4:X43">
    <cfRule type="expression" dxfId="612" priority="5" stopIfTrue="1">
      <formula>AND(($H4="アカマツ"),(#REF!&lt;42),(#REF!&gt;=22))</formula>
    </cfRule>
  </conditionalFormatting>
  <conditionalFormatting sqref="AG4:AG43">
    <cfRule type="expression" dxfId="611" priority="3" stopIfTrue="1">
      <formula>AND(($H4&lt;&gt;"スギ"),($H4&lt;&gt;"ヒノキ"),($H4&lt;&gt;"アカマツ"),(#REF!&lt;12))</formula>
    </cfRule>
  </conditionalFormatting>
  <conditionalFormatting sqref="AH4:AH43">
    <cfRule type="expression" dxfId="61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0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60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EFF1B-500B-4BFC-9436-DB782AB1B2AC}">
  <sheetPr>
    <tabColor rgb="FF00B050"/>
  </sheetPr>
  <dimension ref="A1:AJ120"/>
  <sheetViews>
    <sheetView showGridLines="0" view="pageBreakPreview" topLeftCell="A25" zoomScale="98" zoomScaleNormal="85" zoomScaleSheetLayoutView="98" workbookViewId="0">
      <selection activeCell="J51" sqref="J51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59</v>
      </c>
      <c r="B2" s="65"/>
      <c r="C2" s="65"/>
      <c r="D2" s="65"/>
      <c r="E2" s="65"/>
      <c r="F2" s="65"/>
      <c r="G2" s="65"/>
      <c r="H2" s="66" t="s">
        <v>170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251</v>
      </c>
      <c r="B4" s="78" t="s">
        <v>161</v>
      </c>
      <c r="C4" s="79"/>
      <c r="D4" s="21">
        <v>44</v>
      </c>
      <c r="E4" s="21">
        <v>28</v>
      </c>
      <c r="F4" s="4">
        <f t="shared" ref="F4:F43" si="0">IF(D4&gt;0,IF(B4="スギ",P4,IF(B4="ヒノキ",U4,IF(B4="アカマツ",Z4,IF(B4="カラマツ",AF4,AJ4)))),"")</f>
        <v>1.84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1.63</v>
      </c>
      <c r="L4" s="22">
        <f t="shared" ref="L4:L43" si="2">ROUND(10^(-5+0.73504+1.83346*LOG(D4)+1.06569*LOG(E4)),2)</f>
        <v>1.95</v>
      </c>
      <c r="M4" s="22">
        <f t="shared" ref="M4:M43" si="3">ROUND(10^(-5+0.71514+1.74357*LOG(D4)+1.17719*LOG(E4)),2)</f>
        <v>1.92</v>
      </c>
      <c r="N4" s="22">
        <f t="shared" ref="N4:N43" si="4">ROUND(10^(-5+0.82956+1.76381*LOG(D4)+1.06412*LOG(E4)),2)</f>
        <v>1.85</v>
      </c>
      <c r="O4" s="22">
        <f t="shared" ref="O4:O43" si="5">ROUND(10^(-5+0.88226+1.79204*LOG(D4)+0.99303*LOG(E4)),2)</f>
        <v>1.84</v>
      </c>
      <c r="P4" s="22">
        <f>HLOOKUP($D4,K$3:O$43,MATCH($A4,$A$3:$A$43,0),1)</f>
        <v>1.84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1.68</v>
      </c>
      <c r="R4" s="22">
        <f t="shared" ref="R4:R43" si="7">ROUND(10^(1.905709*LOG(D4)+1.011385*LOG(E4)-4.293729),2)</f>
        <v>2</v>
      </c>
      <c r="S4" s="22">
        <f t="shared" ref="S4:S43" si="8">ROUND(10^(1.771888*LOG(D4)+1.138415*LOG(E4)-4.271259),2)</f>
        <v>1.94</v>
      </c>
      <c r="T4" s="22">
        <f t="shared" ref="T4:T43" si="9">ROUND(10^(1.671519*LOG(D4)+1.363617*LOG(E4)-4.404407),2)</f>
        <v>2.0699999999999998</v>
      </c>
      <c r="U4" s="22">
        <f t="shared" ref="U4:U43" si="10">HLOOKUP($D4,Q$3:T$43,MATCH($A4,$A$3:$A$43,0),1)</f>
        <v>2.0699999999999998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2.06</v>
      </c>
      <c r="W4" s="22">
        <f t="shared" ref="W4:W43" si="12">ROUND(10^(-4.155639+1.847898*LOG(D4)+0.951955*LOG(E4)),2)</f>
        <v>1.82</v>
      </c>
      <c r="X4" s="22">
        <f t="shared" ref="X4:X43" si="13">ROUND(10^(-4.194535+1.804172*LOG(D4)+1.034248*LOG(E4)),2)</f>
        <v>1.85</v>
      </c>
      <c r="Y4" s="22">
        <f t="shared" ref="Y4:Y43" si="14">ROUND(10^(-4.42347+2.006485*LOG(D4)+0.967757*LOG(E4)),2)</f>
        <v>1.88</v>
      </c>
      <c r="Z4" s="22">
        <f t="shared" ref="Z4:Z43" si="15">HLOOKUP($D4,V$3:Y$43,MATCH($A4,$A$3:$A$43,0),1)</f>
        <v>1.88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1.59</v>
      </c>
      <c r="AB4" s="22">
        <f t="shared" ref="AB4:AB43" si="17">ROUND(10^(1.979213*LOG(D4)+0.998347*LOG(E4)-4.369281),2)</f>
        <v>2.13</v>
      </c>
      <c r="AC4" s="22">
        <f t="shared" ref="AC4:AC43" si="18">ROUND(10^(1.904401*LOG(D4)+1.062478*LOG(E4)-4.348104),2)</f>
        <v>2.09</v>
      </c>
      <c r="AD4" s="22">
        <f t="shared" ref="AD4:AD43" si="19">ROUND(10^(1.640825*LOG(D4)+1.080387*LOG(E4)-3.976731),2)</f>
        <v>1.92</v>
      </c>
      <c r="AE4" s="22">
        <f t="shared" ref="AE4:AE43" si="20">ROUND(10^(1.90887*LOG(D4)+1.088002*LOG(E4)-4.431495),2)</f>
        <v>1.91</v>
      </c>
      <c r="AF4" s="22">
        <f t="shared" ref="AF4:AF43" si="21">HLOOKUP($D4,AA$3:AE$43,MATCH($A4,$A$3:$A$43,0),1)</f>
        <v>1.91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1.64</v>
      </c>
      <c r="AH4" s="22">
        <f t="shared" ref="AH4:AH43" si="23">ROUND(10^(1.93813902*LOG(D4)+0.96697002*LOG(E4)-4.32216295),2)</f>
        <v>1.83</v>
      </c>
      <c r="AI4" s="22">
        <f t="shared" ref="AI4:AI43" si="24">ROUND(10^(1.82464098*LOG(D4)+0.97625989*LOG(E4)-4.15096808),2)</f>
        <v>1.82</v>
      </c>
      <c r="AJ4" s="22">
        <f t="shared" ref="AJ4:AJ43" si="25">HLOOKUP($D4,AG$3:AI$43,MATCH($A4,$A$3:$A$43,0),1)</f>
        <v>1.82</v>
      </c>
    </row>
    <row r="5" spans="1:36" ht="12.95" customHeight="1">
      <c r="A5" s="21">
        <v>252</v>
      </c>
      <c r="B5" s="78" t="s">
        <v>161</v>
      </c>
      <c r="C5" s="79"/>
      <c r="D5" s="21">
        <v>24</v>
      </c>
      <c r="E5" s="21">
        <v>22</v>
      </c>
      <c r="F5" s="4">
        <f t="shared" si="0"/>
        <v>0.5</v>
      </c>
      <c r="G5" s="5" t="s">
        <v>162</v>
      </c>
      <c r="H5" s="21"/>
      <c r="I5" s="21"/>
      <c r="J5" s="1" t="s">
        <v>15</v>
      </c>
      <c r="K5" s="22">
        <f t="shared" si="1"/>
        <v>0.44</v>
      </c>
      <c r="L5" s="22">
        <f t="shared" si="2"/>
        <v>0.5</v>
      </c>
      <c r="M5" s="22">
        <f t="shared" si="3"/>
        <v>0.5</v>
      </c>
      <c r="N5" s="22">
        <f t="shared" si="4"/>
        <v>0.49</v>
      </c>
      <c r="O5" s="22">
        <f t="shared" si="5"/>
        <v>0.49</v>
      </c>
      <c r="P5" s="22">
        <f t="shared" ref="P5:P43" si="26">HLOOKUP($D5,K$3:O$43,MATCH(A5,$A$3:$A$43,0),1)</f>
        <v>0.5</v>
      </c>
      <c r="Q5" s="22">
        <f t="shared" si="6"/>
        <v>0.44</v>
      </c>
      <c r="R5" s="22">
        <f t="shared" si="7"/>
        <v>0.49</v>
      </c>
      <c r="S5" s="22">
        <f t="shared" si="8"/>
        <v>0.5</v>
      </c>
      <c r="T5" s="22">
        <f t="shared" si="9"/>
        <v>0.54</v>
      </c>
      <c r="U5" s="22">
        <f t="shared" si="10"/>
        <v>0.5</v>
      </c>
      <c r="V5" s="22">
        <f t="shared" si="11"/>
        <v>0.5</v>
      </c>
      <c r="W5" s="22">
        <f t="shared" si="12"/>
        <v>0.47</v>
      </c>
      <c r="X5" s="22">
        <f t="shared" si="13"/>
        <v>0.48</v>
      </c>
      <c r="Y5" s="22">
        <f t="shared" si="14"/>
        <v>0.44</v>
      </c>
      <c r="Z5" s="22">
        <f t="shared" si="15"/>
        <v>0.48</v>
      </c>
      <c r="AA5" s="22">
        <f t="shared" si="16"/>
        <v>0.42</v>
      </c>
      <c r="AB5" s="22">
        <f t="shared" si="17"/>
        <v>0.5</v>
      </c>
      <c r="AC5" s="22">
        <f t="shared" si="18"/>
        <v>0.51</v>
      </c>
      <c r="AD5" s="22">
        <f t="shared" si="19"/>
        <v>0.55000000000000004</v>
      </c>
      <c r="AE5" s="22">
        <f t="shared" si="20"/>
        <v>0.46</v>
      </c>
      <c r="AF5" s="22">
        <f t="shared" si="21"/>
        <v>0.51</v>
      </c>
      <c r="AG5" s="22">
        <f t="shared" si="22"/>
        <v>0.41</v>
      </c>
      <c r="AH5" s="22">
        <f t="shared" si="23"/>
        <v>0.45</v>
      </c>
      <c r="AI5" s="22">
        <f t="shared" si="24"/>
        <v>0.48</v>
      </c>
      <c r="AJ5" s="22">
        <f t="shared" si="25"/>
        <v>0.45</v>
      </c>
    </row>
    <row r="6" spans="1:36" ht="12.95" customHeight="1">
      <c r="A6" s="21">
        <v>253</v>
      </c>
      <c r="B6" s="78" t="s">
        <v>161</v>
      </c>
      <c r="C6" s="79"/>
      <c r="D6" s="21">
        <v>18</v>
      </c>
      <c r="E6" s="21">
        <v>19</v>
      </c>
      <c r="F6" s="4">
        <f t="shared" si="0"/>
        <v>0.25</v>
      </c>
      <c r="G6" s="5"/>
      <c r="H6" s="21" t="s">
        <v>148</v>
      </c>
      <c r="I6" s="21" t="s">
        <v>147</v>
      </c>
      <c r="J6" s="1" t="s">
        <v>15</v>
      </c>
      <c r="K6" s="22">
        <f t="shared" si="1"/>
        <v>0.23</v>
      </c>
      <c r="L6" s="22">
        <f t="shared" si="2"/>
        <v>0.25</v>
      </c>
      <c r="M6" s="22">
        <f t="shared" si="3"/>
        <v>0.26</v>
      </c>
      <c r="N6" s="22">
        <f t="shared" si="4"/>
        <v>0.25</v>
      </c>
      <c r="O6" s="22">
        <f t="shared" si="5"/>
        <v>0.25</v>
      </c>
      <c r="P6" s="22">
        <f t="shared" si="26"/>
        <v>0.25</v>
      </c>
      <c r="Q6" s="22">
        <f t="shared" si="6"/>
        <v>0.23</v>
      </c>
      <c r="R6" s="22">
        <f t="shared" si="7"/>
        <v>0.25</v>
      </c>
      <c r="S6" s="22">
        <f t="shared" si="8"/>
        <v>0.26</v>
      </c>
      <c r="T6" s="22">
        <f t="shared" si="9"/>
        <v>0.27</v>
      </c>
      <c r="U6" s="22">
        <f t="shared" si="10"/>
        <v>0.25</v>
      </c>
      <c r="V6" s="22">
        <f t="shared" si="11"/>
        <v>0.25</v>
      </c>
      <c r="W6" s="22">
        <f t="shared" si="12"/>
        <v>0.24</v>
      </c>
      <c r="X6" s="22">
        <f t="shared" si="13"/>
        <v>0.25</v>
      </c>
      <c r="Y6" s="22">
        <f t="shared" si="14"/>
        <v>0.22</v>
      </c>
      <c r="Z6" s="22">
        <f t="shared" si="15"/>
        <v>0.24</v>
      </c>
      <c r="AA6" s="22">
        <f t="shared" si="16"/>
        <v>0.22</v>
      </c>
      <c r="AB6" s="22">
        <f t="shared" si="17"/>
        <v>0.25</v>
      </c>
      <c r="AC6" s="22">
        <f t="shared" si="18"/>
        <v>0.25</v>
      </c>
      <c r="AD6" s="22">
        <f t="shared" si="19"/>
        <v>0.28999999999999998</v>
      </c>
      <c r="AE6" s="22">
        <f t="shared" si="20"/>
        <v>0.23</v>
      </c>
      <c r="AF6" s="22">
        <f t="shared" si="21"/>
        <v>0.25</v>
      </c>
      <c r="AG6" s="22">
        <f t="shared" si="22"/>
        <v>0.21</v>
      </c>
      <c r="AH6" s="22">
        <f t="shared" si="23"/>
        <v>0.22</v>
      </c>
      <c r="AI6" s="22">
        <f t="shared" si="24"/>
        <v>0.24</v>
      </c>
      <c r="AJ6" s="22">
        <f t="shared" si="25"/>
        <v>0.22</v>
      </c>
    </row>
    <row r="7" spans="1:36" ht="12.95" customHeight="1">
      <c r="A7" s="21">
        <v>254</v>
      </c>
      <c r="B7" s="78" t="s">
        <v>161</v>
      </c>
      <c r="C7" s="79"/>
      <c r="D7" s="21">
        <v>50</v>
      </c>
      <c r="E7" s="21">
        <v>28</v>
      </c>
      <c r="F7" s="4">
        <f t="shared" si="0"/>
        <v>2.31</v>
      </c>
      <c r="G7" s="5"/>
      <c r="H7" s="21"/>
      <c r="I7" s="21"/>
      <c r="J7" s="1" t="s">
        <v>15</v>
      </c>
      <c r="K7" s="22">
        <f t="shared" si="1"/>
        <v>2.04</v>
      </c>
      <c r="L7" s="22">
        <f t="shared" si="2"/>
        <v>2.4700000000000002</v>
      </c>
      <c r="M7" s="22">
        <f t="shared" si="3"/>
        <v>2.4</v>
      </c>
      <c r="N7" s="22">
        <f t="shared" si="4"/>
        <v>2.3199999999999998</v>
      </c>
      <c r="O7" s="22">
        <f t="shared" si="5"/>
        <v>2.31</v>
      </c>
      <c r="P7" s="22">
        <f t="shared" si="26"/>
        <v>2.31</v>
      </c>
      <c r="Q7" s="22">
        <f t="shared" si="6"/>
        <v>2.11</v>
      </c>
      <c r="R7" s="22">
        <f t="shared" si="7"/>
        <v>2.56</v>
      </c>
      <c r="S7" s="22">
        <f t="shared" si="8"/>
        <v>2.44</v>
      </c>
      <c r="T7" s="22">
        <f t="shared" si="9"/>
        <v>2.56</v>
      </c>
      <c r="U7" s="22">
        <f t="shared" si="10"/>
        <v>2.56</v>
      </c>
      <c r="V7" s="22">
        <f t="shared" si="11"/>
        <v>2.64</v>
      </c>
      <c r="W7" s="22">
        <f t="shared" si="12"/>
        <v>2.2999999999999998</v>
      </c>
      <c r="X7" s="22">
        <f t="shared" si="13"/>
        <v>2.33</v>
      </c>
      <c r="Y7" s="22">
        <f t="shared" si="14"/>
        <v>2.4300000000000002</v>
      </c>
      <c r="Z7" s="22">
        <f t="shared" si="15"/>
        <v>2.4300000000000002</v>
      </c>
      <c r="AA7" s="22">
        <f t="shared" si="16"/>
        <v>2.0099999999999998</v>
      </c>
      <c r="AB7" s="22">
        <f t="shared" si="17"/>
        <v>2.74</v>
      </c>
      <c r="AC7" s="22">
        <f t="shared" si="18"/>
        <v>2.66</v>
      </c>
      <c r="AD7" s="22">
        <f t="shared" si="19"/>
        <v>2.37</v>
      </c>
      <c r="AE7" s="22">
        <f t="shared" si="20"/>
        <v>2.4300000000000002</v>
      </c>
      <c r="AF7" s="22">
        <f t="shared" si="21"/>
        <v>2.4300000000000002</v>
      </c>
      <c r="AG7" s="22">
        <f t="shared" si="22"/>
        <v>2.1</v>
      </c>
      <c r="AH7" s="22">
        <f t="shared" si="23"/>
        <v>2.34</v>
      </c>
      <c r="AI7" s="22">
        <f t="shared" si="24"/>
        <v>2.2999999999999998</v>
      </c>
      <c r="AJ7" s="22">
        <f t="shared" si="25"/>
        <v>2.2999999999999998</v>
      </c>
    </row>
    <row r="8" spans="1:36" ht="12.95" customHeight="1">
      <c r="A8" s="21">
        <v>255</v>
      </c>
      <c r="B8" s="78" t="s">
        <v>161</v>
      </c>
      <c r="C8" s="79"/>
      <c r="D8" s="21">
        <v>34</v>
      </c>
      <c r="E8" s="21">
        <v>25</v>
      </c>
      <c r="F8" s="4">
        <f t="shared" si="0"/>
        <v>1.04</v>
      </c>
      <c r="G8" s="5"/>
      <c r="H8" s="21" t="s">
        <v>148</v>
      </c>
      <c r="I8" s="21" t="s">
        <v>147</v>
      </c>
      <c r="J8" s="1" t="s">
        <v>15</v>
      </c>
      <c r="K8" s="22">
        <f t="shared" si="1"/>
        <v>0.93</v>
      </c>
      <c r="L8" s="22">
        <f t="shared" si="2"/>
        <v>1.08</v>
      </c>
      <c r="M8" s="22">
        <f t="shared" si="3"/>
        <v>1.07</v>
      </c>
      <c r="N8" s="22">
        <f t="shared" si="4"/>
        <v>1.04</v>
      </c>
      <c r="O8" s="22">
        <f t="shared" si="5"/>
        <v>1.03</v>
      </c>
      <c r="P8" s="22">
        <f t="shared" si="26"/>
        <v>1.04</v>
      </c>
      <c r="Q8" s="22">
        <f t="shared" si="6"/>
        <v>0.94</v>
      </c>
      <c r="R8" s="22">
        <f t="shared" si="7"/>
        <v>1.0900000000000001</v>
      </c>
      <c r="S8" s="22">
        <f t="shared" si="8"/>
        <v>1.08</v>
      </c>
      <c r="T8" s="22">
        <f t="shared" si="9"/>
        <v>1.1499999999999999</v>
      </c>
      <c r="U8" s="22">
        <f t="shared" si="10"/>
        <v>1.1499999999999999</v>
      </c>
      <c r="V8" s="22">
        <f t="shared" si="11"/>
        <v>1.1200000000000001</v>
      </c>
      <c r="W8" s="22">
        <f t="shared" si="12"/>
        <v>1.01</v>
      </c>
      <c r="X8" s="22">
        <f t="shared" si="13"/>
        <v>1.03</v>
      </c>
      <c r="Y8" s="22">
        <f t="shared" si="14"/>
        <v>1.01</v>
      </c>
      <c r="Z8" s="22">
        <f t="shared" si="15"/>
        <v>1.03</v>
      </c>
      <c r="AA8" s="22">
        <f t="shared" si="16"/>
        <v>0.9</v>
      </c>
      <c r="AB8" s="22">
        <f t="shared" si="17"/>
        <v>1.1399999999999999</v>
      </c>
      <c r="AC8" s="22">
        <f t="shared" si="18"/>
        <v>1.1299999999999999</v>
      </c>
      <c r="AD8" s="22">
        <f t="shared" si="19"/>
        <v>1.1100000000000001</v>
      </c>
      <c r="AE8" s="22">
        <f t="shared" si="20"/>
        <v>1.03</v>
      </c>
      <c r="AF8" s="22">
        <f t="shared" si="21"/>
        <v>1.1100000000000001</v>
      </c>
      <c r="AG8" s="22">
        <f t="shared" si="22"/>
        <v>0.9</v>
      </c>
      <c r="AH8" s="22">
        <f t="shared" si="23"/>
        <v>0.99</v>
      </c>
      <c r="AI8" s="22">
        <f t="shared" si="24"/>
        <v>1.02</v>
      </c>
      <c r="AJ8" s="22">
        <f t="shared" si="25"/>
        <v>0.99</v>
      </c>
    </row>
    <row r="9" spans="1:36" ht="12.95" customHeight="1">
      <c r="A9" s="21">
        <v>256</v>
      </c>
      <c r="B9" s="78" t="s">
        <v>161</v>
      </c>
      <c r="C9" s="79"/>
      <c r="D9" s="21">
        <v>24</v>
      </c>
      <c r="E9" s="21">
        <v>14</v>
      </c>
      <c r="F9" s="4">
        <f t="shared" si="0"/>
        <v>0.3</v>
      </c>
      <c r="G9" s="5" t="s">
        <v>163</v>
      </c>
      <c r="H9" s="21" t="s">
        <v>164</v>
      </c>
      <c r="I9" s="21" t="s">
        <v>165</v>
      </c>
      <c r="J9" s="1" t="s">
        <v>15</v>
      </c>
      <c r="K9" s="22">
        <f t="shared" si="1"/>
        <v>0.28000000000000003</v>
      </c>
      <c r="L9" s="22">
        <f t="shared" si="2"/>
        <v>0.31</v>
      </c>
      <c r="M9" s="22">
        <f t="shared" si="3"/>
        <v>0.3</v>
      </c>
      <c r="N9" s="22">
        <f t="shared" si="4"/>
        <v>0.3</v>
      </c>
      <c r="O9" s="22">
        <f t="shared" si="5"/>
        <v>0.31</v>
      </c>
      <c r="P9" s="22">
        <f t="shared" si="26"/>
        <v>0.3</v>
      </c>
      <c r="Q9" s="22">
        <f t="shared" si="6"/>
        <v>0.28000000000000003</v>
      </c>
      <c r="R9" s="22">
        <f t="shared" si="7"/>
        <v>0.31</v>
      </c>
      <c r="S9" s="22">
        <f t="shared" si="8"/>
        <v>0.3</v>
      </c>
      <c r="T9" s="22">
        <f t="shared" si="9"/>
        <v>0.28999999999999998</v>
      </c>
      <c r="U9" s="22">
        <f t="shared" si="10"/>
        <v>0.3</v>
      </c>
      <c r="V9" s="22">
        <f t="shared" si="11"/>
        <v>0.33</v>
      </c>
      <c r="W9" s="22">
        <f t="shared" si="12"/>
        <v>0.31</v>
      </c>
      <c r="X9" s="22">
        <f t="shared" si="13"/>
        <v>0.3</v>
      </c>
      <c r="Y9" s="22">
        <f t="shared" si="14"/>
        <v>0.28999999999999998</v>
      </c>
      <c r="Z9" s="22">
        <f t="shared" si="15"/>
        <v>0.3</v>
      </c>
      <c r="AA9" s="22">
        <f t="shared" si="16"/>
        <v>0.27</v>
      </c>
      <c r="AB9" s="22">
        <f t="shared" si="17"/>
        <v>0.32</v>
      </c>
      <c r="AC9" s="22">
        <f t="shared" si="18"/>
        <v>0.31</v>
      </c>
      <c r="AD9" s="22">
        <f t="shared" si="19"/>
        <v>0.34</v>
      </c>
      <c r="AE9" s="22">
        <f t="shared" si="20"/>
        <v>0.28000000000000003</v>
      </c>
      <c r="AF9" s="22">
        <f t="shared" si="21"/>
        <v>0.31</v>
      </c>
      <c r="AG9" s="22">
        <f t="shared" si="22"/>
        <v>0.28000000000000003</v>
      </c>
      <c r="AH9" s="22">
        <f t="shared" si="23"/>
        <v>0.28999999999999998</v>
      </c>
      <c r="AI9" s="22">
        <f t="shared" si="24"/>
        <v>0.31</v>
      </c>
      <c r="AJ9" s="22">
        <f t="shared" si="25"/>
        <v>0.28999999999999998</v>
      </c>
    </row>
    <row r="10" spans="1:36" ht="12.95" customHeight="1">
      <c r="A10" s="21">
        <v>257</v>
      </c>
      <c r="B10" s="78" t="s">
        <v>161</v>
      </c>
      <c r="C10" s="79"/>
      <c r="D10" s="21">
        <v>40</v>
      </c>
      <c r="E10" s="21">
        <v>26</v>
      </c>
      <c r="F10" s="4">
        <f t="shared" si="0"/>
        <v>1.45</v>
      </c>
      <c r="G10" s="5"/>
      <c r="H10" s="21"/>
      <c r="I10" s="21"/>
      <c r="J10" s="1" t="s">
        <v>15</v>
      </c>
      <c r="K10" s="22">
        <f t="shared" si="1"/>
        <v>1.28</v>
      </c>
      <c r="L10" s="22">
        <f t="shared" si="2"/>
        <v>1.51</v>
      </c>
      <c r="M10" s="22">
        <f t="shared" si="3"/>
        <v>1.49</v>
      </c>
      <c r="N10" s="22">
        <f t="shared" si="4"/>
        <v>1.45</v>
      </c>
      <c r="O10" s="22">
        <f t="shared" si="5"/>
        <v>1.44</v>
      </c>
      <c r="P10" s="22">
        <f t="shared" si="26"/>
        <v>1.45</v>
      </c>
      <c r="Q10" s="22">
        <f t="shared" si="6"/>
        <v>1.31</v>
      </c>
      <c r="R10" s="22">
        <f t="shared" si="7"/>
        <v>1.55</v>
      </c>
      <c r="S10" s="22">
        <f t="shared" si="8"/>
        <v>1.51</v>
      </c>
      <c r="T10" s="22">
        <f t="shared" si="9"/>
        <v>1.6</v>
      </c>
      <c r="U10" s="22">
        <f t="shared" si="10"/>
        <v>1.6</v>
      </c>
      <c r="V10" s="22">
        <f t="shared" si="11"/>
        <v>1.6</v>
      </c>
      <c r="W10" s="22">
        <f t="shared" si="12"/>
        <v>1.42</v>
      </c>
      <c r="X10" s="22">
        <f t="shared" si="13"/>
        <v>1.44</v>
      </c>
      <c r="Y10" s="22">
        <f t="shared" si="14"/>
        <v>1.45</v>
      </c>
      <c r="Z10" s="22">
        <f t="shared" si="15"/>
        <v>1.44</v>
      </c>
      <c r="AA10" s="22">
        <f t="shared" si="16"/>
        <v>1.25</v>
      </c>
      <c r="AB10" s="22">
        <f t="shared" si="17"/>
        <v>1.64</v>
      </c>
      <c r="AC10" s="22">
        <f t="shared" si="18"/>
        <v>1.61</v>
      </c>
      <c r="AD10" s="22">
        <f t="shared" si="19"/>
        <v>1.52</v>
      </c>
      <c r="AE10" s="22">
        <f t="shared" si="20"/>
        <v>1.47</v>
      </c>
      <c r="AF10" s="22">
        <f t="shared" si="21"/>
        <v>1.52</v>
      </c>
      <c r="AG10" s="22">
        <f t="shared" si="22"/>
        <v>1.28</v>
      </c>
      <c r="AH10" s="22">
        <f t="shared" si="23"/>
        <v>1.42</v>
      </c>
      <c r="AI10" s="22">
        <f t="shared" si="24"/>
        <v>1.42</v>
      </c>
      <c r="AJ10" s="22">
        <f t="shared" si="25"/>
        <v>1.42</v>
      </c>
    </row>
    <row r="11" spans="1:36" ht="12.95" customHeight="1">
      <c r="A11" s="21">
        <v>258</v>
      </c>
      <c r="B11" s="78" t="s">
        <v>161</v>
      </c>
      <c r="C11" s="79"/>
      <c r="D11" s="21">
        <v>20</v>
      </c>
      <c r="E11" s="21">
        <v>14</v>
      </c>
      <c r="F11" s="4">
        <f t="shared" si="0"/>
        <v>0.22</v>
      </c>
      <c r="G11" s="5" t="s">
        <v>163</v>
      </c>
      <c r="H11" s="21" t="s">
        <v>164</v>
      </c>
      <c r="I11" s="21" t="s">
        <v>165</v>
      </c>
      <c r="J11" s="1" t="s">
        <v>15</v>
      </c>
      <c r="K11" s="22">
        <f t="shared" si="1"/>
        <v>0.2</v>
      </c>
      <c r="L11" s="22">
        <f t="shared" si="2"/>
        <v>0.22</v>
      </c>
      <c r="M11" s="22">
        <f t="shared" si="3"/>
        <v>0.22</v>
      </c>
      <c r="N11" s="22">
        <f t="shared" si="4"/>
        <v>0.22</v>
      </c>
      <c r="O11" s="22">
        <f t="shared" si="5"/>
        <v>0.22</v>
      </c>
      <c r="P11" s="22">
        <f t="shared" si="26"/>
        <v>0.22</v>
      </c>
      <c r="Q11" s="22">
        <f t="shared" si="6"/>
        <v>0.2</v>
      </c>
      <c r="R11" s="22">
        <f t="shared" si="7"/>
        <v>0.22</v>
      </c>
      <c r="S11" s="22">
        <f t="shared" si="8"/>
        <v>0.22</v>
      </c>
      <c r="T11" s="22">
        <f t="shared" si="9"/>
        <v>0.22</v>
      </c>
      <c r="U11" s="22">
        <f t="shared" si="10"/>
        <v>0.22</v>
      </c>
      <c r="V11" s="22">
        <f t="shared" si="11"/>
        <v>0.23</v>
      </c>
      <c r="W11" s="22">
        <f t="shared" si="12"/>
        <v>0.22</v>
      </c>
      <c r="X11" s="22">
        <f t="shared" si="13"/>
        <v>0.22</v>
      </c>
      <c r="Y11" s="22">
        <f t="shared" si="14"/>
        <v>0.2</v>
      </c>
      <c r="Z11" s="22">
        <f t="shared" si="15"/>
        <v>0.22</v>
      </c>
      <c r="AA11" s="22">
        <f t="shared" si="16"/>
        <v>0.2</v>
      </c>
      <c r="AB11" s="22">
        <f t="shared" si="17"/>
        <v>0.22</v>
      </c>
      <c r="AC11" s="22">
        <f t="shared" si="18"/>
        <v>0.22</v>
      </c>
      <c r="AD11" s="22">
        <f t="shared" si="19"/>
        <v>0.25</v>
      </c>
      <c r="AE11" s="22">
        <f t="shared" si="20"/>
        <v>0.2</v>
      </c>
      <c r="AF11" s="22">
        <f t="shared" si="21"/>
        <v>0.22</v>
      </c>
      <c r="AG11" s="22">
        <f t="shared" si="22"/>
        <v>0.2</v>
      </c>
      <c r="AH11" s="22">
        <f t="shared" si="23"/>
        <v>0.2</v>
      </c>
      <c r="AI11" s="22">
        <f t="shared" si="24"/>
        <v>0.22</v>
      </c>
      <c r="AJ11" s="22">
        <f t="shared" si="25"/>
        <v>0.2</v>
      </c>
    </row>
    <row r="12" spans="1:36" ht="12.95" customHeight="1">
      <c r="A12" s="21">
        <v>259</v>
      </c>
      <c r="B12" s="78" t="s">
        <v>161</v>
      </c>
      <c r="C12" s="79"/>
      <c r="D12" s="21">
        <v>34</v>
      </c>
      <c r="E12" s="21">
        <v>19</v>
      </c>
      <c r="F12" s="4">
        <f t="shared" si="0"/>
        <v>0.78</v>
      </c>
      <c r="G12" s="5"/>
      <c r="H12" s="21"/>
      <c r="I12" s="21"/>
      <c r="J12" s="1" t="s">
        <v>15</v>
      </c>
      <c r="K12" s="22">
        <f t="shared" si="1"/>
        <v>0.7</v>
      </c>
      <c r="L12" s="22">
        <f t="shared" si="2"/>
        <v>0.8</v>
      </c>
      <c r="M12" s="22">
        <f t="shared" si="3"/>
        <v>0.78</v>
      </c>
      <c r="N12" s="22">
        <f t="shared" si="4"/>
        <v>0.78</v>
      </c>
      <c r="O12" s="22">
        <f t="shared" si="5"/>
        <v>0.79</v>
      </c>
      <c r="P12" s="22">
        <f t="shared" si="26"/>
        <v>0.78</v>
      </c>
      <c r="Q12" s="22">
        <f t="shared" si="6"/>
        <v>0.72</v>
      </c>
      <c r="R12" s="22">
        <f t="shared" si="7"/>
        <v>0.83</v>
      </c>
      <c r="S12" s="22">
        <f t="shared" si="8"/>
        <v>0.79</v>
      </c>
      <c r="T12" s="22">
        <f t="shared" si="9"/>
        <v>0.79</v>
      </c>
      <c r="U12" s="22">
        <f t="shared" si="10"/>
        <v>0.79</v>
      </c>
      <c r="V12" s="22">
        <f t="shared" si="11"/>
        <v>0.86</v>
      </c>
      <c r="W12" s="22">
        <f t="shared" si="12"/>
        <v>0.78</v>
      </c>
      <c r="X12" s="22">
        <f t="shared" si="13"/>
        <v>0.78</v>
      </c>
      <c r="Y12" s="22">
        <f t="shared" si="14"/>
        <v>0.77</v>
      </c>
      <c r="Z12" s="22">
        <f t="shared" si="15"/>
        <v>0.78</v>
      </c>
      <c r="AA12" s="22">
        <f t="shared" si="16"/>
        <v>0.69</v>
      </c>
      <c r="AB12" s="22">
        <f t="shared" si="17"/>
        <v>0.87</v>
      </c>
      <c r="AC12" s="22">
        <f t="shared" si="18"/>
        <v>0.85</v>
      </c>
      <c r="AD12" s="22">
        <f t="shared" si="19"/>
        <v>0.83</v>
      </c>
      <c r="AE12" s="22">
        <f t="shared" si="20"/>
        <v>0.76</v>
      </c>
      <c r="AF12" s="22">
        <f t="shared" si="21"/>
        <v>0.83</v>
      </c>
      <c r="AG12" s="22">
        <f t="shared" si="22"/>
        <v>0.71</v>
      </c>
      <c r="AH12" s="22">
        <f t="shared" si="23"/>
        <v>0.76</v>
      </c>
      <c r="AI12" s="22">
        <f t="shared" si="24"/>
        <v>0.78</v>
      </c>
      <c r="AJ12" s="22">
        <f t="shared" si="25"/>
        <v>0.76</v>
      </c>
    </row>
    <row r="13" spans="1:36" ht="12.95" customHeight="1">
      <c r="A13" s="21">
        <v>260</v>
      </c>
      <c r="B13" s="78" t="s">
        <v>161</v>
      </c>
      <c r="C13" s="79"/>
      <c r="D13" s="21">
        <v>20</v>
      </c>
      <c r="E13" s="21">
        <v>12</v>
      </c>
      <c r="F13" s="4">
        <f t="shared" si="0"/>
        <v>0.19</v>
      </c>
      <c r="G13" s="5" t="s">
        <v>163</v>
      </c>
      <c r="H13" s="21" t="s">
        <v>164</v>
      </c>
      <c r="I13" s="21" t="s">
        <v>165</v>
      </c>
      <c r="J13" s="1" t="s">
        <v>15</v>
      </c>
      <c r="K13" s="22">
        <f t="shared" si="1"/>
        <v>0.17</v>
      </c>
      <c r="L13" s="22">
        <f t="shared" si="2"/>
        <v>0.19</v>
      </c>
      <c r="M13" s="22">
        <f t="shared" si="3"/>
        <v>0.18</v>
      </c>
      <c r="N13" s="22">
        <f t="shared" si="4"/>
        <v>0.19</v>
      </c>
      <c r="O13" s="22">
        <f t="shared" si="5"/>
        <v>0.19</v>
      </c>
      <c r="P13" s="22">
        <f t="shared" si="26"/>
        <v>0.19</v>
      </c>
      <c r="Q13" s="22">
        <f t="shared" si="6"/>
        <v>0.17</v>
      </c>
      <c r="R13" s="22">
        <f t="shared" si="7"/>
        <v>0.19</v>
      </c>
      <c r="S13" s="22">
        <f t="shared" si="8"/>
        <v>0.18</v>
      </c>
      <c r="T13" s="22">
        <f t="shared" si="9"/>
        <v>0.17</v>
      </c>
      <c r="U13" s="22">
        <f t="shared" si="10"/>
        <v>0.19</v>
      </c>
      <c r="V13" s="22">
        <f t="shared" si="11"/>
        <v>0.2</v>
      </c>
      <c r="W13" s="22">
        <f t="shared" si="12"/>
        <v>0.19</v>
      </c>
      <c r="X13" s="22">
        <f t="shared" si="13"/>
        <v>0.19</v>
      </c>
      <c r="Y13" s="22">
        <f t="shared" si="14"/>
        <v>0.17</v>
      </c>
      <c r="Z13" s="22">
        <f t="shared" si="15"/>
        <v>0.19</v>
      </c>
      <c r="AA13" s="22">
        <f t="shared" si="16"/>
        <v>0.17</v>
      </c>
      <c r="AB13" s="22">
        <f t="shared" si="17"/>
        <v>0.19</v>
      </c>
      <c r="AC13" s="22">
        <f t="shared" si="18"/>
        <v>0.19</v>
      </c>
      <c r="AD13" s="22">
        <f t="shared" si="19"/>
        <v>0.21</v>
      </c>
      <c r="AE13" s="22">
        <f t="shared" si="20"/>
        <v>0.17</v>
      </c>
      <c r="AF13" s="22">
        <f t="shared" si="21"/>
        <v>0.19</v>
      </c>
      <c r="AG13" s="22">
        <f t="shared" si="22"/>
        <v>0.17</v>
      </c>
      <c r="AH13" s="22">
        <f t="shared" si="23"/>
        <v>0.17</v>
      </c>
      <c r="AI13" s="22">
        <f t="shared" si="24"/>
        <v>0.19</v>
      </c>
      <c r="AJ13" s="22">
        <f t="shared" si="25"/>
        <v>0.17</v>
      </c>
    </row>
    <row r="14" spans="1:36" ht="12.95" customHeight="1">
      <c r="A14" s="21">
        <v>261</v>
      </c>
      <c r="B14" s="78" t="s">
        <v>161</v>
      </c>
      <c r="C14" s="79"/>
      <c r="D14" s="21">
        <v>22</v>
      </c>
      <c r="E14" s="21">
        <v>16</v>
      </c>
      <c r="F14" s="4">
        <f t="shared" si="0"/>
        <v>0.3</v>
      </c>
      <c r="G14" s="5"/>
      <c r="H14" s="21" t="s">
        <v>148</v>
      </c>
      <c r="I14" s="21" t="s">
        <v>165</v>
      </c>
      <c r="J14" s="1" t="s">
        <v>15</v>
      </c>
      <c r="K14" s="22">
        <f t="shared" si="1"/>
        <v>0.28000000000000003</v>
      </c>
      <c r="L14" s="22">
        <f t="shared" si="2"/>
        <v>0.3</v>
      </c>
      <c r="M14" s="22">
        <f t="shared" si="3"/>
        <v>0.3</v>
      </c>
      <c r="N14" s="22">
        <f t="shared" si="4"/>
        <v>0.3</v>
      </c>
      <c r="O14" s="22">
        <f t="shared" si="5"/>
        <v>0.3</v>
      </c>
      <c r="P14" s="22">
        <f t="shared" si="26"/>
        <v>0.3</v>
      </c>
      <c r="Q14" s="22">
        <f t="shared" si="6"/>
        <v>0.28000000000000003</v>
      </c>
      <c r="R14" s="22">
        <f t="shared" si="7"/>
        <v>0.3</v>
      </c>
      <c r="S14" s="22">
        <f t="shared" si="8"/>
        <v>0.3</v>
      </c>
      <c r="T14" s="22">
        <f t="shared" si="9"/>
        <v>0.3</v>
      </c>
      <c r="U14" s="22">
        <f t="shared" si="10"/>
        <v>0.3</v>
      </c>
      <c r="V14" s="22">
        <f t="shared" si="11"/>
        <v>0.32</v>
      </c>
      <c r="W14" s="22">
        <f t="shared" si="12"/>
        <v>0.3</v>
      </c>
      <c r="X14" s="22">
        <f t="shared" si="13"/>
        <v>0.3</v>
      </c>
      <c r="Y14" s="22">
        <f t="shared" si="14"/>
        <v>0.27</v>
      </c>
      <c r="Z14" s="22">
        <f t="shared" si="15"/>
        <v>0.3</v>
      </c>
      <c r="AA14" s="22">
        <f t="shared" si="16"/>
        <v>0.27</v>
      </c>
      <c r="AB14" s="22">
        <f t="shared" si="17"/>
        <v>0.31</v>
      </c>
      <c r="AC14" s="22">
        <f t="shared" si="18"/>
        <v>0.31</v>
      </c>
      <c r="AD14" s="22">
        <f t="shared" si="19"/>
        <v>0.34</v>
      </c>
      <c r="AE14" s="22">
        <f t="shared" si="20"/>
        <v>0.28000000000000003</v>
      </c>
      <c r="AF14" s="22">
        <f t="shared" si="21"/>
        <v>0.31</v>
      </c>
      <c r="AG14" s="22">
        <f t="shared" si="22"/>
        <v>0.27</v>
      </c>
      <c r="AH14" s="22">
        <f t="shared" si="23"/>
        <v>0.28000000000000003</v>
      </c>
      <c r="AI14" s="22">
        <f t="shared" si="24"/>
        <v>0.3</v>
      </c>
      <c r="AJ14" s="22">
        <f t="shared" si="25"/>
        <v>0.28000000000000003</v>
      </c>
    </row>
    <row r="15" spans="1:36" ht="12.95" customHeight="1">
      <c r="A15" s="21">
        <v>262</v>
      </c>
      <c r="B15" s="78" t="s">
        <v>161</v>
      </c>
      <c r="C15" s="79"/>
      <c r="D15" s="21">
        <v>34</v>
      </c>
      <c r="E15" s="21">
        <v>25</v>
      </c>
      <c r="F15" s="4">
        <f t="shared" si="0"/>
        <v>1.04</v>
      </c>
      <c r="G15" s="5"/>
      <c r="H15" s="21"/>
      <c r="I15" s="21"/>
      <c r="J15" s="1" t="s">
        <v>15</v>
      </c>
      <c r="K15" s="22">
        <f t="shared" si="1"/>
        <v>0.93</v>
      </c>
      <c r="L15" s="22">
        <f t="shared" si="2"/>
        <v>1.08</v>
      </c>
      <c r="M15" s="22">
        <f t="shared" si="3"/>
        <v>1.07</v>
      </c>
      <c r="N15" s="22">
        <f t="shared" si="4"/>
        <v>1.04</v>
      </c>
      <c r="O15" s="22">
        <f t="shared" si="5"/>
        <v>1.03</v>
      </c>
      <c r="P15" s="22">
        <f t="shared" si="26"/>
        <v>1.04</v>
      </c>
      <c r="Q15" s="22">
        <f t="shared" si="6"/>
        <v>0.94</v>
      </c>
      <c r="R15" s="22">
        <f t="shared" si="7"/>
        <v>1.0900000000000001</v>
      </c>
      <c r="S15" s="22">
        <f t="shared" si="8"/>
        <v>1.08</v>
      </c>
      <c r="T15" s="22">
        <f t="shared" si="9"/>
        <v>1.1499999999999999</v>
      </c>
      <c r="U15" s="22">
        <f t="shared" si="10"/>
        <v>1.1499999999999999</v>
      </c>
      <c r="V15" s="22">
        <f t="shared" si="11"/>
        <v>1.1200000000000001</v>
      </c>
      <c r="W15" s="22">
        <f t="shared" si="12"/>
        <v>1.01</v>
      </c>
      <c r="X15" s="22">
        <f t="shared" si="13"/>
        <v>1.03</v>
      </c>
      <c r="Y15" s="22">
        <f t="shared" si="14"/>
        <v>1.01</v>
      </c>
      <c r="Z15" s="22">
        <f t="shared" si="15"/>
        <v>1.03</v>
      </c>
      <c r="AA15" s="22">
        <f t="shared" si="16"/>
        <v>0.9</v>
      </c>
      <c r="AB15" s="22">
        <f t="shared" si="17"/>
        <v>1.1399999999999999</v>
      </c>
      <c r="AC15" s="22">
        <f t="shared" si="18"/>
        <v>1.1299999999999999</v>
      </c>
      <c r="AD15" s="22">
        <f t="shared" si="19"/>
        <v>1.1100000000000001</v>
      </c>
      <c r="AE15" s="22">
        <f t="shared" si="20"/>
        <v>1.03</v>
      </c>
      <c r="AF15" s="22">
        <f t="shared" si="21"/>
        <v>1.1100000000000001</v>
      </c>
      <c r="AG15" s="22">
        <f t="shared" si="22"/>
        <v>0.9</v>
      </c>
      <c r="AH15" s="22">
        <f t="shared" si="23"/>
        <v>0.99</v>
      </c>
      <c r="AI15" s="22">
        <f t="shared" si="24"/>
        <v>1.02</v>
      </c>
      <c r="AJ15" s="22">
        <f t="shared" si="25"/>
        <v>0.99</v>
      </c>
    </row>
    <row r="16" spans="1:36" ht="12.95" customHeight="1">
      <c r="A16" s="21">
        <v>263</v>
      </c>
      <c r="B16" s="78" t="s">
        <v>161</v>
      </c>
      <c r="C16" s="79"/>
      <c r="D16" s="21">
        <v>30</v>
      </c>
      <c r="E16" s="21">
        <v>24</v>
      </c>
      <c r="F16" s="4">
        <f t="shared" si="0"/>
        <v>0.82</v>
      </c>
      <c r="G16" s="5"/>
      <c r="H16" s="21"/>
      <c r="I16" s="21"/>
      <c r="J16" s="1" t="s">
        <v>15</v>
      </c>
      <c r="K16" s="22">
        <f t="shared" si="1"/>
        <v>0.72</v>
      </c>
      <c r="L16" s="22">
        <f t="shared" si="2"/>
        <v>0.82</v>
      </c>
      <c r="M16" s="22">
        <f t="shared" si="3"/>
        <v>0.82</v>
      </c>
      <c r="N16" s="22">
        <f t="shared" si="4"/>
        <v>0.8</v>
      </c>
      <c r="O16" s="22">
        <f t="shared" si="5"/>
        <v>0.79</v>
      </c>
      <c r="P16" s="22">
        <f t="shared" si="26"/>
        <v>0.82</v>
      </c>
      <c r="Q16" s="22">
        <f t="shared" si="6"/>
        <v>0.72</v>
      </c>
      <c r="R16" s="22">
        <f t="shared" si="7"/>
        <v>0.83</v>
      </c>
      <c r="S16" s="22">
        <f t="shared" si="8"/>
        <v>0.83</v>
      </c>
      <c r="T16" s="22">
        <f t="shared" si="9"/>
        <v>0.88</v>
      </c>
      <c r="U16" s="22">
        <f t="shared" si="10"/>
        <v>0.83</v>
      </c>
      <c r="V16" s="22">
        <f t="shared" si="11"/>
        <v>0.84</v>
      </c>
      <c r="W16" s="22">
        <f t="shared" si="12"/>
        <v>0.77</v>
      </c>
      <c r="X16" s="22">
        <f t="shared" si="13"/>
        <v>0.79</v>
      </c>
      <c r="Y16" s="22">
        <f t="shared" si="14"/>
        <v>0.75</v>
      </c>
      <c r="Z16" s="22">
        <f t="shared" si="15"/>
        <v>0.79</v>
      </c>
      <c r="AA16" s="22">
        <f t="shared" si="16"/>
        <v>0.69</v>
      </c>
      <c r="AB16" s="22">
        <f t="shared" si="17"/>
        <v>0.86</v>
      </c>
      <c r="AC16" s="22">
        <f t="shared" si="18"/>
        <v>0.85</v>
      </c>
      <c r="AD16" s="22">
        <f t="shared" si="19"/>
        <v>0.87</v>
      </c>
      <c r="AE16" s="22">
        <f t="shared" si="20"/>
        <v>0.78</v>
      </c>
      <c r="AF16" s="22">
        <f t="shared" si="21"/>
        <v>0.85</v>
      </c>
      <c r="AG16" s="22">
        <f t="shared" si="22"/>
        <v>0.68</v>
      </c>
      <c r="AH16" s="22">
        <f t="shared" si="23"/>
        <v>0.75</v>
      </c>
      <c r="AI16" s="22">
        <f t="shared" si="24"/>
        <v>0.78</v>
      </c>
      <c r="AJ16" s="22">
        <f t="shared" si="25"/>
        <v>0.75</v>
      </c>
    </row>
    <row r="17" spans="1:36" ht="12.95" customHeight="1">
      <c r="A17" s="21"/>
      <c r="B17" s="78"/>
      <c r="C17" s="79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78"/>
      <c r="C18" s="79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188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10</v>
      </c>
      <c r="D47" s="13">
        <f>COUNTIF(G4:G43,"*下層*")</f>
        <v>3</v>
      </c>
      <c r="E47" s="13">
        <f>COUNTA(A4:A43)</f>
        <v>13</v>
      </c>
      <c r="F47" s="9"/>
      <c r="G47" s="14">
        <f>C47*100</f>
        <v>1000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23</v>
      </c>
      <c r="D48" s="13">
        <f>IF(D47&gt;0,ROUND(SUMIF(G4:G43,"*下層*",E4:E43)/D47,0),"")</f>
        <v>13</v>
      </c>
      <c r="E48" s="13">
        <f>ROUND(SUM(E4:E43)/E47,0)</f>
        <v>21</v>
      </c>
      <c r="F48" s="12"/>
      <c r="G48" s="14">
        <f>C48</f>
        <v>23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33</v>
      </c>
      <c r="D49" s="13">
        <f>IF(D47&gt;0,ROUND(SUMIF(G4:G43,"*下層*",D4:D43)/D47,0),"")</f>
        <v>21</v>
      </c>
      <c r="E49" s="13">
        <f>ROUND(SUM(D4:D43)/E47,0)</f>
        <v>30</v>
      </c>
      <c r="F49" s="12"/>
      <c r="G49" s="14">
        <f>C49</f>
        <v>33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10.329999999999998</v>
      </c>
      <c r="D50" s="15">
        <f>SUMIF(G4:G43,"*下層*",F4:F43)</f>
        <v>0.71</v>
      </c>
      <c r="E50" s="4">
        <f>SUM(F4:F43)</f>
        <v>11.04</v>
      </c>
      <c r="F50" s="12"/>
      <c r="G50" s="16">
        <f>C50*100</f>
        <v>1032.9999999999998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形状比＝70、Sr＝14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3</v>
      </c>
      <c r="D54" s="13">
        <f>COUNTIF(H4:H43,"▲")</f>
        <v>3</v>
      </c>
      <c r="E54" s="13">
        <f>COUNTA(H4:H43)</f>
        <v>6</v>
      </c>
      <c r="F54" s="9"/>
      <c r="G54" s="14">
        <f>C54*100</f>
        <v>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20</v>
      </c>
      <c r="D55" s="13">
        <f>IF(D54&gt;0,ROUND(SUMIF(H4:H43,"▲",E4:E43)/D54,0),"")</f>
        <v>13</v>
      </c>
      <c r="E55" s="13">
        <f>ROUND(SUMIF(H4:H43,"*",E4:E43)/E54,0)</f>
        <v>17</v>
      </c>
      <c r="F55" s="12"/>
      <c r="G55" s="14">
        <f>C55</f>
        <v>20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25</v>
      </c>
      <c r="D56" s="13">
        <f>IF(D54&gt;0,ROUND(SUMIF(H4:H43,"▲",D4:D43)/D54,0),"")</f>
        <v>21</v>
      </c>
      <c r="E56" s="13">
        <f>ROUND(SUMIF(H4:H43,"*",D4:D43)/E54,0)</f>
        <v>23</v>
      </c>
      <c r="F56" s="12"/>
      <c r="G56" s="14">
        <f>C56</f>
        <v>25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1.59</v>
      </c>
      <c r="D57" s="15">
        <f>SUMIF(H4:H43,"▲",F4:F43)</f>
        <v>0.71</v>
      </c>
      <c r="E57" s="15">
        <f>SUM(C57:D57)</f>
        <v>2.2999999999999998</v>
      </c>
      <c r="F57" s="12"/>
      <c r="G57" s="18">
        <f>C57*100</f>
        <v>159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30</v>
      </c>
      <c r="D61" s="19">
        <f>IF(D47&gt;0,ROUND(D54/D47*100,1),"")</f>
        <v>100</v>
      </c>
      <c r="E61" s="19">
        <f>ROUND(E54/E47*100,1)</f>
        <v>46.2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15.4</v>
      </c>
      <c r="D62" s="19">
        <f>IF(D47&gt;0,ROUND(D57/D50*100,1),"")</f>
        <v>100</v>
      </c>
      <c r="E62" s="19">
        <f>ROUND(E57/E50*100,1)</f>
        <v>20.8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25</v>
      </c>
      <c r="D67" s="13" t="str">
        <f>IF(D66&gt;0,ROUND(SUMIFS(E4:E43,G4:G43,"*下層*",H4:H43,"")/D66,0),"")</f>
        <v/>
      </c>
      <c r="E67" s="13">
        <f>IF(E66&gt;0,ROUND(SUMIF(H4:H43,"",E4:E43)/E66,0),"")</f>
        <v>25</v>
      </c>
      <c r="F67" s="12"/>
      <c r="G67" s="14">
        <f>C67</f>
        <v>25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37</v>
      </c>
      <c r="D68" s="13" t="str">
        <f>IF(D66&gt;0,ROUND(SUMIFS(D4:D43,G4:G43,"*下層*",H4:H43,"")/D66,0),"")</f>
        <v/>
      </c>
      <c r="E68" s="13">
        <f>IF(E66&gt;0,ROUND(SUMIF(H4:H43,"",D4:D43)/E66,0),"")</f>
        <v>37</v>
      </c>
      <c r="F68" s="12"/>
      <c r="G68" s="14">
        <f>C68</f>
        <v>37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8.7399999999999984</v>
      </c>
      <c r="D69" s="15" t="str">
        <f>IF(D66&gt;0,D50-D57,"")</f>
        <v/>
      </c>
      <c r="E69" s="4">
        <f>SUM(C69:D69)</f>
        <v>8.7399999999999984</v>
      </c>
      <c r="F69" s="12"/>
      <c r="G69" s="16">
        <f>C69*100</f>
        <v>873.99999999999989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形状比＝68、Sr＝15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607" priority="16" stopIfTrue="1">
      <formula>AND(($H4="スギ"),(#REF!&lt;12))</formula>
    </cfRule>
  </conditionalFormatting>
  <conditionalFormatting sqref="L4:L43">
    <cfRule type="expression" dxfId="606" priority="15" stopIfTrue="1">
      <formula>AND(($H4="スギ"),(#REF!&lt;22),(#REF!&gt;=12))</formula>
    </cfRule>
  </conditionalFormatting>
  <conditionalFormatting sqref="M4:M43">
    <cfRule type="expression" dxfId="605" priority="14" stopIfTrue="1">
      <formula>AND(($H4="スギ"),(#REF!&lt;32),(#REF!&gt;=22))</formula>
    </cfRule>
  </conditionalFormatting>
  <conditionalFormatting sqref="N4:N43">
    <cfRule type="expression" dxfId="604" priority="13" stopIfTrue="1">
      <formula>AND(($H4="スギ"),(#REF!&lt;42),(#REF!&gt;=32))</formula>
    </cfRule>
  </conditionalFormatting>
  <conditionalFormatting sqref="S4:S43">
    <cfRule type="expression" dxfId="603" priority="9" stopIfTrue="1">
      <formula>AND(($H4="ヒノキ"),(#REF!&lt;32),(#REF!&gt;=22))</formula>
    </cfRule>
  </conditionalFormatting>
  <conditionalFormatting sqref="Z4:AF43 U4:U43 AJ4:AJ43 O4:P43">
    <cfRule type="expression" dxfId="602" priority="12" stopIfTrue="1">
      <formula>AND(($H4="スギ"),(#REF!&gt;=42))</formula>
    </cfRule>
  </conditionalFormatting>
  <conditionalFormatting sqref="Z4:AF43 AJ4:AJ43 T4:U43">
    <cfRule type="expression" dxfId="601" priority="8" stopIfTrue="1">
      <formula>AND(($H4="ヒノキ"),(#REF!&gt;=32))</formula>
    </cfRule>
  </conditionalFormatting>
  <conditionalFormatting sqref="AA4:AA43 Q4:Q43">
    <cfRule type="expression" dxfId="600" priority="11" stopIfTrue="1">
      <formula>AND(($H4="ヒノキ"),(#REF!&lt;12))</formula>
    </cfRule>
  </conditionalFormatting>
  <conditionalFormatting sqref="AA4:AA43 V4:V43">
    <cfRule type="expression" dxfId="599" priority="7" stopIfTrue="1">
      <formula>AND(($H4="アカマツ"),(#REF!&lt;12))</formula>
    </cfRule>
  </conditionalFormatting>
  <conditionalFormatting sqref="AB4:AB43 W4:W43">
    <cfRule type="expression" dxfId="598" priority="6" stopIfTrue="1">
      <formula>AND(($H4="アカマツ"),(#REF!&lt;22),(#REF!&gt;=12))</formula>
    </cfRule>
  </conditionalFormatting>
  <conditionalFormatting sqref="AB4:AE43 R4:R43">
    <cfRule type="expression" dxfId="597" priority="10" stopIfTrue="1">
      <formula>AND(($H4="ヒノキ"),(#REF!&lt;22),(#REF!&gt;=12))</formula>
    </cfRule>
  </conditionalFormatting>
  <conditionalFormatting sqref="AC4:AC43 X4:X43">
    <cfRule type="expression" dxfId="596" priority="5" stopIfTrue="1">
      <formula>AND(($H4="アカマツ"),(#REF!&lt;42),(#REF!&gt;=22))</formula>
    </cfRule>
  </conditionalFormatting>
  <conditionalFormatting sqref="AG4:AG43">
    <cfRule type="expression" dxfId="595" priority="3" stopIfTrue="1">
      <formula>AND(($H4&lt;&gt;"スギ"),($H4&lt;&gt;"ヒノキ"),($H4&lt;&gt;"アカマツ"),(#REF!&lt;12))</formula>
    </cfRule>
  </conditionalFormatting>
  <conditionalFormatting sqref="AH4:AH43">
    <cfRule type="expression" dxfId="59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9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59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5905A-D8F6-468F-8ECB-8BBE50D8CBDC}">
  <sheetPr>
    <tabColor rgb="FF00B050"/>
  </sheetPr>
  <dimension ref="A1:AJ120"/>
  <sheetViews>
    <sheetView showGridLines="0" view="pageBreakPreview" topLeftCell="A31" zoomScale="98" zoomScaleNormal="85" zoomScaleSheetLayoutView="98" workbookViewId="0">
      <selection activeCell="L68" sqref="L68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60</v>
      </c>
      <c r="B2" s="65"/>
      <c r="C2" s="65"/>
      <c r="D2" s="65"/>
      <c r="E2" s="65"/>
      <c r="F2" s="65"/>
      <c r="G2" s="65"/>
      <c r="H2" s="66" t="s">
        <v>170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311</v>
      </c>
      <c r="B4" s="78" t="s">
        <v>161</v>
      </c>
      <c r="C4" s="79"/>
      <c r="D4" s="21">
        <v>26</v>
      </c>
      <c r="E4" s="21">
        <v>24</v>
      </c>
      <c r="F4" s="4">
        <f t="shared" ref="F4:F43" si="0">IF(D4&gt;0,IF(B4="スギ",P4,IF(B4="ヒノキ",U4,IF(B4="アカマツ",Z4,IF(B4="カラマツ",AF4,AJ4)))),"")</f>
        <v>0.64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0.56000000000000005</v>
      </c>
      <c r="L4" s="22">
        <f t="shared" ref="L4:L43" si="2">ROUND(10^(-5+0.73504+1.83346*LOG(D4)+1.06569*LOG(E4)),2)</f>
        <v>0.63</v>
      </c>
      <c r="M4" s="22">
        <f t="shared" ref="M4:M43" si="3">ROUND(10^(-5+0.71514+1.74357*LOG(D4)+1.17719*LOG(E4)),2)</f>
        <v>0.64</v>
      </c>
      <c r="N4" s="22">
        <f t="shared" ref="N4:N43" si="4">ROUND(10^(-5+0.82956+1.76381*LOG(D4)+1.06412*LOG(E4)),2)</f>
        <v>0.62</v>
      </c>
      <c r="O4" s="22">
        <f t="shared" ref="O4:O43" si="5">ROUND(10^(-5+0.88226+1.79204*LOG(D4)+0.99303*LOG(E4)),2)</f>
        <v>0.61</v>
      </c>
      <c r="P4" s="22">
        <f>HLOOKUP($D4,K$3:O$43,MATCH($A4,$A$3:$A$43,0),1)</f>
        <v>0.64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0.56000000000000005</v>
      </c>
      <c r="R4" s="22">
        <f t="shared" ref="R4:R43" si="7">ROUND(10^(1.905709*LOG(D4)+1.011385*LOG(E4)-4.293729),2)</f>
        <v>0.63</v>
      </c>
      <c r="S4" s="22">
        <f t="shared" ref="S4:S43" si="8">ROUND(10^(1.771888*LOG(D4)+1.138415*LOG(E4)-4.271259),2)</f>
        <v>0.64</v>
      </c>
      <c r="T4" s="22">
        <f t="shared" ref="T4:T43" si="9">ROUND(10^(1.671519*LOG(D4)+1.363617*LOG(E4)-4.404407),2)</f>
        <v>0.7</v>
      </c>
      <c r="U4" s="22">
        <f t="shared" ref="U4:U43" si="10">HLOOKUP($D4,Q$3:T$43,MATCH($A4,$A$3:$A$43,0),1)</f>
        <v>0.64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22">
        <f t="shared" ref="W4:W43" si="12">ROUND(10^(-4.155639+1.847898*LOG(D4)+0.951955*LOG(E4)),2)</f>
        <v>0.59</v>
      </c>
      <c r="X4" s="22">
        <f t="shared" ref="X4:X43" si="13">ROUND(10^(-4.194535+1.804172*LOG(D4)+1.034248*LOG(E4)),2)</f>
        <v>0.61</v>
      </c>
      <c r="Y4" s="22">
        <f t="shared" ref="Y4:Y43" si="14">ROUND(10^(-4.42347+2.006485*LOG(D4)+0.967757*LOG(E4)),2)</f>
        <v>0.56000000000000005</v>
      </c>
      <c r="Z4" s="22">
        <f t="shared" ref="Z4:Z43" si="15">HLOOKUP($D4,V$3:Y$43,MATCH($A4,$A$3:$A$43,0),1)</f>
        <v>0.61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0.53</v>
      </c>
      <c r="AB4" s="22">
        <f t="shared" ref="AB4:AB43" si="17">ROUND(10^(1.979213*LOG(D4)+0.998347*LOG(E4)-4.369281),2)</f>
        <v>0.64</v>
      </c>
      <c r="AC4" s="22">
        <f t="shared" ref="AC4:AC43" si="18">ROUND(10^(1.904401*LOG(D4)+1.062478*LOG(E4)-4.348104),2)</f>
        <v>0.65</v>
      </c>
      <c r="AD4" s="22">
        <f t="shared" ref="AD4:AD43" si="19">ROUND(10^(1.640825*LOG(D4)+1.080387*LOG(E4)-3.976731),2)</f>
        <v>0.69</v>
      </c>
      <c r="AE4" s="22">
        <f t="shared" ref="AE4:AE43" si="20">ROUND(10^(1.90887*LOG(D4)+1.088002*LOG(E4)-4.431495),2)</f>
        <v>0.59</v>
      </c>
      <c r="AF4" s="22">
        <f t="shared" ref="AF4:AF43" si="21">HLOOKUP($D4,AA$3:AE$43,MATCH($A4,$A$3:$A$43,0),1)</f>
        <v>0.65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0.52</v>
      </c>
      <c r="AH4" s="22">
        <f t="shared" ref="AH4:AH43" si="23">ROUND(10^(1.93813902*LOG(D4)+0.96697002*LOG(E4)-4.32216295),2)</f>
        <v>0.56999999999999995</v>
      </c>
      <c r="AI4" s="22">
        <f t="shared" ref="AI4:AI43" si="24">ROUND(10^(1.82464098*LOG(D4)+0.97625989*LOG(E4)-4.15096808),2)</f>
        <v>0.6</v>
      </c>
      <c r="AJ4" s="22">
        <f t="shared" ref="AJ4:AJ43" si="25">HLOOKUP($D4,AG$3:AI$43,MATCH($A4,$A$3:$A$43,0),1)</f>
        <v>0.56999999999999995</v>
      </c>
    </row>
    <row r="5" spans="1:36" ht="12.95" customHeight="1">
      <c r="A5" s="21">
        <v>312</v>
      </c>
      <c r="B5" s="78" t="s">
        <v>161</v>
      </c>
      <c r="C5" s="79"/>
      <c r="D5" s="21">
        <v>32</v>
      </c>
      <c r="E5" s="21">
        <v>24</v>
      </c>
      <c r="F5" s="4">
        <f t="shared" si="0"/>
        <v>0.9</v>
      </c>
      <c r="G5" s="5"/>
      <c r="H5" s="21"/>
      <c r="I5" s="21"/>
      <c r="J5" s="1" t="s">
        <v>15</v>
      </c>
      <c r="K5" s="22">
        <f t="shared" si="1"/>
        <v>0.8</v>
      </c>
      <c r="L5" s="22">
        <f t="shared" si="2"/>
        <v>0.92</v>
      </c>
      <c r="M5" s="22">
        <f t="shared" si="3"/>
        <v>0.92</v>
      </c>
      <c r="N5" s="22">
        <f t="shared" si="4"/>
        <v>0.9</v>
      </c>
      <c r="O5" s="22">
        <f t="shared" si="5"/>
        <v>0.89</v>
      </c>
      <c r="P5" s="22">
        <f t="shared" ref="P5:P43" si="26">HLOOKUP($D5,K$3:O$43,MATCH(A5,$A$3:$A$43,0),1)</f>
        <v>0.9</v>
      </c>
      <c r="Q5" s="22">
        <f t="shared" si="6"/>
        <v>0.81</v>
      </c>
      <c r="R5" s="22">
        <f t="shared" si="7"/>
        <v>0.93</v>
      </c>
      <c r="S5" s="22">
        <f t="shared" si="8"/>
        <v>0.93</v>
      </c>
      <c r="T5" s="22">
        <f t="shared" si="9"/>
        <v>0.99</v>
      </c>
      <c r="U5" s="22">
        <f t="shared" si="10"/>
        <v>0.99</v>
      </c>
      <c r="V5" s="22">
        <f t="shared" si="11"/>
        <v>0.96</v>
      </c>
      <c r="W5" s="22">
        <f t="shared" si="12"/>
        <v>0.87</v>
      </c>
      <c r="X5" s="22">
        <f t="shared" si="13"/>
        <v>0.89</v>
      </c>
      <c r="Y5" s="22">
        <f t="shared" si="14"/>
        <v>0.86</v>
      </c>
      <c r="Z5" s="22">
        <f t="shared" si="15"/>
        <v>0.89</v>
      </c>
      <c r="AA5" s="22">
        <f t="shared" si="16"/>
        <v>0.77</v>
      </c>
      <c r="AB5" s="22">
        <f t="shared" si="17"/>
        <v>0.97</v>
      </c>
      <c r="AC5" s="22">
        <f t="shared" si="18"/>
        <v>0.97</v>
      </c>
      <c r="AD5" s="22">
        <f t="shared" si="19"/>
        <v>0.96</v>
      </c>
      <c r="AE5" s="22">
        <f t="shared" si="20"/>
        <v>0.88</v>
      </c>
      <c r="AF5" s="22">
        <f t="shared" si="21"/>
        <v>0.96</v>
      </c>
      <c r="AG5" s="22">
        <f t="shared" si="22"/>
        <v>0.77</v>
      </c>
      <c r="AH5" s="22">
        <f t="shared" si="23"/>
        <v>0.85</v>
      </c>
      <c r="AI5" s="22">
        <f t="shared" si="24"/>
        <v>0.88</v>
      </c>
      <c r="AJ5" s="22">
        <f t="shared" si="25"/>
        <v>0.85</v>
      </c>
    </row>
    <row r="6" spans="1:36" ht="12.95" customHeight="1">
      <c r="A6" s="21">
        <v>313</v>
      </c>
      <c r="B6" s="78" t="s">
        <v>161</v>
      </c>
      <c r="C6" s="79"/>
      <c r="D6" s="21">
        <v>20</v>
      </c>
      <c r="E6" s="21">
        <v>17</v>
      </c>
      <c r="F6" s="4">
        <f t="shared" si="0"/>
        <v>0.27</v>
      </c>
      <c r="G6" s="5"/>
      <c r="H6" s="21" t="s">
        <v>148</v>
      </c>
      <c r="I6" s="21" t="s">
        <v>147</v>
      </c>
      <c r="J6" s="1" t="s">
        <v>15</v>
      </c>
      <c r="K6" s="22">
        <f t="shared" si="1"/>
        <v>0.25</v>
      </c>
      <c r="L6" s="22">
        <f t="shared" si="2"/>
        <v>0.27</v>
      </c>
      <c r="M6" s="22">
        <f t="shared" si="3"/>
        <v>0.27</v>
      </c>
      <c r="N6" s="22">
        <f t="shared" si="4"/>
        <v>0.27</v>
      </c>
      <c r="O6" s="22">
        <f t="shared" si="5"/>
        <v>0.27</v>
      </c>
      <c r="P6" s="22">
        <f t="shared" si="26"/>
        <v>0.27</v>
      </c>
      <c r="Q6" s="22">
        <f t="shared" si="6"/>
        <v>0.25</v>
      </c>
      <c r="R6" s="22">
        <f t="shared" si="7"/>
        <v>0.27</v>
      </c>
      <c r="S6" s="22">
        <f t="shared" si="8"/>
        <v>0.27</v>
      </c>
      <c r="T6" s="22">
        <f t="shared" si="9"/>
        <v>0.28000000000000003</v>
      </c>
      <c r="U6" s="22">
        <f t="shared" si="10"/>
        <v>0.27</v>
      </c>
      <c r="V6" s="22">
        <f t="shared" si="11"/>
        <v>0.28000000000000003</v>
      </c>
      <c r="W6" s="22">
        <f t="shared" si="12"/>
        <v>0.26</v>
      </c>
      <c r="X6" s="22">
        <f t="shared" si="13"/>
        <v>0.27</v>
      </c>
      <c r="Y6" s="22">
        <f t="shared" si="14"/>
        <v>0.24</v>
      </c>
      <c r="Z6" s="22">
        <f t="shared" si="15"/>
        <v>0.26</v>
      </c>
      <c r="AA6" s="22">
        <f t="shared" si="16"/>
        <v>0.24</v>
      </c>
      <c r="AB6" s="22">
        <f t="shared" si="17"/>
        <v>0.27</v>
      </c>
      <c r="AC6" s="22">
        <f t="shared" si="18"/>
        <v>0.27</v>
      </c>
      <c r="AD6" s="22">
        <f t="shared" si="19"/>
        <v>0.31</v>
      </c>
      <c r="AE6" s="22">
        <f t="shared" si="20"/>
        <v>0.25</v>
      </c>
      <c r="AF6" s="22">
        <f t="shared" si="21"/>
        <v>0.27</v>
      </c>
      <c r="AG6" s="22">
        <f t="shared" si="22"/>
        <v>0.23</v>
      </c>
      <c r="AH6" s="22">
        <f t="shared" si="23"/>
        <v>0.25</v>
      </c>
      <c r="AI6" s="22">
        <f t="shared" si="24"/>
        <v>0.27</v>
      </c>
      <c r="AJ6" s="22">
        <f t="shared" si="25"/>
        <v>0.25</v>
      </c>
    </row>
    <row r="7" spans="1:36" ht="12.95" customHeight="1">
      <c r="A7" s="21">
        <v>314</v>
      </c>
      <c r="B7" s="78" t="s">
        <v>161</v>
      </c>
      <c r="C7" s="79"/>
      <c r="D7" s="21">
        <v>34</v>
      </c>
      <c r="E7" s="21">
        <v>26</v>
      </c>
      <c r="F7" s="4">
        <f t="shared" si="0"/>
        <v>1.0900000000000001</v>
      </c>
      <c r="G7" s="5"/>
      <c r="H7" s="21"/>
      <c r="I7" s="21"/>
      <c r="J7" s="1" t="s">
        <v>15</v>
      </c>
      <c r="K7" s="22">
        <f t="shared" si="1"/>
        <v>0.97</v>
      </c>
      <c r="L7" s="22">
        <f t="shared" si="2"/>
        <v>1.1200000000000001</v>
      </c>
      <c r="M7" s="22">
        <f t="shared" si="3"/>
        <v>1.1200000000000001</v>
      </c>
      <c r="N7" s="22">
        <f t="shared" si="4"/>
        <v>1.0900000000000001</v>
      </c>
      <c r="O7" s="22">
        <f t="shared" si="5"/>
        <v>1.08</v>
      </c>
      <c r="P7" s="22">
        <f t="shared" si="26"/>
        <v>1.0900000000000001</v>
      </c>
      <c r="Q7" s="22">
        <f t="shared" si="6"/>
        <v>0.98</v>
      </c>
      <c r="R7" s="22">
        <f t="shared" si="7"/>
        <v>1.1399999999999999</v>
      </c>
      <c r="S7" s="22">
        <f t="shared" si="8"/>
        <v>1.1299999999999999</v>
      </c>
      <c r="T7" s="22">
        <f t="shared" si="9"/>
        <v>1.22</v>
      </c>
      <c r="U7" s="22">
        <f t="shared" si="10"/>
        <v>1.22</v>
      </c>
      <c r="V7" s="22">
        <f t="shared" si="11"/>
        <v>1.1599999999999999</v>
      </c>
      <c r="W7" s="22">
        <f t="shared" si="12"/>
        <v>1.05</v>
      </c>
      <c r="X7" s="22">
        <f t="shared" si="13"/>
        <v>1.08</v>
      </c>
      <c r="Y7" s="22">
        <f t="shared" si="14"/>
        <v>1.04</v>
      </c>
      <c r="Z7" s="22">
        <f t="shared" si="15"/>
        <v>1.08</v>
      </c>
      <c r="AA7" s="22">
        <f t="shared" si="16"/>
        <v>0.93</v>
      </c>
      <c r="AB7" s="22">
        <f t="shared" si="17"/>
        <v>1.19</v>
      </c>
      <c r="AC7" s="22">
        <f t="shared" si="18"/>
        <v>1.18</v>
      </c>
      <c r="AD7" s="22">
        <f t="shared" si="19"/>
        <v>1.1599999999999999</v>
      </c>
      <c r="AE7" s="22">
        <f t="shared" si="20"/>
        <v>1.07</v>
      </c>
      <c r="AF7" s="22">
        <f t="shared" si="21"/>
        <v>1.1599999999999999</v>
      </c>
      <c r="AG7" s="22">
        <f t="shared" si="22"/>
        <v>0.93</v>
      </c>
      <c r="AH7" s="22">
        <f t="shared" si="23"/>
        <v>1.03</v>
      </c>
      <c r="AI7" s="22">
        <f t="shared" si="24"/>
        <v>1.06</v>
      </c>
      <c r="AJ7" s="22">
        <f t="shared" si="25"/>
        <v>1.03</v>
      </c>
    </row>
    <row r="8" spans="1:36" ht="12.95" customHeight="1">
      <c r="A8" s="21">
        <v>315</v>
      </c>
      <c r="B8" s="78" t="s">
        <v>161</v>
      </c>
      <c r="C8" s="79"/>
      <c r="D8" s="21">
        <v>10</v>
      </c>
      <c r="E8" s="21">
        <v>11</v>
      </c>
      <c r="F8" s="4">
        <f t="shared" si="0"/>
        <v>0.05</v>
      </c>
      <c r="G8" s="5" t="s">
        <v>163</v>
      </c>
      <c r="H8" s="21" t="s">
        <v>164</v>
      </c>
      <c r="I8" s="21" t="s">
        <v>165</v>
      </c>
      <c r="J8" s="1" t="s">
        <v>15</v>
      </c>
      <c r="K8" s="22">
        <f t="shared" si="1"/>
        <v>0.05</v>
      </c>
      <c r="L8" s="22">
        <f t="shared" si="2"/>
        <v>0.05</v>
      </c>
      <c r="M8" s="22">
        <f t="shared" si="3"/>
        <v>0.05</v>
      </c>
      <c r="N8" s="22">
        <f t="shared" si="4"/>
        <v>0.05</v>
      </c>
      <c r="O8" s="22">
        <f t="shared" si="5"/>
        <v>0.05</v>
      </c>
      <c r="P8" s="22">
        <f t="shared" si="26"/>
        <v>0.05</v>
      </c>
      <c r="Q8" s="22">
        <f t="shared" si="6"/>
        <v>0.05</v>
      </c>
      <c r="R8" s="22">
        <f t="shared" si="7"/>
        <v>0.05</v>
      </c>
      <c r="S8" s="22">
        <f t="shared" si="8"/>
        <v>0.05</v>
      </c>
      <c r="T8" s="22">
        <f t="shared" si="9"/>
        <v>0.05</v>
      </c>
      <c r="U8" s="22">
        <f t="shared" si="10"/>
        <v>0.05</v>
      </c>
      <c r="V8" s="22">
        <f t="shared" si="11"/>
        <v>0.05</v>
      </c>
      <c r="W8" s="22">
        <f t="shared" si="12"/>
        <v>0.05</v>
      </c>
      <c r="X8" s="22">
        <f t="shared" si="13"/>
        <v>0.05</v>
      </c>
      <c r="Y8" s="22">
        <f t="shared" si="14"/>
        <v>0.04</v>
      </c>
      <c r="Z8" s="22">
        <f t="shared" si="15"/>
        <v>0.05</v>
      </c>
      <c r="AA8" s="22">
        <f t="shared" si="16"/>
        <v>0.04</v>
      </c>
      <c r="AB8" s="22">
        <f t="shared" si="17"/>
        <v>0.04</v>
      </c>
      <c r="AC8" s="22">
        <f t="shared" si="18"/>
        <v>0.05</v>
      </c>
      <c r="AD8" s="22">
        <f t="shared" si="19"/>
        <v>0.06</v>
      </c>
      <c r="AE8" s="22">
        <f t="shared" si="20"/>
        <v>0.04</v>
      </c>
      <c r="AF8" s="22">
        <f t="shared" si="21"/>
        <v>0.04</v>
      </c>
      <c r="AG8" s="22">
        <f t="shared" si="22"/>
        <v>0.04</v>
      </c>
      <c r="AH8" s="22">
        <f t="shared" si="23"/>
        <v>0.04</v>
      </c>
      <c r="AI8" s="22">
        <f t="shared" si="24"/>
        <v>0.05</v>
      </c>
      <c r="AJ8" s="22">
        <f t="shared" si="25"/>
        <v>0.04</v>
      </c>
    </row>
    <row r="9" spans="1:36" ht="12.95" customHeight="1">
      <c r="A9" s="21">
        <v>316</v>
      </c>
      <c r="B9" s="78" t="s">
        <v>161</v>
      </c>
      <c r="C9" s="79"/>
      <c r="D9" s="21">
        <v>46</v>
      </c>
      <c r="E9" s="21">
        <v>27</v>
      </c>
      <c r="F9" s="4">
        <f t="shared" si="0"/>
        <v>1.92</v>
      </c>
      <c r="G9" s="5"/>
      <c r="H9" s="21"/>
      <c r="I9" s="21"/>
      <c r="J9" s="1" t="s">
        <v>15</v>
      </c>
      <c r="K9" s="22">
        <f t="shared" si="1"/>
        <v>1.7</v>
      </c>
      <c r="L9" s="22">
        <f t="shared" si="2"/>
        <v>2.04</v>
      </c>
      <c r="M9" s="22">
        <f t="shared" si="3"/>
        <v>1.99</v>
      </c>
      <c r="N9" s="22">
        <f t="shared" si="4"/>
        <v>1.93</v>
      </c>
      <c r="O9" s="22">
        <f t="shared" si="5"/>
        <v>1.92</v>
      </c>
      <c r="P9" s="22">
        <f t="shared" si="26"/>
        <v>1.92</v>
      </c>
      <c r="Q9" s="22">
        <f t="shared" si="6"/>
        <v>1.75</v>
      </c>
      <c r="R9" s="22">
        <f t="shared" si="7"/>
        <v>2.1</v>
      </c>
      <c r="S9" s="22">
        <f t="shared" si="8"/>
        <v>2.02</v>
      </c>
      <c r="T9" s="22">
        <f t="shared" si="9"/>
        <v>2.12</v>
      </c>
      <c r="U9" s="22">
        <f t="shared" si="10"/>
        <v>2.12</v>
      </c>
      <c r="V9" s="22">
        <f t="shared" si="11"/>
        <v>2.17</v>
      </c>
      <c r="W9" s="22">
        <f t="shared" si="12"/>
        <v>1.9</v>
      </c>
      <c r="X9" s="22">
        <f t="shared" si="13"/>
        <v>1.93</v>
      </c>
      <c r="Y9" s="22">
        <f t="shared" si="14"/>
        <v>1.99</v>
      </c>
      <c r="Z9" s="22">
        <f t="shared" si="15"/>
        <v>1.99</v>
      </c>
      <c r="AA9" s="22">
        <f t="shared" si="16"/>
        <v>1.67</v>
      </c>
      <c r="AB9" s="22">
        <f t="shared" si="17"/>
        <v>2.2400000000000002</v>
      </c>
      <c r="AC9" s="22">
        <f t="shared" si="18"/>
        <v>2.1800000000000002</v>
      </c>
      <c r="AD9" s="22">
        <f t="shared" si="19"/>
        <v>1.99</v>
      </c>
      <c r="AE9" s="22">
        <f t="shared" si="20"/>
        <v>1.99</v>
      </c>
      <c r="AF9" s="22">
        <f t="shared" si="21"/>
        <v>1.99</v>
      </c>
      <c r="AG9" s="22">
        <f t="shared" si="22"/>
        <v>1.73</v>
      </c>
      <c r="AH9" s="22">
        <f t="shared" si="23"/>
        <v>1.93</v>
      </c>
      <c r="AI9" s="22">
        <f t="shared" si="24"/>
        <v>1.91</v>
      </c>
      <c r="AJ9" s="22">
        <f t="shared" si="25"/>
        <v>1.91</v>
      </c>
    </row>
    <row r="10" spans="1:36" ht="12.95" customHeight="1">
      <c r="A10" s="21">
        <v>317</v>
      </c>
      <c r="B10" s="78" t="s">
        <v>161</v>
      </c>
      <c r="C10" s="79"/>
      <c r="D10" s="21">
        <v>30</v>
      </c>
      <c r="E10" s="21">
        <v>24</v>
      </c>
      <c r="F10" s="4">
        <f t="shared" si="0"/>
        <v>0.82</v>
      </c>
      <c r="G10" s="5"/>
      <c r="H10" s="21" t="s">
        <v>148</v>
      </c>
      <c r="I10" s="21" t="s">
        <v>147</v>
      </c>
      <c r="J10" s="1" t="s">
        <v>15</v>
      </c>
      <c r="K10" s="22">
        <f t="shared" si="1"/>
        <v>0.72</v>
      </c>
      <c r="L10" s="22">
        <f t="shared" si="2"/>
        <v>0.82</v>
      </c>
      <c r="M10" s="22">
        <f t="shared" si="3"/>
        <v>0.82</v>
      </c>
      <c r="N10" s="22">
        <f t="shared" si="4"/>
        <v>0.8</v>
      </c>
      <c r="O10" s="22">
        <f t="shared" si="5"/>
        <v>0.79</v>
      </c>
      <c r="P10" s="22">
        <f t="shared" si="26"/>
        <v>0.82</v>
      </c>
      <c r="Q10" s="22">
        <f t="shared" si="6"/>
        <v>0.72</v>
      </c>
      <c r="R10" s="22">
        <f t="shared" si="7"/>
        <v>0.83</v>
      </c>
      <c r="S10" s="22">
        <f t="shared" si="8"/>
        <v>0.83</v>
      </c>
      <c r="T10" s="22">
        <f t="shared" si="9"/>
        <v>0.88</v>
      </c>
      <c r="U10" s="22">
        <f t="shared" si="10"/>
        <v>0.83</v>
      </c>
      <c r="V10" s="22">
        <f t="shared" si="11"/>
        <v>0.84</v>
      </c>
      <c r="W10" s="22">
        <f t="shared" si="12"/>
        <v>0.77</v>
      </c>
      <c r="X10" s="22">
        <f t="shared" si="13"/>
        <v>0.79</v>
      </c>
      <c r="Y10" s="22">
        <f t="shared" si="14"/>
        <v>0.75</v>
      </c>
      <c r="Z10" s="22">
        <f t="shared" si="15"/>
        <v>0.79</v>
      </c>
      <c r="AA10" s="22">
        <f t="shared" si="16"/>
        <v>0.69</v>
      </c>
      <c r="AB10" s="22">
        <f t="shared" si="17"/>
        <v>0.86</v>
      </c>
      <c r="AC10" s="22">
        <f t="shared" si="18"/>
        <v>0.85</v>
      </c>
      <c r="AD10" s="22">
        <f t="shared" si="19"/>
        <v>0.87</v>
      </c>
      <c r="AE10" s="22">
        <f t="shared" si="20"/>
        <v>0.78</v>
      </c>
      <c r="AF10" s="22">
        <f t="shared" si="21"/>
        <v>0.85</v>
      </c>
      <c r="AG10" s="22">
        <f t="shared" si="22"/>
        <v>0.68</v>
      </c>
      <c r="AH10" s="22">
        <f t="shared" si="23"/>
        <v>0.75</v>
      </c>
      <c r="AI10" s="22">
        <f t="shared" si="24"/>
        <v>0.78</v>
      </c>
      <c r="AJ10" s="22">
        <f t="shared" si="25"/>
        <v>0.75</v>
      </c>
    </row>
    <row r="11" spans="1:36" ht="12.95" customHeight="1">
      <c r="A11" s="21">
        <v>318</v>
      </c>
      <c r="B11" s="78" t="s">
        <v>161</v>
      </c>
      <c r="C11" s="79"/>
      <c r="D11" s="21">
        <v>16</v>
      </c>
      <c r="E11" s="21">
        <v>15</v>
      </c>
      <c r="F11" s="4">
        <f t="shared" si="0"/>
        <v>0.16</v>
      </c>
      <c r="G11" s="5"/>
      <c r="H11" s="21"/>
      <c r="I11" s="21"/>
      <c r="J11" s="1" t="s">
        <v>15</v>
      </c>
      <c r="K11" s="22">
        <f t="shared" si="1"/>
        <v>0.15</v>
      </c>
      <c r="L11" s="22">
        <f t="shared" si="2"/>
        <v>0.16</v>
      </c>
      <c r="M11" s="22">
        <f t="shared" si="3"/>
        <v>0.16</v>
      </c>
      <c r="N11" s="22">
        <f t="shared" si="4"/>
        <v>0.16</v>
      </c>
      <c r="O11" s="22">
        <f t="shared" si="5"/>
        <v>0.16</v>
      </c>
      <c r="P11" s="22">
        <f t="shared" si="26"/>
        <v>0.16</v>
      </c>
      <c r="Q11" s="22">
        <f t="shared" si="6"/>
        <v>0.15</v>
      </c>
      <c r="R11" s="22">
        <f t="shared" si="7"/>
        <v>0.16</v>
      </c>
      <c r="S11" s="22">
        <f t="shared" si="8"/>
        <v>0.16</v>
      </c>
      <c r="T11" s="22">
        <f t="shared" si="9"/>
        <v>0.16</v>
      </c>
      <c r="U11" s="22">
        <f t="shared" si="10"/>
        <v>0.16</v>
      </c>
      <c r="V11" s="22">
        <f t="shared" si="11"/>
        <v>0.16</v>
      </c>
      <c r="W11" s="22">
        <f t="shared" si="12"/>
        <v>0.15</v>
      </c>
      <c r="X11" s="22">
        <f t="shared" si="13"/>
        <v>0.16</v>
      </c>
      <c r="Y11" s="22">
        <f t="shared" si="14"/>
        <v>0.14000000000000001</v>
      </c>
      <c r="Z11" s="22">
        <f t="shared" si="15"/>
        <v>0.15</v>
      </c>
      <c r="AA11" s="22">
        <f t="shared" si="16"/>
        <v>0.14000000000000001</v>
      </c>
      <c r="AB11" s="22">
        <f t="shared" si="17"/>
        <v>0.15</v>
      </c>
      <c r="AC11" s="22">
        <f t="shared" si="18"/>
        <v>0.16</v>
      </c>
      <c r="AD11" s="22">
        <f t="shared" si="19"/>
        <v>0.19</v>
      </c>
      <c r="AE11" s="22">
        <f t="shared" si="20"/>
        <v>0.14000000000000001</v>
      </c>
      <c r="AF11" s="22">
        <f t="shared" si="21"/>
        <v>0.15</v>
      </c>
      <c r="AG11" s="22">
        <f t="shared" si="22"/>
        <v>0.14000000000000001</v>
      </c>
      <c r="AH11" s="22">
        <f t="shared" si="23"/>
        <v>0.14000000000000001</v>
      </c>
      <c r="AI11" s="22">
        <f t="shared" si="24"/>
        <v>0.16</v>
      </c>
      <c r="AJ11" s="22">
        <f t="shared" si="25"/>
        <v>0.14000000000000001</v>
      </c>
    </row>
    <row r="12" spans="1:36" ht="12.95" customHeight="1">
      <c r="A12" s="21">
        <v>319</v>
      </c>
      <c r="B12" s="78" t="s">
        <v>161</v>
      </c>
      <c r="C12" s="79"/>
      <c r="D12" s="21">
        <v>30</v>
      </c>
      <c r="E12" s="21">
        <v>20</v>
      </c>
      <c r="F12" s="4">
        <f t="shared" si="0"/>
        <v>0.66</v>
      </c>
      <c r="G12" s="5"/>
      <c r="H12" s="21"/>
      <c r="I12" s="21"/>
      <c r="J12" s="1" t="s">
        <v>15</v>
      </c>
      <c r="K12" s="22">
        <f t="shared" si="1"/>
        <v>0.59</v>
      </c>
      <c r="L12" s="22">
        <f t="shared" si="2"/>
        <v>0.68</v>
      </c>
      <c r="M12" s="22">
        <f t="shared" si="3"/>
        <v>0.66</v>
      </c>
      <c r="N12" s="22">
        <f t="shared" si="4"/>
        <v>0.66</v>
      </c>
      <c r="O12" s="22">
        <f t="shared" si="5"/>
        <v>0.66</v>
      </c>
      <c r="P12" s="22">
        <f t="shared" si="26"/>
        <v>0.66</v>
      </c>
      <c r="Q12" s="22">
        <f t="shared" si="6"/>
        <v>0.6</v>
      </c>
      <c r="R12" s="22">
        <f t="shared" si="7"/>
        <v>0.69</v>
      </c>
      <c r="S12" s="22">
        <f t="shared" si="8"/>
        <v>0.67</v>
      </c>
      <c r="T12" s="22">
        <f t="shared" si="9"/>
        <v>0.69</v>
      </c>
      <c r="U12" s="22">
        <f t="shared" si="10"/>
        <v>0.67</v>
      </c>
      <c r="V12" s="22">
        <f t="shared" si="11"/>
        <v>0.71</v>
      </c>
      <c r="W12" s="22">
        <f t="shared" si="12"/>
        <v>0.65</v>
      </c>
      <c r="X12" s="22">
        <f t="shared" si="13"/>
        <v>0.65</v>
      </c>
      <c r="Y12" s="22">
        <f t="shared" si="14"/>
        <v>0.63</v>
      </c>
      <c r="Z12" s="22">
        <f t="shared" si="15"/>
        <v>0.65</v>
      </c>
      <c r="AA12" s="22">
        <f t="shared" si="16"/>
        <v>0.57999999999999996</v>
      </c>
      <c r="AB12" s="22">
        <f t="shared" si="17"/>
        <v>0.71</v>
      </c>
      <c r="AC12" s="22">
        <f t="shared" si="18"/>
        <v>0.7</v>
      </c>
      <c r="AD12" s="22">
        <f t="shared" si="19"/>
        <v>0.71</v>
      </c>
      <c r="AE12" s="22">
        <f t="shared" si="20"/>
        <v>0.64</v>
      </c>
      <c r="AF12" s="22">
        <f t="shared" si="21"/>
        <v>0.7</v>
      </c>
      <c r="AG12" s="22">
        <f t="shared" si="22"/>
        <v>0.57999999999999996</v>
      </c>
      <c r="AH12" s="22">
        <f t="shared" si="23"/>
        <v>0.63</v>
      </c>
      <c r="AI12" s="22">
        <f t="shared" si="24"/>
        <v>0.65</v>
      </c>
      <c r="AJ12" s="22">
        <f t="shared" si="25"/>
        <v>0.63</v>
      </c>
    </row>
    <row r="13" spans="1:36" ht="12.95" customHeight="1">
      <c r="A13" s="21">
        <v>320</v>
      </c>
      <c r="B13" s="78" t="s">
        <v>161</v>
      </c>
      <c r="C13" s="79"/>
      <c r="D13" s="21">
        <v>32</v>
      </c>
      <c r="E13" s="21">
        <v>24</v>
      </c>
      <c r="F13" s="4">
        <f t="shared" si="0"/>
        <v>0.9</v>
      </c>
      <c r="G13" s="5"/>
      <c r="H13" s="21"/>
      <c r="I13" s="21"/>
      <c r="J13" s="1" t="s">
        <v>15</v>
      </c>
      <c r="K13" s="22">
        <f t="shared" si="1"/>
        <v>0.8</v>
      </c>
      <c r="L13" s="22">
        <f t="shared" si="2"/>
        <v>0.92</v>
      </c>
      <c r="M13" s="22">
        <f t="shared" si="3"/>
        <v>0.92</v>
      </c>
      <c r="N13" s="22">
        <f t="shared" si="4"/>
        <v>0.9</v>
      </c>
      <c r="O13" s="22">
        <f t="shared" si="5"/>
        <v>0.89</v>
      </c>
      <c r="P13" s="22">
        <f t="shared" si="26"/>
        <v>0.9</v>
      </c>
      <c r="Q13" s="22">
        <f t="shared" si="6"/>
        <v>0.81</v>
      </c>
      <c r="R13" s="22">
        <f t="shared" si="7"/>
        <v>0.93</v>
      </c>
      <c r="S13" s="22">
        <f t="shared" si="8"/>
        <v>0.93</v>
      </c>
      <c r="T13" s="22">
        <f t="shared" si="9"/>
        <v>0.99</v>
      </c>
      <c r="U13" s="22">
        <f t="shared" si="10"/>
        <v>0.99</v>
      </c>
      <c r="V13" s="22">
        <f t="shared" si="11"/>
        <v>0.96</v>
      </c>
      <c r="W13" s="22">
        <f t="shared" si="12"/>
        <v>0.87</v>
      </c>
      <c r="X13" s="22">
        <f t="shared" si="13"/>
        <v>0.89</v>
      </c>
      <c r="Y13" s="22">
        <f t="shared" si="14"/>
        <v>0.86</v>
      </c>
      <c r="Z13" s="22">
        <f t="shared" si="15"/>
        <v>0.89</v>
      </c>
      <c r="AA13" s="22">
        <f t="shared" si="16"/>
        <v>0.77</v>
      </c>
      <c r="AB13" s="22">
        <f t="shared" si="17"/>
        <v>0.97</v>
      </c>
      <c r="AC13" s="22">
        <f t="shared" si="18"/>
        <v>0.97</v>
      </c>
      <c r="AD13" s="22">
        <f t="shared" si="19"/>
        <v>0.96</v>
      </c>
      <c r="AE13" s="22">
        <f t="shared" si="20"/>
        <v>0.88</v>
      </c>
      <c r="AF13" s="22">
        <f t="shared" si="21"/>
        <v>0.96</v>
      </c>
      <c r="AG13" s="22">
        <f t="shared" si="22"/>
        <v>0.77</v>
      </c>
      <c r="AH13" s="22">
        <f t="shared" si="23"/>
        <v>0.85</v>
      </c>
      <c r="AI13" s="22">
        <f t="shared" si="24"/>
        <v>0.88</v>
      </c>
      <c r="AJ13" s="22">
        <f t="shared" si="25"/>
        <v>0.85</v>
      </c>
    </row>
    <row r="14" spans="1:36" ht="12.95" customHeight="1">
      <c r="A14" s="21">
        <v>321</v>
      </c>
      <c r="B14" s="78" t="s">
        <v>161</v>
      </c>
      <c r="C14" s="79"/>
      <c r="D14" s="21">
        <v>28</v>
      </c>
      <c r="E14" s="21">
        <v>26</v>
      </c>
      <c r="F14" s="4">
        <f t="shared" si="0"/>
        <v>0.8</v>
      </c>
      <c r="G14" s="5"/>
      <c r="H14" s="21"/>
      <c r="I14" s="21"/>
      <c r="J14" s="1" t="s">
        <v>15</v>
      </c>
      <c r="K14" s="22">
        <f t="shared" si="1"/>
        <v>0.69</v>
      </c>
      <c r="L14" s="22">
        <f t="shared" si="2"/>
        <v>0.79</v>
      </c>
      <c r="M14" s="22">
        <f t="shared" si="3"/>
        <v>0.8</v>
      </c>
      <c r="N14" s="22">
        <f t="shared" si="4"/>
        <v>0.77</v>
      </c>
      <c r="O14" s="22">
        <f t="shared" si="5"/>
        <v>0.76</v>
      </c>
      <c r="P14" s="22">
        <f t="shared" si="26"/>
        <v>0.8</v>
      </c>
      <c r="Q14" s="22">
        <f t="shared" si="6"/>
        <v>0.69</v>
      </c>
      <c r="R14" s="22">
        <f t="shared" si="7"/>
        <v>0.79</v>
      </c>
      <c r="S14" s="22">
        <f t="shared" si="8"/>
        <v>0.8</v>
      </c>
      <c r="T14" s="22">
        <f t="shared" si="9"/>
        <v>0.88</v>
      </c>
      <c r="U14" s="22">
        <f t="shared" si="10"/>
        <v>0.8</v>
      </c>
      <c r="V14" s="22">
        <f t="shared" si="11"/>
        <v>0.8</v>
      </c>
      <c r="W14" s="22">
        <f t="shared" si="12"/>
        <v>0.73</v>
      </c>
      <c r="X14" s="22">
        <f t="shared" si="13"/>
        <v>0.76</v>
      </c>
      <c r="Y14" s="22">
        <f t="shared" si="14"/>
        <v>0.71</v>
      </c>
      <c r="Z14" s="22">
        <f t="shared" si="15"/>
        <v>0.76</v>
      </c>
      <c r="AA14" s="22">
        <f t="shared" si="16"/>
        <v>0.66</v>
      </c>
      <c r="AB14" s="22">
        <f t="shared" si="17"/>
        <v>0.81</v>
      </c>
      <c r="AC14" s="22">
        <f t="shared" si="18"/>
        <v>0.82</v>
      </c>
      <c r="AD14" s="22">
        <f t="shared" si="19"/>
        <v>0.84</v>
      </c>
      <c r="AE14" s="22">
        <f t="shared" si="20"/>
        <v>0.74</v>
      </c>
      <c r="AF14" s="22">
        <f t="shared" si="21"/>
        <v>0.82</v>
      </c>
      <c r="AG14" s="22">
        <f t="shared" si="22"/>
        <v>0.64</v>
      </c>
      <c r="AH14" s="22">
        <f t="shared" si="23"/>
        <v>0.71</v>
      </c>
      <c r="AI14" s="22">
        <f t="shared" si="24"/>
        <v>0.74</v>
      </c>
      <c r="AJ14" s="22">
        <f t="shared" si="25"/>
        <v>0.71</v>
      </c>
    </row>
    <row r="15" spans="1:36" ht="12.95" customHeight="1">
      <c r="A15" s="21">
        <v>322</v>
      </c>
      <c r="B15" s="78" t="s">
        <v>161</v>
      </c>
      <c r="C15" s="79"/>
      <c r="D15" s="21">
        <v>16</v>
      </c>
      <c r="E15" s="21">
        <v>17</v>
      </c>
      <c r="F15" s="4">
        <f t="shared" si="0"/>
        <v>0.18</v>
      </c>
      <c r="G15" s="5"/>
      <c r="H15" s="21" t="s">
        <v>148</v>
      </c>
      <c r="I15" s="21" t="s">
        <v>147</v>
      </c>
      <c r="J15" s="1" t="s">
        <v>15</v>
      </c>
      <c r="K15" s="22">
        <f t="shared" si="1"/>
        <v>0.17</v>
      </c>
      <c r="L15" s="22">
        <f t="shared" si="2"/>
        <v>0.18</v>
      </c>
      <c r="M15" s="22">
        <f t="shared" si="3"/>
        <v>0.18</v>
      </c>
      <c r="N15" s="22">
        <f t="shared" si="4"/>
        <v>0.18</v>
      </c>
      <c r="O15" s="22">
        <f t="shared" si="5"/>
        <v>0.18</v>
      </c>
      <c r="P15" s="22">
        <f t="shared" si="26"/>
        <v>0.18</v>
      </c>
      <c r="Q15" s="22">
        <f t="shared" si="6"/>
        <v>0.16</v>
      </c>
      <c r="R15" s="22">
        <f t="shared" si="7"/>
        <v>0.18</v>
      </c>
      <c r="S15" s="22">
        <f t="shared" si="8"/>
        <v>0.18</v>
      </c>
      <c r="T15" s="22">
        <f t="shared" si="9"/>
        <v>0.19</v>
      </c>
      <c r="U15" s="22">
        <f t="shared" si="10"/>
        <v>0.18</v>
      </c>
      <c r="V15" s="22">
        <f t="shared" si="11"/>
        <v>0.18</v>
      </c>
      <c r="W15" s="22">
        <f t="shared" si="12"/>
        <v>0.17</v>
      </c>
      <c r="X15" s="22">
        <f t="shared" si="13"/>
        <v>0.18</v>
      </c>
      <c r="Y15" s="22">
        <f t="shared" si="14"/>
        <v>0.15</v>
      </c>
      <c r="Z15" s="22">
        <f t="shared" si="15"/>
        <v>0.17</v>
      </c>
      <c r="AA15" s="22">
        <f t="shared" si="16"/>
        <v>0.16</v>
      </c>
      <c r="AB15" s="22">
        <f t="shared" si="17"/>
        <v>0.17</v>
      </c>
      <c r="AC15" s="22">
        <f t="shared" si="18"/>
        <v>0.18</v>
      </c>
      <c r="AD15" s="22">
        <f t="shared" si="19"/>
        <v>0.21</v>
      </c>
      <c r="AE15" s="22">
        <f t="shared" si="20"/>
        <v>0.16</v>
      </c>
      <c r="AF15" s="22">
        <f t="shared" si="21"/>
        <v>0.17</v>
      </c>
      <c r="AG15" s="22">
        <f t="shared" si="22"/>
        <v>0.15</v>
      </c>
      <c r="AH15" s="22">
        <f t="shared" si="23"/>
        <v>0.16</v>
      </c>
      <c r="AI15" s="22">
        <f t="shared" si="24"/>
        <v>0.18</v>
      </c>
      <c r="AJ15" s="22">
        <f t="shared" si="25"/>
        <v>0.16</v>
      </c>
    </row>
    <row r="16" spans="1:36" ht="12.95" customHeight="1">
      <c r="A16" s="21">
        <v>323</v>
      </c>
      <c r="B16" s="78" t="s">
        <v>161</v>
      </c>
      <c r="C16" s="79"/>
      <c r="D16" s="21">
        <v>26</v>
      </c>
      <c r="E16" s="21">
        <v>22</v>
      </c>
      <c r="F16" s="4">
        <f t="shared" si="0"/>
        <v>0.57999999999999996</v>
      </c>
      <c r="G16" s="5"/>
      <c r="H16" s="21" t="s">
        <v>148</v>
      </c>
      <c r="I16" s="21" t="s">
        <v>147</v>
      </c>
      <c r="J16" s="1" t="s">
        <v>15</v>
      </c>
      <c r="K16" s="22">
        <f t="shared" si="1"/>
        <v>0.51</v>
      </c>
      <c r="L16" s="22">
        <f t="shared" si="2"/>
        <v>0.57999999999999996</v>
      </c>
      <c r="M16" s="22">
        <f t="shared" si="3"/>
        <v>0.57999999999999996</v>
      </c>
      <c r="N16" s="22">
        <f t="shared" si="4"/>
        <v>0.56999999999999995</v>
      </c>
      <c r="O16" s="22">
        <f t="shared" si="5"/>
        <v>0.56000000000000005</v>
      </c>
      <c r="P16" s="22">
        <f t="shared" si="26"/>
        <v>0.57999999999999996</v>
      </c>
      <c r="Q16" s="22">
        <f t="shared" si="6"/>
        <v>0.51</v>
      </c>
      <c r="R16" s="22">
        <f t="shared" si="7"/>
        <v>0.57999999999999996</v>
      </c>
      <c r="S16" s="22">
        <f t="shared" si="8"/>
        <v>0.57999999999999996</v>
      </c>
      <c r="T16" s="22">
        <f t="shared" si="9"/>
        <v>0.62</v>
      </c>
      <c r="U16" s="22">
        <f t="shared" si="10"/>
        <v>0.57999999999999996</v>
      </c>
      <c r="V16" s="22">
        <f t="shared" si="11"/>
        <v>0.59</v>
      </c>
      <c r="W16" s="22">
        <f t="shared" si="12"/>
        <v>0.55000000000000004</v>
      </c>
      <c r="X16" s="22">
        <f t="shared" si="13"/>
        <v>0.56000000000000005</v>
      </c>
      <c r="Y16" s="22">
        <f t="shared" si="14"/>
        <v>0.52</v>
      </c>
      <c r="Z16" s="22">
        <f t="shared" si="15"/>
        <v>0.56000000000000005</v>
      </c>
      <c r="AA16" s="22">
        <f t="shared" si="16"/>
        <v>0.49</v>
      </c>
      <c r="AB16" s="22">
        <f t="shared" si="17"/>
        <v>0.59</v>
      </c>
      <c r="AC16" s="22">
        <f t="shared" si="18"/>
        <v>0.59</v>
      </c>
      <c r="AD16" s="22">
        <f t="shared" si="19"/>
        <v>0.62</v>
      </c>
      <c r="AE16" s="22">
        <f t="shared" si="20"/>
        <v>0.54</v>
      </c>
      <c r="AF16" s="22">
        <f t="shared" si="21"/>
        <v>0.59</v>
      </c>
      <c r="AG16" s="22">
        <f t="shared" si="22"/>
        <v>0.48</v>
      </c>
      <c r="AH16" s="22">
        <f t="shared" si="23"/>
        <v>0.52</v>
      </c>
      <c r="AI16" s="22">
        <f t="shared" si="24"/>
        <v>0.55000000000000004</v>
      </c>
      <c r="AJ16" s="22">
        <f t="shared" si="25"/>
        <v>0.52</v>
      </c>
    </row>
    <row r="17" spans="1:36" ht="12.95" customHeight="1">
      <c r="A17" s="21">
        <v>324</v>
      </c>
      <c r="B17" s="78" t="s">
        <v>161</v>
      </c>
      <c r="C17" s="79"/>
      <c r="D17" s="21">
        <v>10</v>
      </c>
      <c r="E17" s="21">
        <v>10</v>
      </c>
      <c r="F17" s="4">
        <f t="shared" si="0"/>
        <v>0.04</v>
      </c>
      <c r="G17" s="5" t="s">
        <v>163</v>
      </c>
      <c r="H17" s="21" t="s">
        <v>164</v>
      </c>
      <c r="I17" s="21" t="s">
        <v>165</v>
      </c>
      <c r="J17" s="1" t="s">
        <v>15</v>
      </c>
      <c r="K17" s="22">
        <f t="shared" si="1"/>
        <v>0.04</v>
      </c>
      <c r="L17" s="22">
        <f t="shared" si="2"/>
        <v>0.04</v>
      </c>
      <c r="M17" s="22">
        <f t="shared" si="3"/>
        <v>0.04</v>
      </c>
      <c r="N17" s="22">
        <f t="shared" si="4"/>
        <v>0.05</v>
      </c>
      <c r="O17" s="22">
        <f t="shared" si="5"/>
        <v>0.05</v>
      </c>
      <c r="P17" s="22">
        <f t="shared" si="26"/>
        <v>0.04</v>
      </c>
      <c r="Q17" s="22">
        <f t="shared" si="6"/>
        <v>0.04</v>
      </c>
      <c r="R17" s="22">
        <f t="shared" si="7"/>
        <v>0.04</v>
      </c>
      <c r="S17" s="22">
        <f t="shared" si="8"/>
        <v>0.04</v>
      </c>
      <c r="T17" s="22">
        <f t="shared" si="9"/>
        <v>0.04</v>
      </c>
      <c r="U17" s="22">
        <f t="shared" si="10"/>
        <v>0.04</v>
      </c>
      <c r="V17" s="22">
        <f t="shared" si="11"/>
        <v>0.04</v>
      </c>
      <c r="W17" s="22">
        <f t="shared" si="12"/>
        <v>0.04</v>
      </c>
      <c r="X17" s="22">
        <f t="shared" si="13"/>
        <v>0.04</v>
      </c>
      <c r="Y17" s="22">
        <f t="shared" si="14"/>
        <v>0.04</v>
      </c>
      <c r="Z17" s="22">
        <f t="shared" si="15"/>
        <v>0.04</v>
      </c>
      <c r="AA17" s="22">
        <f t="shared" si="16"/>
        <v>0.04</v>
      </c>
      <c r="AB17" s="22">
        <f t="shared" si="17"/>
        <v>0.04</v>
      </c>
      <c r="AC17" s="22">
        <f t="shared" si="18"/>
        <v>0.04</v>
      </c>
      <c r="AD17" s="22">
        <f t="shared" si="19"/>
        <v>0.06</v>
      </c>
      <c r="AE17" s="22">
        <f t="shared" si="20"/>
        <v>0.04</v>
      </c>
      <c r="AF17" s="22">
        <f t="shared" si="21"/>
        <v>0.04</v>
      </c>
      <c r="AG17" s="22">
        <f t="shared" si="22"/>
        <v>0.04</v>
      </c>
      <c r="AH17" s="22">
        <f t="shared" si="23"/>
        <v>0.04</v>
      </c>
      <c r="AI17" s="22">
        <f t="shared" si="24"/>
        <v>0.04</v>
      </c>
      <c r="AJ17" s="22">
        <f t="shared" si="25"/>
        <v>0.04</v>
      </c>
    </row>
    <row r="18" spans="1:36" ht="12.95" customHeight="1">
      <c r="A18" s="21">
        <v>325</v>
      </c>
      <c r="B18" s="78" t="s">
        <v>161</v>
      </c>
      <c r="C18" s="79"/>
      <c r="D18" s="21">
        <v>18</v>
      </c>
      <c r="E18" s="21">
        <v>18</v>
      </c>
      <c r="F18" s="4">
        <f t="shared" si="0"/>
        <v>0.24</v>
      </c>
      <c r="G18" s="5" t="s">
        <v>162</v>
      </c>
      <c r="H18" s="21" t="s">
        <v>148</v>
      </c>
      <c r="I18" s="21" t="s">
        <v>169</v>
      </c>
      <c r="J18" s="1" t="s">
        <v>15</v>
      </c>
      <c r="K18" s="22">
        <f t="shared" si="1"/>
        <v>0.22</v>
      </c>
      <c r="L18" s="22">
        <f t="shared" si="2"/>
        <v>0.24</v>
      </c>
      <c r="M18" s="22">
        <f t="shared" si="3"/>
        <v>0.24</v>
      </c>
      <c r="N18" s="22">
        <f t="shared" si="4"/>
        <v>0.24</v>
      </c>
      <c r="O18" s="22">
        <f t="shared" si="5"/>
        <v>0.24</v>
      </c>
      <c r="P18" s="22">
        <f t="shared" si="26"/>
        <v>0.24</v>
      </c>
      <c r="Q18" s="22">
        <f t="shared" si="6"/>
        <v>0.22</v>
      </c>
      <c r="R18" s="22">
        <f t="shared" si="7"/>
        <v>0.23</v>
      </c>
      <c r="S18" s="22">
        <f t="shared" si="8"/>
        <v>0.24</v>
      </c>
      <c r="T18" s="22">
        <f t="shared" si="9"/>
        <v>0.25</v>
      </c>
      <c r="U18" s="22">
        <f t="shared" si="10"/>
        <v>0.23</v>
      </c>
      <c r="V18" s="22">
        <f t="shared" si="11"/>
        <v>0.24</v>
      </c>
      <c r="W18" s="22">
        <f t="shared" si="12"/>
        <v>0.23</v>
      </c>
      <c r="X18" s="22">
        <f t="shared" si="13"/>
        <v>0.23</v>
      </c>
      <c r="Y18" s="22">
        <f t="shared" si="14"/>
        <v>0.2</v>
      </c>
      <c r="Z18" s="22">
        <f t="shared" si="15"/>
        <v>0.23</v>
      </c>
      <c r="AA18" s="22">
        <f t="shared" si="16"/>
        <v>0.21</v>
      </c>
      <c r="AB18" s="22">
        <f t="shared" si="17"/>
        <v>0.23</v>
      </c>
      <c r="AC18" s="22">
        <f t="shared" si="18"/>
        <v>0.24</v>
      </c>
      <c r="AD18" s="22">
        <f t="shared" si="19"/>
        <v>0.27</v>
      </c>
      <c r="AE18" s="22">
        <f t="shared" si="20"/>
        <v>0.21</v>
      </c>
      <c r="AF18" s="22">
        <f t="shared" si="21"/>
        <v>0.23</v>
      </c>
      <c r="AG18" s="22">
        <f t="shared" si="22"/>
        <v>0.2</v>
      </c>
      <c r="AH18" s="22">
        <f t="shared" si="23"/>
        <v>0.21</v>
      </c>
      <c r="AI18" s="22">
        <f t="shared" si="24"/>
        <v>0.23</v>
      </c>
      <c r="AJ18" s="22">
        <f t="shared" si="25"/>
        <v>0.21</v>
      </c>
    </row>
    <row r="19" spans="1:36" ht="12.95" customHeight="1">
      <c r="A19" s="21">
        <v>326</v>
      </c>
      <c r="B19" s="78" t="s">
        <v>161</v>
      </c>
      <c r="C19" s="79"/>
      <c r="D19" s="21">
        <v>38</v>
      </c>
      <c r="E19" s="21">
        <v>26</v>
      </c>
      <c r="F19" s="4">
        <f t="shared" si="0"/>
        <v>1.32</v>
      </c>
      <c r="G19" s="5"/>
      <c r="H19" s="21"/>
      <c r="I19" s="21"/>
      <c r="J19" s="1" t="s">
        <v>15</v>
      </c>
      <c r="K19" s="22">
        <f t="shared" si="1"/>
        <v>1.17</v>
      </c>
      <c r="L19" s="22">
        <f t="shared" si="2"/>
        <v>1.38</v>
      </c>
      <c r="M19" s="22">
        <f t="shared" si="3"/>
        <v>1.37</v>
      </c>
      <c r="N19" s="22">
        <f t="shared" si="4"/>
        <v>1.32</v>
      </c>
      <c r="O19" s="22">
        <f t="shared" si="5"/>
        <v>1.31</v>
      </c>
      <c r="P19" s="22">
        <f t="shared" si="26"/>
        <v>1.32</v>
      </c>
      <c r="Q19" s="22">
        <f t="shared" si="6"/>
        <v>1.2</v>
      </c>
      <c r="R19" s="22">
        <f t="shared" si="7"/>
        <v>1.41</v>
      </c>
      <c r="S19" s="22">
        <f t="shared" si="8"/>
        <v>1.38</v>
      </c>
      <c r="T19" s="22">
        <f t="shared" si="9"/>
        <v>1.46</v>
      </c>
      <c r="U19" s="22">
        <f t="shared" si="10"/>
        <v>1.46</v>
      </c>
      <c r="V19" s="22">
        <f t="shared" si="11"/>
        <v>1.44</v>
      </c>
      <c r="W19" s="22">
        <f t="shared" si="12"/>
        <v>1.29</v>
      </c>
      <c r="X19" s="22">
        <f t="shared" si="13"/>
        <v>1.32</v>
      </c>
      <c r="Y19" s="22">
        <f t="shared" si="14"/>
        <v>1.31</v>
      </c>
      <c r="Z19" s="22">
        <f t="shared" si="15"/>
        <v>1.32</v>
      </c>
      <c r="AA19" s="22">
        <f t="shared" si="16"/>
        <v>1.1399999999999999</v>
      </c>
      <c r="AB19" s="22">
        <f t="shared" si="17"/>
        <v>1.48</v>
      </c>
      <c r="AC19" s="22">
        <f t="shared" si="18"/>
        <v>1.46</v>
      </c>
      <c r="AD19" s="22">
        <f t="shared" si="19"/>
        <v>1.39</v>
      </c>
      <c r="AE19" s="22">
        <f t="shared" si="20"/>
        <v>1.33</v>
      </c>
      <c r="AF19" s="22">
        <f t="shared" si="21"/>
        <v>1.39</v>
      </c>
      <c r="AG19" s="22">
        <f t="shared" si="22"/>
        <v>1.1599999999999999</v>
      </c>
      <c r="AH19" s="22">
        <f t="shared" si="23"/>
        <v>1.28</v>
      </c>
      <c r="AI19" s="22">
        <f t="shared" si="24"/>
        <v>1.3</v>
      </c>
      <c r="AJ19" s="22">
        <f t="shared" si="25"/>
        <v>1.28</v>
      </c>
    </row>
    <row r="20" spans="1:36" ht="12.95" customHeight="1">
      <c r="A20" s="21">
        <v>327</v>
      </c>
      <c r="B20" s="78" t="s">
        <v>161</v>
      </c>
      <c r="C20" s="79"/>
      <c r="D20" s="21">
        <v>24</v>
      </c>
      <c r="E20" s="21">
        <v>22</v>
      </c>
      <c r="F20" s="4">
        <f t="shared" si="0"/>
        <v>0.5</v>
      </c>
      <c r="G20" s="5" t="s">
        <v>166</v>
      </c>
      <c r="H20" s="21" t="s">
        <v>148</v>
      </c>
      <c r="I20" s="21" t="s">
        <v>169</v>
      </c>
      <c r="J20" s="1" t="s">
        <v>15</v>
      </c>
      <c r="K20" s="22">
        <f t="shared" si="1"/>
        <v>0.44</v>
      </c>
      <c r="L20" s="22">
        <f t="shared" si="2"/>
        <v>0.5</v>
      </c>
      <c r="M20" s="22">
        <f t="shared" si="3"/>
        <v>0.5</v>
      </c>
      <c r="N20" s="22">
        <f t="shared" si="4"/>
        <v>0.49</v>
      </c>
      <c r="O20" s="22">
        <f t="shared" si="5"/>
        <v>0.49</v>
      </c>
      <c r="P20" s="22">
        <f t="shared" si="26"/>
        <v>0.5</v>
      </c>
      <c r="Q20" s="22">
        <f t="shared" si="6"/>
        <v>0.44</v>
      </c>
      <c r="R20" s="22">
        <f t="shared" si="7"/>
        <v>0.49</v>
      </c>
      <c r="S20" s="22">
        <f t="shared" si="8"/>
        <v>0.5</v>
      </c>
      <c r="T20" s="22">
        <f t="shared" si="9"/>
        <v>0.54</v>
      </c>
      <c r="U20" s="22">
        <f t="shared" si="10"/>
        <v>0.5</v>
      </c>
      <c r="V20" s="22">
        <f t="shared" si="11"/>
        <v>0.5</v>
      </c>
      <c r="W20" s="22">
        <f t="shared" si="12"/>
        <v>0.47</v>
      </c>
      <c r="X20" s="22">
        <f t="shared" si="13"/>
        <v>0.48</v>
      </c>
      <c r="Y20" s="22">
        <f t="shared" si="14"/>
        <v>0.44</v>
      </c>
      <c r="Z20" s="22">
        <f t="shared" si="15"/>
        <v>0.48</v>
      </c>
      <c r="AA20" s="22">
        <f t="shared" si="16"/>
        <v>0.42</v>
      </c>
      <c r="AB20" s="22">
        <f t="shared" si="17"/>
        <v>0.5</v>
      </c>
      <c r="AC20" s="22">
        <f t="shared" si="18"/>
        <v>0.51</v>
      </c>
      <c r="AD20" s="22">
        <f t="shared" si="19"/>
        <v>0.55000000000000004</v>
      </c>
      <c r="AE20" s="22">
        <f t="shared" si="20"/>
        <v>0.46</v>
      </c>
      <c r="AF20" s="22">
        <f t="shared" si="21"/>
        <v>0.51</v>
      </c>
      <c r="AG20" s="22">
        <f t="shared" si="22"/>
        <v>0.41</v>
      </c>
      <c r="AH20" s="22">
        <f t="shared" si="23"/>
        <v>0.45</v>
      </c>
      <c r="AI20" s="22">
        <f t="shared" si="24"/>
        <v>0.48</v>
      </c>
      <c r="AJ20" s="22">
        <f t="shared" si="25"/>
        <v>0.45</v>
      </c>
    </row>
    <row r="21" spans="1:36" ht="12.95" customHeight="1">
      <c r="A21" s="21">
        <v>328</v>
      </c>
      <c r="B21" s="78" t="s">
        <v>161</v>
      </c>
      <c r="C21" s="79"/>
      <c r="D21" s="21">
        <v>14</v>
      </c>
      <c r="E21" s="21">
        <v>15</v>
      </c>
      <c r="F21" s="4">
        <f t="shared" si="0"/>
        <v>0.12</v>
      </c>
      <c r="G21" s="5"/>
      <c r="H21" s="21"/>
      <c r="I21" s="21"/>
      <c r="J21" s="1" t="s">
        <v>15</v>
      </c>
      <c r="K21" s="22">
        <f t="shared" si="1"/>
        <v>0.12</v>
      </c>
      <c r="L21" s="22">
        <f t="shared" si="2"/>
        <v>0.12</v>
      </c>
      <c r="M21" s="22">
        <f t="shared" si="3"/>
        <v>0.13</v>
      </c>
      <c r="N21" s="22">
        <f t="shared" si="4"/>
        <v>0.13</v>
      </c>
      <c r="O21" s="22">
        <f t="shared" si="5"/>
        <v>0.13</v>
      </c>
      <c r="P21" s="22">
        <f t="shared" si="26"/>
        <v>0.12</v>
      </c>
      <c r="Q21" s="22">
        <f t="shared" si="6"/>
        <v>0.11</v>
      </c>
      <c r="R21" s="22">
        <f t="shared" si="7"/>
        <v>0.12</v>
      </c>
      <c r="S21" s="22">
        <f t="shared" si="8"/>
        <v>0.13</v>
      </c>
      <c r="T21" s="22">
        <f t="shared" si="9"/>
        <v>0.13</v>
      </c>
      <c r="U21" s="22">
        <f t="shared" si="10"/>
        <v>0.12</v>
      </c>
      <c r="V21" s="22">
        <f t="shared" si="11"/>
        <v>0.12</v>
      </c>
      <c r="W21" s="22">
        <f t="shared" si="12"/>
        <v>0.12</v>
      </c>
      <c r="X21" s="22">
        <f t="shared" si="13"/>
        <v>0.12</v>
      </c>
      <c r="Y21" s="22">
        <f t="shared" si="14"/>
        <v>0.1</v>
      </c>
      <c r="Z21" s="22">
        <f t="shared" si="15"/>
        <v>0.12</v>
      </c>
      <c r="AA21" s="22">
        <f t="shared" si="16"/>
        <v>0.11</v>
      </c>
      <c r="AB21" s="22">
        <f t="shared" si="17"/>
        <v>0.12</v>
      </c>
      <c r="AC21" s="22">
        <f t="shared" si="18"/>
        <v>0.12</v>
      </c>
      <c r="AD21" s="22">
        <f t="shared" si="19"/>
        <v>0.15</v>
      </c>
      <c r="AE21" s="22">
        <f t="shared" si="20"/>
        <v>0.11</v>
      </c>
      <c r="AF21" s="22">
        <f t="shared" si="21"/>
        <v>0.12</v>
      </c>
      <c r="AG21" s="22">
        <f t="shared" si="22"/>
        <v>0.1</v>
      </c>
      <c r="AH21" s="22">
        <f t="shared" si="23"/>
        <v>0.11</v>
      </c>
      <c r="AI21" s="22">
        <f t="shared" si="24"/>
        <v>0.12</v>
      </c>
      <c r="AJ21" s="22">
        <f t="shared" si="25"/>
        <v>0.11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189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16</v>
      </c>
      <c r="D47" s="13">
        <f>COUNTIF(G4:G43,"*下層*")</f>
        <v>2</v>
      </c>
      <c r="E47" s="13">
        <f>COUNTA(A4:A43)</f>
        <v>18</v>
      </c>
      <c r="F47" s="9"/>
      <c r="G47" s="14">
        <f>C47*100</f>
        <v>1600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22</v>
      </c>
      <c r="D48" s="13">
        <f>IF(D47&gt;0,ROUND(SUMIF(G4:G43,"*下層*",E4:E43)/D47,0),"")</f>
        <v>11</v>
      </c>
      <c r="E48" s="13">
        <f>ROUND(SUM(E4:E43)/E47,0)</f>
        <v>20</v>
      </c>
      <c r="F48" s="12"/>
      <c r="G48" s="14">
        <f>C48</f>
        <v>22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27</v>
      </c>
      <c r="D49" s="13">
        <f>IF(D47&gt;0,ROUND(SUMIF(G4:G43,"*下層*",D4:D43)/D47,0),"")</f>
        <v>10</v>
      </c>
      <c r="E49" s="13">
        <f>ROUND(SUM(D4:D43)/E47,0)</f>
        <v>25</v>
      </c>
      <c r="F49" s="12"/>
      <c r="G49" s="14">
        <f>C49</f>
        <v>27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11.1</v>
      </c>
      <c r="D50" s="15">
        <f>SUMIF(G4:G43,"*下層*",F4:F43)</f>
        <v>0.09</v>
      </c>
      <c r="E50" s="4">
        <f>SUM(F4:F43)</f>
        <v>11.19</v>
      </c>
      <c r="F50" s="12"/>
      <c r="G50" s="16">
        <f>C50*100</f>
        <v>1110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形状比＝81、Sr＝11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2</v>
      </c>
      <c r="E54" s="13">
        <f>COUNTA(H4:H43)</f>
        <v>8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20</v>
      </c>
      <c r="D55" s="13">
        <f>IF(D54&gt;0,ROUND(SUMIF(H4:H43,"▲",E4:E43)/D54,0),"")</f>
        <v>11</v>
      </c>
      <c r="E55" s="13">
        <f>ROUND(SUMIF(H4:H43,"*",E4:E43)/E54,0)</f>
        <v>18</v>
      </c>
      <c r="F55" s="12"/>
      <c r="G55" s="14">
        <f>C55</f>
        <v>20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22</v>
      </c>
      <c r="D56" s="13">
        <f>IF(D54&gt;0,ROUND(SUMIF(H4:H43,"▲",D4:D43)/D54,0),"")</f>
        <v>10</v>
      </c>
      <c r="E56" s="13">
        <f>ROUND(SUMIF(H4:H43,"*",D4:D43)/E54,0)</f>
        <v>19</v>
      </c>
      <c r="F56" s="12"/>
      <c r="G56" s="14">
        <f>C56</f>
        <v>22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2.59</v>
      </c>
      <c r="D57" s="15">
        <f>SUMIF(H4:H43,"▲",F4:F43)</f>
        <v>0.09</v>
      </c>
      <c r="E57" s="15">
        <f>SUM(C57:D57)</f>
        <v>2.6799999999999997</v>
      </c>
      <c r="F57" s="12"/>
      <c r="G57" s="18">
        <f>C57*100</f>
        <v>259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5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37.5</v>
      </c>
      <c r="D61" s="19">
        <f>IF(D47&gt;0,ROUND(D54/D47*100,1),"")</f>
        <v>100</v>
      </c>
      <c r="E61" s="19">
        <f>ROUND(E54/E47*100,1)</f>
        <v>44.4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23.3</v>
      </c>
      <c r="D62" s="19">
        <f>IF(D47&gt;0,ROUND(D57/D50*100,1),"")</f>
        <v>100</v>
      </c>
      <c r="E62" s="19">
        <f>ROUND(E57/E50*100,1)</f>
        <v>23.9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10</v>
      </c>
      <c r="D66" s="13">
        <f>D47-D54</f>
        <v>0</v>
      </c>
      <c r="E66" s="13">
        <f>SUM(C66:D66)</f>
        <v>10</v>
      </c>
      <c r="F66" s="9"/>
      <c r="G66" s="14">
        <f>C66*100</f>
        <v>1000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23</v>
      </c>
      <c r="D67" s="13" t="str">
        <f>IF(D66&gt;0,ROUND(SUMIFS(E4:E43,G4:G43,"*下層*",H4:H43,"")/D66,0),"")</f>
        <v/>
      </c>
      <c r="E67" s="13">
        <f>IF(E66&gt;0,ROUND(SUMIF(H4:H43,"",E4:E43)/E66,0),"")</f>
        <v>23</v>
      </c>
      <c r="F67" s="12"/>
      <c r="G67" s="14">
        <f>C67</f>
        <v>23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30</v>
      </c>
      <c r="D68" s="13" t="str">
        <f>IF(D66&gt;0,ROUND(SUMIFS(D4:D43,G4:G43,"*下層*",H4:H43,"")/D66,0),"")</f>
        <v/>
      </c>
      <c r="E68" s="13">
        <f>IF(E66&gt;0,ROUND(SUMIF(H4:H43,"",D4:D43)/E66,0),"")</f>
        <v>30</v>
      </c>
      <c r="F68" s="12"/>
      <c r="G68" s="14">
        <f>C68</f>
        <v>30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8.51</v>
      </c>
      <c r="D69" s="15" t="str">
        <f>IF(D66&gt;0,D50-D57,"")</f>
        <v/>
      </c>
      <c r="E69" s="4">
        <f>SUM(C69:D69)</f>
        <v>8.51</v>
      </c>
      <c r="F69" s="12"/>
      <c r="G69" s="16">
        <f>C69*100</f>
        <v>851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形状比＝77、Sr＝14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60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91" priority="16" stopIfTrue="1">
      <formula>AND(($H4="スギ"),(#REF!&lt;12))</formula>
    </cfRule>
  </conditionalFormatting>
  <conditionalFormatting sqref="L4:L43">
    <cfRule type="expression" dxfId="590" priority="15" stopIfTrue="1">
      <formula>AND(($H4="スギ"),(#REF!&lt;22),(#REF!&gt;=12))</formula>
    </cfRule>
  </conditionalFormatting>
  <conditionalFormatting sqref="M4:M43">
    <cfRule type="expression" dxfId="589" priority="14" stopIfTrue="1">
      <formula>AND(($H4="スギ"),(#REF!&lt;32),(#REF!&gt;=22))</formula>
    </cfRule>
  </conditionalFormatting>
  <conditionalFormatting sqref="N4:N43">
    <cfRule type="expression" dxfId="588" priority="13" stopIfTrue="1">
      <formula>AND(($H4="スギ"),(#REF!&lt;42),(#REF!&gt;=32))</formula>
    </cfRule>
  </conditionalFormatting>
  <conditionalFormatting sqref="S4:S43">
    <cfRule type="expression" dxfId="587" priority="9" stopIfTrue="1">
      <formula>AND(($H4="ヒノキ"),(#REF!&lt;32),(#REF!&gt;=22))</formula>
    </cfRule>
  </conditionalFormatting>
  <conditionalFormatting sqref="Z4:AF43 U4:U43 AJ4:AJ43 O4:P43">
    <cfRule type="expression" dxfId="586" priority="12" stopIfTrue="1">
      <formula>AND(($H4="スギ"),(#REF!&gt;=42))</formula>
    </cfRule>
  </conditionalFormatting>
  <conditionalFormatting sqref="Z4:AF43 AJ4:AJ43 T4:U43">
    <cfRule type="expression" dxfId="585" priority="8" stopIfTrue="1">
      <formula>AND(($H4="ヒノキ"),(#REF!&gt;=32))</formula>
    </cfRule>
  </conditionalFormatting>
  <conditionalFormatting sqref="AA4:AA43 Q4:Q43">
    <cfRule type="expression" dxfId="584" priority="11" stopIfTrue="1">
      <formula>AND(($H4="ヒノキ"),(#REF!&lt;12))</formula>
    </cfRule>
  </conditionalFormatting>
  <conditionalFormatting sqref="AA4:AA43 V4:V43">
    <cfRule type="expression" dxfId="583" priority="7" stopIfTrue="1">
      <formula>AND(($H4="アカマツ"),(#REF!&lt;12))</formula>
    </cfRule>
  </conditionalFormatting>
  <conditionalFormatting sqref="AB4:AB43 W4:W43">
    <cfRule type="expression" dxfId="582" priority="6" stopIfTrue="1">
      <formula>AND(($H4="アカマツ"),(#REF!&lt;22),(#REF!&gt;=12))</formula>
    </cfRule>
  </conditionalFormatting>
  <conditionalFormatting sqref="AB4:AE43 R4:R43">
    <cfRule type="expression" dxfId="581" priority="10" stopIfTrue="1">
      <formula>AND(($H4="ヒノキ"),(#REF!&lt;22),(#REF!&gt;=12))</formula>
    </cfRule>
  </conditionalFormatting>
  <conditionalFormatting sqref="AC4:AC43 X4:X43">
    <cfRule type="expression" dxfId="580" priority="5" stopIfTrue="1">
      <formula>AND(($H4="アカマツ"),(#REF!&lt;42),(#REF!&gt;=22))</formula>
    </cfRule>
  </conditionalFormatting>
  <conditionalFormatting sqref="AG4:AG43">
    <cfRule type="expression" dxfId="579" priority="3" stopIfTrue="1">
      <formula>AND(($H4&lt;&gt;"スギ"),($H4&lt;&gt;"ヒノキ"),($H4&lt;&gt;"アカマツ"),(#REF!&lt;12))</formula>
    </cfRule>
  </conditionalFormatting>
  <conditionalFormatting sqref="AH4:AH43">
    <cfRule type="expression" dxfId="57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7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57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5" orientation="portrait" blackAndWhite="1" r:id="rId1"/>
  <headerFooter alignWithMargins="0"/>
  <ignoredErrors>
    <ignoredError sqref="D61:D62" formula="1"/>
  </ignoredError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B6EA7-0A23-4B2B-8FA9-2FC2759BD2B0}">
  <sheetPr>
    <tabColor rgb="FF00B050"/>
  </sheetPr>
  <dimension ref="A1:AJ120"/>
  <sheetViews>
    <sheetView showGridLines="0" view="pageBreakPreview" topLeftCell="A28" zoomScale="98" zoomScaleNormal="85" zoomScaleSheetLayoutView="98" workbookViewId="0">
      <selection activeCell="G25" sqref="G25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61</v>
      </c>
      <c r="B2" s="65"/>
      <c r="C2" s="65"/>
      <c r="D2" s="65"/>
      <c r="E2" s="65"/>
      <c r="F2" s="65"/>
      <c r="G2" s="65"/>
      <c r="H2" s="66" t="s">
        <v>134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391</v>
      </c>
      <c r="B4" s="78" t="s">
        <v>112</v>
      </c>
      <c r="C4" s="79"/>
      <c r="D4" s="21">
        <v>40</v>
      </c>
      <c r="E4" s="21">
        <v>28</v>
      </c>
      <c r="F4" s="4">
        <f t="shared" ref="F4:F43" si="0">IF(D4&gt;0,IF(B4="スギ",P4,IF(B4="ヒノキ",U4,IF(B4="アカマツ",Z4,IF(B4="カラマツ",AF4,AJ4)))),"")</f>
        <v>1.57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1.38</v>
      </c>
      <c r="L4" s="22">
        <f t="shared" ref="L4:L43" si="2">ROUND(10^(-5+0.73504+1.83346*LOG(D4)+1.06569*LOG(E4)),2)</f>
        <v>1.64</v>
      </c>
      <c r="M4" s="22">
        <f t="shared" ref="M4:M43" si="3">ROUND(10^(-5+0.71514+1.74357*LOG(D4)+1.17719*LOG(E4)),2)</f>
        <v>1.63</v>
      </c>
      <c r="N4" s="22">
        <f t="shared" ref="N4:N43" si="4">ROUND(10^(-5+0.82956+1.76381*LOG(D4)+1.06412*LOG(E4)),2)</f>
        <v>1.57</v>
      </c>
      <c r="O4" s="22">
        <f t="shared" ref="O4:O43" si="5">ROUND(10^(-5+0.88226+1.79204*LOG(D4)+0.99303*LOG(E4)),2)</f>
        <v>1.55</v>
      </c>
      <c r="P4" s="22">
        <f>HLOOKUP($D4,K$3:O$43,MATCH($A4,$A$3:$A$43,0),1)</f>
        <v>1.57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1.41</v>
      </c>
      <c r="R4" s="22">
        <f t="shared" ref="R4:R43" si="7">ROUND(10^(1.905709*LOG(D4)+1.011385*LOG(E4)-4.293729),2)</f>
        <v>1.67</v>
      </c>
      <c r="S4" s="22">
        <f t="shared" ref="S4:S43" si="8">ROUND(10^(1.771888*LOG(D4)+1.138415*LOG(E4)-4.271259),2)</f>
        <v>1.64</v>
      </c>
      <c r="T4" s="22">
        <f t="shared" ref="T4:T43" si="9">ROUND(10^(1.671519*LOG(D4)+1.363617*LOG(E4)-4.404407),2)</f>
        <v>1.77</v>
      </c>
      <c r="U4" s="22">
        <f t="shared" ref="U4:U43" si="10">HLOOKUP($D4,Q$3:T$43,MATCH($A4,$A$3:$A$43,0),1)</f>
        <v>1.77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1.71</v>
      </c>
      <c r="W4" s="22">
        <f t="shared" ref="W4:W43" si="12">ROUND(10^(-4.155639+1.847898*LOG(D4)+0.951955*LOG(E4)),2)</f>
        <v>1.52</v>
      </c>
      <c r="X4" s="22">
        <f t="shared" ref="X4:X43" si="13">ROUND(10^(-4.194535+1.804172*LOG(D4)+1.034248*LOG(E4)),2)</f>
        <v>1.56</v>
      </c>
      <c r="Y4" s="22">
        <f t="shared" ref="Y4:Y43" si="14">ROUND(10^(-4.42347+2.006485*LOG(D4)+0.967757*LOG(E4)),2)</f>
        <v>1.55</v>
      </c>
      <c r="Z4" s="22">
        <f t="shared" ref="Z4:Z43" si="15">HLOOKUP($D4,V$3:Y$43,MATCH($A4,$A$3:$A$43,0),1)</f>
        <v>1.56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1.34</v>
      </c>
      <c r="AB4" s="22">
        <f t="shared" ref="AB4:AB43" si="17">ROUND(10^(1.979213*LOG(D4)+0.998347*LOG(E4)-4.369281),2)</f>
        <v>1.76</v>
      </c>
      <c r="AC4" s="22">
        <f t="shared" ref="AC4:AC43" si="18">ROUND(10^(1.904401*LOG(D4)+1.062478*LOG(E4)-4.348104),2)</f>
        <v>1.74</v>
      </c>
      <c r="AD4" s="22">
        <f t="shared" ref="AD4:AD43" si="19">ROUND(10^(1.640825*LOG(D4)+1.080387*LOG(E4)-3.976731),2)</f>
        <v>1.64</v>
      </c>
      <c r="AE4" s="22">
        <f t="shared" ref="AE4:AE43" si="20">ROUND(10^(1.90887*LOG(D4)+1.088002*LOG(E4)-4.431495),2)</f>
        <v>1.59</v>
      </c>
      <c r="AF4" s="22">
        <f t="shared" ref="AF4:AF43" si="21">HLOOKUP($D4,AA$3:AE$43,MATCH($A4,$A$3:$A$43,0),1)</f>
        <v>1.64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1.36</v>
      </c>
      <c r="AH4" s="22">
        <f t="shared" ref="AH4:AH43" si="23">ROUND(10^(1.93813902*LOG(D4)+0.96697002*LOG(E4)-4.32216295),2)</f>
        <v>1.52</v>
      </c>
      <c r="AI4" s="22">
        <f t="shared" ref="AI4:AI43" si="24">ROUND(10^(1.82464098*LOG(D4)+0.97625989*LOG(E4)-4.15096808),2)</f>
        <v>1.53</v>
      </c>
      <c r="AJ4" s="22">
        <f t="shared" ref="AJ4:AJ43" si="25">HLOOKUP($D4,AG$3:AI$43,MATCH($A4,$A$3:$A$43,0),1)</f>
        <v>1.52</v>
      </c>
    </row>
    <row r="5" spans="1:36" ht="12.95" customHeight="1">
      <c r="A5" s="21">
        <v>392</v>
      </c>
      <c r="B5" s="78" t="s">
        <v>112</v>
      </c>
      <c r="C5" s="79"/>
      <c r="D5" s="21">
        <v>20</v>
      </c>
      <c r="E5" s="21">
        <v>21</v>
      </c>
      <c r="F5" s="4">
        <f t="shared" si="0"/>
        <v>0.34</v>
      </c>
      <c r="G5" s="5" t="s">
        <v>113</v>
      </c>
      <c r="H5" s="21" t="s">
        <v>114</v>
      </c>
      <c r="I5" s="21" t="s">
        <v>115</v>
      </c>
      <c r="J5" s="1" t="s">
        <v>15</v>
      </c>
      <c r="K5" s="22">
        <f t="shared" si="1"/>
        <v>0.31</v>
      </c>
      <c r="L5" s="22">
        <f t="shared" si="2"/>
        <v>0.34</v>
      </c>
      <c r="M5" s="22">
        <f t="shared" si="3"/>
        <v>0.35</v>
      </c>
      <c r="N5" s="22">
        <f t="shared" si="4"/>
        <v>0.34</v>
      </c>
      <c r="O5" s="22">
        <f t="shared" si="5"/>
        <v>0.34</v>
      </c>
      <c r="P5" s="22">
        <f t="shared" ref="P5:P43" si="26">HLOOKUP($D5,K$3:O$43,MATCH(A5,$A$3:$A$43,0),1)</f>
        <v>0.34</v>
      </c>
      <c r="Q5" s="22">
        <f t="shared" si="6"/>
        <v>0.3</v>
      </c>
      <c r="R5" s="22">
        <f t="shared" si="7"/>
        <v>0.33</v>
      </c>
      <c r="S5" s="22">
        <f t="shared" si="8"/>
        <v>0.35</v>
      </c>
      <c r="T5" s="22">
        <f t="shared" si="9"/>
        <v>0.37</v>
      </c>
      <c r="U5" s="22">
        <f t="shared" si="10"/>
        <v>0.33</v>
      </c>
      <c r="V5" s="22">
        <f t="shared" si="11"/>
        <v>0.34</v>
      </c>
      <c r="W5" s="22">
        <f t="shared" si="12"/>
        <v>0.32</v>
      </c>
      <c r="X5" s="22">
        <f t="shared" si="13"/>
        <v>0.33</v>
      </c>
      <c r="Y5" s="22">
        <f t="shared" si="14"/>
        <v>0.28999999999999998</v>
      </c>
      <c r="Z5" s="22">
        <f t="shared" si="15"/>
        <v>0.32</v>
      </c>
      <c r="AA5" s="22">
        <f t="shared" si="16"/>
        <v>0.28999999999999998</v>
      </c>
      <c r="AB5" s="22">
        <f t="shared" si="17"/>
        <v>0.34</v>
      </c>
      <c r="AC5" s="22">
        <f t="shared" si="18"/>
        <v>0.34</v>
      </c>
      <c r="AD5" s="22">
        <f t="shared" si="19"/>
        <v>0.39</v>
      </c>
      <c r="AE5" s="22">
        <f t="shared" si="20"/>
        <v>0.31</v>
      </c>
      <c r="AF5" s="22">
        <f t="shared" si="21"/>
        <v>0.34</v>
      </c>
      <c r="AG5" s="22">
        <f t="shared" si="22"/>
        <v>0.28000000000000003</v>
      </c>
      <c r="AH5" s="22">
        <f t="shared" si="23"/>
        <v>0.3</v>
      </c>
      <c r="AI5" s="22">
        <f t="shared" si="24"/>
        <v>0.33</v>
      </c>
      <c r="AJ5" s="22">
        <f t="shared" si="25"/>
        <v>0.3</v>
      </c>
    </row>
    <row r="6" spans="1:36" ht="12.95" customHeight="1">
      <c r="A6" s="21">
        <v>393</v>
      </c>
      <c r="B6" s="78" t="s">
        <v>112</v>
      </c>
      <c r="C6" s="79"/>
      <c r="D6" s="21">
        <v>42</v>
      </c>
      <c r="E6" s="21">
        <v>28</v>
      </c>
      <c r="F6" s="4">
        <f t="shared" si="0"/>
        <v>1.69</v>
      </c>
      <c r="G6" s="5"/>
      <c r="H6" s="21"/>
      <c r="I6" s="21"/>
      <c r="J6" s="1" t="s">
        <v>15</v>
      </c>
      <c r="K6" s="22">
        <f t="shared" si="1"/>
        <v>1.51</v>
      </c>
      <c r="L6" s="22">
        <f t="shared" si="2"/>
        <v>1.79</v>
      </c>
      <c r="M6" s="22">
        <f t="shared" si="3"/>
        <v>1.77</v>
      </c>
      <c r="N6" s="22">
        <f t="shared" si="4"/>
        <v>1.71</v>
      </c>
      <c r="O6" s="22">
        <f t="shared" si="5"/>
        <v>1.69</v>
      </c>
      <c r="P6" s="22">
        <f t="shared" si="26"/>
        <v>1.69</v>
      </c>
      <c r="Q6" s="22">
        <f t="shared" si="6"/>
        <v>1.54</v>
      </c>
      <c r="R6" s="22">
        <f t="shared" si="7"/>
        <v>1.83</v>
      </c>
      <c r="S6" s="22">
        <f t="shared" si="8"/>
        <v>1.79</v>
      </c>
      <c r="T6" s="22">
        <f t="shared" si="9"/>
        <v>1.92</v>
      </c>
      <c r="U6" s="22">
        <f t="shared" si="10"/>
        <v>1.92</v>
      </c>
      <c r="V6" s="22">
        <f t="shared" si="11"/>
        <v>1.88</v>
      </c>
      <c r="W6" s="22">
        <f t="shared" si="12"/>
        <v>1.67</v>
      </c>
      <c r="X6" s="22">
        <f t="shared" si="13"/>
        <v>1.7</v>
      </c>
      <c r="Y6" s="22">
        <f t="shared" si="14"/>
        <v>1.71</v>
      </c>
      <c r="Z6" s="22">
        <f t="shared" si="15"/>
        <v>1.71</v>
      </c>
      <c r="AA6" s="22">
        <f t="shared" si="16"/>
        <v>1.47</v>
      </c>
      <c r="AB6" s="22">
        <f t="shared" si="17"/>
        <v>1.94</v>
      </c>
      <c r="AC6" s="22">
        <f t="shared" si="18"/>
        <v>1.91</v>
      </c>
      <c r="AD6" s="22">
        <f t="shared" si="19"/>
        <v>1.78</v>
      </c>
      <c r="AE6" s="22">
        <f t="shared" si="20"/>
        <v>1.74</v>
      </c>
      <c r="AF6" s="22">
        <f t="shared" si="21"/>
        <v>1.74</v>
      </c>
      <c r="AG6" s="22">
        <f t="shared" si="22"/>
        <v>1.49</v>
      </c>
      <c r="AH6" s="22">
        <f t="shared" si="23"/>
        <v>1.67</v>
      </c>
      <c r="AI6" s="22">
        <f t="shared" si="24"/>
        <v>1.67</v>
      </c>
      <c r="AJ6" s="22">
        <f t="shared" si="25"/>
        <v>1.67</v>
      </c>
    </row>
    <row r="7" spans="1:36" ht="12.95" customHeight="1">
      <c r="A7" s="21">
        <v>394</v>
      </c>
      <c r="B7" s="78" t="s">
        <v>112</v>
      </c>
      <c r="C7" s="79"/>
      <c r="D7" s="21">
        <v>12</v>
      </c>
      <c r="E7" s="21">
        <v>12</v>
      </c>
      <c r="F7" s="4">
        <f t="shared" si="0"/>
        <v>7.0000000000000007E-2</v>
      </c>
      <c r="G7" s="5" t="s">
        <v>116</v>
      </c>
      <c r="H7" s="21" t="s">
        <v>117</v>
      </c>
      <c r="I7" s="21" t="s">
        <v>118</v>
      </c>
      <c r="J7" s="1" t="s">
        <v>15</v>
      </c>
      <c r="K7" s="22">
        <f t="shared" si="1"/>
        <v>7.0000000000000007E-2</v>
      </c>
      <c r="L7" s="22">
        <f t="shared" si="2"/>
        <v>7.0000000000000007E-2</v>
      </c>
      <c r="M7" s="22">
        <f t="shared" si="3"/>
        <v>7.0000000000000007E-2</v>
      </c>
      <c r="N7" s="22">
        <f t="shared" si="4"/>
        <v>0.08</v>
      </c>
      <c r="O7" s="22">
        <f t="shared" si="5"/>
        <v>0.08</v>
      </c>
      <c r="P7" s="22">
        <f t="shared" si="26"/>
        <v>7.0000000000000007E-2</v>
      </c>
      <c r="Q7" s="22">
        <f t="shared" si="6"/>
        <v>7.0000000000000007E-2</v>
      </c>
      <c r="R7" s="22">
        <f t="shared" si="7"/>
        <v>7.0000000000000007E-2</v>
      </c>
      <c r="S7" s="22">
        <f t="shared" si="8"/>
        <v>7.0000000000000007E-2</v>
      </c>
      <c r="T7" s="22">
        <f t="shared" si="9"/>
        <v>7.0000000000000007E-2</v>
      </c>
      <c r="U7" s="22">
        <f t="shared" si="10"/>
        <v>7.0000000000000007E-2</v>
      </c>
      <c r="V7" s="22">
        <f t="shared" si="11"/>
        <v>7.0000000000000007E-2</v>
      </c>
      <c r="W7" s="22">
        <f t="shared" si="12"/>
        <v>7.0000000000000007E-2</v>
      </c>
      <c r="X7" s="22">
        <f t="shared" si="13"/>
        <v>7.0000000000000007E-2</v>
      </c>
      <c r="Y7" s="22">
        <f t="shared" si="14"/>
        <v>0.06</v>
      </c>
      <c r="Z7" s="22">
        <f t="shared" si="15"/>
        <v>7.0000000000000007E-2</v>
      </c>
      <c r="AA7" s="22">
        <f t="shared" si="16"/>
        <v>7.0000000000000007E-2</v>
      </c>
      <c r="AB7" s="22">
        <f t="shared" si="17"/>
        <v>7.0000000000000007E-2</v>
      </c>
      <c r="AC7" s="22">
        <f t="shared" si="18"/>
        <v>7.0000000000000007E-2</v>
      </c>
      <c r="AD7" s="22">
        <f t="shared" si="19"/>
        <v>0.09</v>
      </c>
      <c r="AE7" s="22">
        <f t="shared" si="20"/>
        <v>0.06</v>
      </c>
      <c r="AF7" s="22">
        <f t="shared" si="21"/>
        <v>7.0000000000000007E-2</v>
      </c>
      <c r="AG7" s="22">
        <f t="shared" si="22"/>
        <v>0.06</v>
      </c>
      <c r="AH7" s="22">
        <f t="shared" si="23"/>
        <v>7.0000000000000007E-2</v>
      </c>
      <c r="AI7" s="22">
        <f t="shared" si="24"/>
        <v>7.0000000000000007E-2</v>
      </c>
      <c r="AJ7" s="22">
        <f t="shared" si="25"/>
        <v>7.0000000000000007E-2</v>
      </c>
    </row>
    <row r="8" spans="1:36" ht="12.95" customHeight="1">
      <c r="A8" s="21">
        <v>395</v>
      </c>
      <c r="B8" s="78" t="s">
        <v>112</v>
      </c>
      <c r="C8" s="79"/>
      <c r="D8" s="21">
        <v>46</v>
      </c>
      <c r="E8" s="21">
        <v>28</v>
      </c>
      <c r="F8" s="4">
        <f t="shared" si="0"/>
        <v>1.99</v>
      </c>
      <c r="G8" s="5"/>
      <c r="H8" s="21"/>
      <c r="I8" s="21"/>
      <c r="J8" s="1" t="s">
        <v>15</v>
      </c>
      <c r="K8" s="22">
        <f t="shared" si="1"/>
        <v>1.76</v>
      </c>
      <c r="L8" s="22">
        <f t="shared" si="2"/>
        <v>2.12</v>
      </c>
      <c r="M8" s="22">
        <f t="shared" si="3"/>
        <v>2.08</v>
      </c>
      <c r="N8" s="22">
        <f t="shared" si="4"/>
        <v>2.0099999999999998</v>
      </c>
      <c r="O8" s="22">
        <f t="shared" si="5"/>
        <v>1.99</v>
      </c>
      <c r="P8" s="22">
        <f t="shared" si="26"/>
        <v>1.99</v>
      </c>
      <c r="Q8" s="22">
        <f t="shared" si="6"/>
        <v>1.82</v>
      </c>
      <c r="R8" s="22">
        <f t="shared" si="7"/>
        <v>2.1800000000000002</v>
      </c>
      <c r="S8" s="22">
        <f t="shared" si="8"/>
        <v>2.1</v>
      </c>
      <c r="T8" s="22">
        <f t="shared" si="9"/>
        <v>2.23</v>
      </c>
      <c r="U8" s="22">
        <f t="shared" si="10"/>
        <v>2.23</v>
      </c>
      <c r="V8" s="22">
        <f t="shared" si="11"/>
        <v>2.25</v>
      </c>
      <c r="W8" s="22">
        <f t="shared" si="12"/>
        <v>1.97</v>
      </c>
      <c r="X8" s="22">
        <f t="shared" si="13"/>
        <v>2</v>
      </c>
      <c r="Y8" s="22">
        <f t="shared" si="14"/>
        <v>2.06</v>
      </c>
      <c r="Z8" s="22">
        <f t="shared" si="15"/>
        <v>2.06</v>
      </c>
      <c r="AA8" s="22">
        <f t="shared" si="16"/>
        <v>1.73</v>
      </c>
      <c r="AB8" s="22">
        <f t="shared" si="17"/>
        <v>2.33</v>
      </c>
      <c r="AC8" s="22">
        <f t="shared" si="18"/>
        <v>2.27</v>
      </c>
      <c r="AD8" s="22">
        <f t="shared" si="19"/>
        <v>2.0699999999999998</v>
      </c>
      <c r="AE8" s="22">
        <f t="shared" si="20"/>
        <v>2.0699999999999998</v>
      </c>
      <c r="AF8" s="22">
        <f t="shared" si="21"/>
        <v>2.0699999999999998</v>
      </c>
      <c r="AG8" s="22">
        <f t="shared" si="22"/>
        <v>1.78</v>
      </c>
      <c r="AH8" s="22">
        <f t="shared" si="23"/>
        <v>1.99</v>
      </c>
      <c r="AI8" s="22">
        <f t="shared" si="24"/>
        <v>1.98</v>
      </c>
      <c r="AJ8" s="22">
        <f t="shared" si="25"/>
        <v>1.98</v>
      </c>
    </row>
    <row r="9" spans="1:36" ht="12.95" customHeight="1">
      <c r="A9" s="21">
        <v>396</v>
      </c>
      <c r="B9" s="78" t="s">
        <v>112</v>
      </c>
      <c r="C9" s="79"/>
      <c r="D9" s="21">
        <v>40</v>
      </c>
      <c r="E9" s="21">
        <v>28</v>
      </c>
      <c r="F9" s="4">
        <f t="shared" si="0"/>
        <v>1.57</v>
      </c>
      <c r="G9" s="5"/>
      <c r="H9" s="21" t="s">
        <v>114</v>
      </c>
      <c r="I9" s="21" t="s">
        <v>119</v>
      </c>
      <c r="J9" s="1" t="s">
        <v>15</v>
      </c>
      <c r="K9" s="22">
        <f t="shared" si="1"/>
        <v>1.38</v>
      </c>
      <c r="L9" s="22">
        <f t="shared" si="2"/>
        <v>1.64</v>
      </c>
      <c r="M9" s="22">
        <f t="shared" si="3"/>
        <v>1.63</v>
      </c>
      <c r="N9" s="22">
        <f t="shared" si="4"/>
        <v>1.57</v>
      </c>
      <c r="O9" s="22">
        <f t="shared" si="5"/>
        <v>1.55</v>
      </c>
      <c r="P9" s="22">
        <f t="shared" si="26"/>
        <v>1.57</v>
      </c>
      <c r="Q9" s="22">
        <f t="shared" si="6"/>
        <v>1.41</v>
      </c>
      <c r="R9" s="22">
        <f t="shared" si="7"/>
        <v>1.67</v>
      </c>
      <c r="S9" s="22">
        <f t="shared" si="8"/>
        <v>1.64</v>
      </c>
      <c r="T9" s="22">
        <f t="shared" si="9"/>
        <v>1.77</v>
      </c>
      <c r="U9" s="22">
        <f t="shared" si="10"/>
        <v>1.77</v>
      </c>
      <c r="V9" s="22">
        <f t="shared" si="11"/>
        <v>1.71</v>
      </c>
      <c r="W9" s="22">
        <f t="shared" si="12"/>
        <v>1.52</v>
      </c>
      <c r="X9" s="22">
        <f t="shared" si="13"/>
        <v>1.56</v>
      </c>
      <c r="Y9" s="22">
        <f t="shared" si="14"/>
        <v>1.55</v>
      </c>
      <c r="Z9" s="22">
        <f t="shared" si="15"/>
        <v>1.56</v>
      </c>
      <c r="AA9" s="22">
        <f t="shared" si="16"/>
        <v>1.34</v>
      </c>
      <c r="AB9" s="22">
        <f t="shared" si="17"/>
        <v>1.76</v>
      </c>
      <c r="AC9" s="22">
        <f t="shared" si="18"/>
        <v>1.74</v>
      </c>
      <c r="AD9" s="22">
        <f t="shared" si="19"/>
        <v>1.64</v>
      </c>
      <c r="AE9" s="22">
        <f t="shared" si="20"/>
        <v>1.59</v>
      </c>
      <c r="AF9" s="22">
        <f t="shared" si="21"/>
        <v>1.64</v>
      </c>
      <c r="AG9" s="22">
        <f t="shared" si="22"/>
        <v>1.36</v>
      </c>
      <c r="AH9" s="22">
        <f t="shared" si="23"/>
        <v>1.52</v>
      </c>
      <c r="AI9" s="22">
        <f t="shared" si="24"/>
        <v>1.53</v>
      </c>
      <c r="AJ9" s="22">
        <f t="shared" si="25"/>
        <v>1.52</v>
      </c>
    </row>
    <row r="10" spans="1:36" ht="12.95" customHeight="1">
      <c r="A10" s="21">
        <v>397</v>
      </c>
      <c r="B10" s="78" t="s">
        <v>112</v>
      </c>
      <c r="C10" s="79"/>
      <c r="D10" s="21">
        <v>10</v>
      </c>
      <c r="E10" s="21">
        <v>13</v>
      </c>
      <c r="F10" s="4">
        <f t="shared" si="0"/>
        <v>0.06</v>
      </c>
      <c r="G10" s="5" t="s">
        <v>116</v>
      </c>
      <c r="H10" s="21"/>
      <c r="I10" s="21"/>
      <c r="J10" s="1" t="s">
        <v>15</v>
      </c>
      <c r="K10" s="22">
        <f t="shared" si="1"/>
        <v>0.06</v>
      </c>
      <c r="L10" s="22">
        <f t="shared" si="2"/>
        <v>0.06</v>
      </c>
      <c r="M10" s="22">
        <f t="shared" si="3"/>
        <v>0.06</v>
      </c>
      <c r="N10" s="22">
        <f t="shared" si="4"/>
        <v>0.06</v>
      </c>
      <c r="O10" s="22">
        <f t="shared" si="5"/>
        <v>0.06</v>
      </c>
      <c r="P10" s="22">
        <f t="shared" si="26"/>
        <v>0.06</v>
      </c>
      <c r="Q10" s="22">
        <f t="shared" si="6"/>
        <v>0.05</v>
      </c>
      <c r="R10" s="22">
        <f t="shared" si="7"/>
        <v>0.05</v>
      </c>
      <c r="S10" s="22">
        <f t="shared" si="8"/>
        <v>0.06</v>
      </c>
      <c r="T10" s="22">
        <f t="shared" si="9"/>
        <v>0.06</v>
      </c>
      <c r="U10" s="22">
        <f t="shared" si="10"/>
        <v>0.05</v>
      </c>
      <c r="V10" s="22">
        <f t="shared" si="11"/>
        <v>0.06</v>
      </c>
      <c r="W10" s="22">
        <f t="shared" si="12"/>
        <v>0.06</v>
      </c>
      <c r="X10" s="22">
        <f t="shared" si="13"/>
        <v>0.06</v>
      </c>
      <c r="Y10" s="22">
        <f t="shared" si="14"/>
        <v>0.05</v>
      </c>
      <c r="Z10" s="22">
        <f t="shared" si="15"/>
        <v>0.06</v>
      </c>
      <c r="AA10" s="22">
        <f t="shared" si="16"/>
        <v>0.05</v>
      </c>
      <c r="AB10" s="22">
        <f t="shared" si="17"/>
        <v>0.05</v>
      </c>
      <c r="AC10" s="22">
        <f t="shared" si="18"/>
        <v>0.05</v>
      </c>
      <c r="AD10" s="22">
        <f t="shared" si="19"/>
        <v>7.0000000000000007E-2</v>
      </c>
      <c r="AE10" s="22">
        <f t="shared" si="20"/>
        <v>0.05</v>
      </c>
      <c r="AF10" s="22">
        <f t="shared" si="21"/>
        <v>0.05</v>
      </c>
      <c r="AG10" s="22">
        <f t="shared" si="22"/>
        <v>0.05</v>
      </c>
      <c r="AH10" s="22">
        <f t="shared" si="23"/>
        <v>0.05</v>
      </c>
      <c r="AI10" s="22">
        <f t="shared" si="24"/>
        <v>0.06</v>
      </c>
      <c r="AJ10" s="22">
        <f t="shared" si="25"/>
        <v>0.05</v>
      </c>
    </row>
    <row r="11" spans="1:36" ht="12.95" customHeight="1">
      <c r="A11" s="21">
        <v>398</v>
      </c>
      <c r="B11" s="78" t="s">
        <v>112</v>
      </c>
      <c r="C11" s="79"/>
      <c r="D11" s="21">
        <v>20</v>
      </c>
      <c r="E11" s="21">
        <v>19</v>
      </c>
      <c r="F11" s="4">
        <f t="shared" si="0"/>
        <v>0.3</v>
      </c>
      <c r="G11" s="5"/>
      <c r="H11" s="21" t="s">
        <v>114</v>
      </c>
      <c r="I11" s="21" t="s">
        <v>118</v>
      </c>
      <c r="J11" s="1" t="s">
        <v>15</v>
      </c>
      <c r="K11" s="22">
        <f t="shared" si="1"/>
        <v>0.28000000000000003</v>
      </c>
      <c r="L11" s="22">
        <f t="shared" si="2"/>
        <v>0.3</v>
      </c>
      <c r="M11" s="22">
        <f t="shared" si="3"/>
        <v>0.31</v>
      </c>
      <c r="N11" s="22">
        <f t="shared" si="4"/>
        <v>0.31</v>
      </c>
      <c r="O11" s="22">
        <f t="shared" si="5"/>
        <v>0.3</v>
      </c>
      <c r="P11" s="22">
        <f t="shared" si="26"/>
        <v>0.3</v>
      </c>
      <c r="Q11" s="22">
        <f t="shared" si="6"/>
        <v>0.27</v>
      </c>
      <c r="R11" s="22">
        <f t="shared" si="7"/>
        <v>0.3</v>
      </c>
      <c r="S11" s="22">
        <f t="shared" si="8"/>
        <v>0.31</v>
      </c>
      <c r="T11" s="22">
        <f t="shared" si="9"/>
        <v>0.33</v>
      </c>
      <c r="U11" s="22">
        <f t="shared" si="10"/>
        <v>0.3</v>
      </c>
      <c r="V11" s="22">
        <f t="shared" si="11"/>
        <v>0.31</v>
      </c>
      <c r="W11" s="22">
        <f t="shared" si="12"/>
        <v>0.28999999999999998</v>
      </c>
      <c r="X11" s="22">
        <f t="shared" si="13"/>
        <v>0.3</v>
      </c>
      <c r="Y11" s="22">
        <f t="shared" si="14"/>
        <v>0.27</v>
      </c>
      <c r="Z11" s="22">
        <f t="shared" si="15"/>
        <v>0.28999999999999998</v>
      </c>
      <c r="AA11" s="22">
        <f t="shared" si="16"/>
        <v>0.26</v>
      </c>
      <c r="AB11" s="22">
        <f t="shared" si="17"/>
        <v>0.3</v>
      </c>
      <c r="AC11" s="22">
        <f t="shared" si="18"/>
        <v>0.31</v>
      </c>
      <c r="AD11" s="22">
        <f t="shared" si="19"/>
        <v>0.35</v>
      </c>
      <c r="AE11" s="22">
        <f t="shared" si="20"/>
        <v>0.28000000000000003</v>
      </c>
      <c r="AF11" s="22">
        <f t="shared" si="21"/>
        <v>0.3</v>
      </c>
      <c r="AG11" s="22">
        <f t="shared" si="22"/>
        <v>0.26</v>
      </c>
      <c r="AH11" s="22">
        <f t="shared" si="23"/>
        <v>0.27</v>
      </c>
      <c r="AI11" s="22">
        <f t="shared" si="24"/>
        <v>0.3</v>
      </c>
      <c r="AJ11" s="22">
        <f t="shared" si="25"/>
        <v>0.27</v>
      </c>
    </row>
    <row r="12" spans="1:36" ht="12.95" customHeight="1">
      <c r="A12" s="21">
        <v>399</v>
      </c>
      <c r="B12" s="78" t="s">
        <v>112</v>
      </c>
      <c r="C12" s="79"/>
      <c r="D12" s="21">
        <v>44</v>
      </c>
      <c r="E12" s="21">
        <v>29</v>
      </c>
      <c r="F12" s="4">
        <f t="shared" si="0"/>
        <v>1.9</v>
      </c>
      <c r="G12" s="5"/>
      <c r="H12" s="21"/>
      <c r="I12" s="21"/>
      <c r="J12" s="1" t="s">
        <v>15</v>
      </c>
      <c r="K12" s="22">
        <f t="shared" si="1"/>
        <v>1.69</v>
      </c>
      <c r="L12" s="22">
        <f t="shared" si="2"/>
        <v>2.0299999999999998</v>
      </c>
      <c r="M12" s="22">
        <f t="shared" si="3"/>
        <v>2.0099999999999998</v>
      </c>
      <c r="N12" s="22">
        <f t="shared" si="4"/>
        <v>1.93</v>
      </c>
      <c r="O12" s="22">
        <f t="shared" si="5"/>
        <v>1.9</v>
      </c>
      <c r="P12" s="22">
        <f t="shared" si="26"/>
        <v>1.9</v>
      </c>
      <c r="Q12" s="22">
        <f t="shared" si="6"/>
        <v>1.74</v>
      </c>
      <c r="R12" s="22">
        <f t="shared" si="7"/>
        <v>2.08</v>
      </c>
      <c r="S12" s="22">
        <f t="shared" si="8"/>
        <v>2.02</v>
      </c>
      <c r="T12" s="22">
        <f t="shared" si="9"/>
        <v>2.17</v>
      </c>
      <c r="U12" s="22">
        <f t="shared" si="10"/>
        <v>2.17</v>
      </c>
      <c r="V12" s="22">
        <f t="shared" si="11"/>
        <v>2.13</v>
      </c>
      <c r="W12" s="22">
        <f t="shared" si="12"/>
        <v>1.88</v>
      </c>
      <c r="X12" s="22">
        <f t="shared" si="13"/>
        <v>1.92</v>
      </c>
      <c r="Y12" s="22">
        <f t="shared" si="14"/>
        <v>1.95</v>
      </c>
      <c r="Z12" s="22">
        <f t="shared" si="15"/>
        <v>1.95</v>
      </c>
      <c r="AA12" s="22">
        <f t="shared" si="16"/>
        <v>1.65</v>
      </c>
      <c r="AB12" s="22">
        <f t="shared" si="17"/>
        <v>2.21</v>
      </c>
      <c r="AC12" s="22">
        <f t="shared" si="18"/>
        <v>2.16</v>
      </c>
      <c r="AD12" s="22">
        <f t="shared" si="19"/>
        <v>1.99</v>
      </c>
      <c r="AE12" s="22">
        <f t="shared" si="20"/>
        <v>1.98</v>
      </c>
      <c r="AF12" s="22">
        <f t="shared" si="21"/>
        <v>1.98</v>
      </c>
      <c r="AG12" s="22">
        <f t="shared" si="22"/>
        <v>1.68</v>
      </c>
      <c r="AH12" s="22">
        <f t="shared" si="23"/>
        <v>1.89</v>
      </c>
      <c r="AI12" s="22">
        <f t="shared" si="24"/>
        <v>1.89</v>
      </c>
      <c r="AJ12" s="22">
        <f t="shared" si="25"/>
        <v>1.89</v>
      </c>
    </row>
    <row r="13" spans="1:36" ht="12.95" customHeight="1">
      <c r="A13" s="21">
        <v>400</v>
      </c>
      <c r="B13" s="78" t="s">
        <v>112</v>
      </c>
      <c r="C13" s="79"/>
      <c r="D13" s="21">
        <v>32</v>
      </c>
      <c r="E13" s="21">
        <v>27</v>
      </c>
      <c r="F13" s="4">
        <f t="shared" si="0"/>
        <v>1.02</v>
      </c>
      <c r="G13" s="5"/>
      <c r="H13" s="21"/>
      <c r="I13" s="21"/>
      <c r="J13" s="1" t="s">
        <v>15</v>
      </c>
      <c r="K13" s="22">
        <f t="shared" si="1"/>
        <v>0.9</v>
      </c>
      <c r="L13" s="22">
        <f t="shared" si="2"/>
        <v>1.05</v>
      </c>
      <c r="M13" s="22">
        <f t="shared" si="3"/>
        <v>1.06</v>
      </c>
      <c r="N13" s="22">
        <f t="shared" si="4"/>
        <v>1.02</v>
      </c>
      <c r="O13" s="22">
        <f t="shared" si="5"/>
        <v>1</v>
      </c>
      <c r="P13" s="22">
        <f t="shared" si="26"/>
        <v>1.02</v>
      </c>
      <c r="Q13" s="22">
        <f t="shared" si="6"/>
        <v>0.91</v>
      </c>
      <c r="R13" s="22">
        <f t="shared" si="7"/>
        <v>1.05</v>
      </c>
      <c r="S13" s="22">
        <f t="shared" si="8"/>
        <v>1.06</v>
      </c>
      <c r="T13" s="22">
        <f t="shared" si="9"/>
        <v>1.1599999999999999</v>
      </c>
      <c r="U13" s="22">
        <f t="shared" si="10"/>
        <v>1.1599999999999999</v>
      </c>
      <c r="V13" s="22">
        <f t="shared" si="11"/>
        <v>1.07</v>
      </c>
      <c r="W13" s="22">
        <f t="shared" si="12"/>
        <v>0.97</v>
      </c>
      <c r="X13" s="22">
        <f t="shared" si="13"/>
        <v>1</v>
      </c>
      <c r="Y13" s="22">
        <f t="shared" si="14"/>
        <v>0.96</v>
      </c>
      <c r="Z13" s="22">
        <f t="shared" si="15"/>
        <v>1</v>
      </c>
      <c r="AA13" s="22">
        <f t="shared" si="16"/>
        <v>0.87</v>
      </c>
      <c r="AB13" s="22">
        <f t="shared" si="17"/>
        <v>1.0900000000000001</v>
      </c>
      <c r="AC13" s="22">
        <f t="shared" si="18"/>
        <v>1.0900000000000001</v>
      </c>
      <c r="AD13" s="22">
        <f t="shared" si="19"/>
        <v>1.0900000000000001</v>
      </c>
      <c r="AE13" s="22">
        <f t="shared" si="20"/>
        <v>1</v>
      </c>
      <c r="AF13" s="22">
        <f t="shared" si="21"/>
        <v>1.0900000000000001</v>
      </c>
      <c r="AG13" s="22">
        <f t="shared" si="22"/>
        <v>0.85</v>
      </c>
      <c r="AH13" s="22">
        <f t="shared" si="23"/>
        <v>0.95</v>
      </c>
      <c r="AI13" s="22">
        <f t="shared" si="24"/>
        <v>0.98</v>
      </c>
      <c r="AJ13" s="22">
        <f t="shared" si="25"/>
        <v>0.95</v>
      </c>
    </row>
    <row r="14" spans="1:36" ht="12.95" customHeight="1">
      <c r="A14" s="21">
        <v>401</v>
      </c>
      <c r="B14" s="78" t="s">
        <v>112</v>
      </c>
      <c r="C14" s="79"/>
      <c r="D14" s="21">
        <v>16</v>
      </c>
      <c r="E14" s="21">
        <v>14</v>
      </c>
      <c r="F14" s="4">
        <f t="shared" si="0"/>
        <v>0.15</v>
      </c>
      <c r="G14" s="5" t="s">
        <v>116</v>
      </c>
      <c r="H14" s="21" t="s">
        <v>117</v>
      </c>
      <c r="I14" s="21" t="s">
        <v>118</v>
      </c>
      <c r="J14" s="1" t="s">
        <v>15</v>
      </c>
      <c r="K14" s="22">
        <f t="shared" si="1"/>
        <v>0.14000000000000001</v>
      </c>
      <c r="L14" s="22">
        <f t="shared" si="2"/>
        <v>0.15</v>
      </c>
      <c r="M14" s="22">
        <f t="shared" si="3"/>
        <v>0.15</v>
      </c>
      <c r="N14" s="22">
        <f t="shared" si="4"/>
        <v>0.15</v>
      </c>
      <c r="O14" s="22">
        <f t="shared" si="5"/>
        <v>0.15</v>
      </c>
      <c r="P14" s="22">
        <f t="shared" si="26"/>
        <v>0.15</v>
      </c>
      <c r="Q14" s="22">
        <f t="shared" si="6"/>
        <v>0.14000000000000001</v>
      </c>
      <c r="R14" s="22">
        <f t="shared" si="7"/>
        <v>0.14000000000000001</v>
      </c>
      <c r="S14" s="22">
        <f t="shared" si="8"/>
        <v>0.15</v>
      </c>
      <c r="T14" s="22">
        <f t="shared" si="9"/>
        <v>0.15</v>
      </c>
      <c r="U14" s="22">
        <f t="shared" si="10"/>
        <v>0.14000000000000001</v>
      </c>
      <c r="V14" s="22">
        <f t="shared" si="11"/>
        <v>0.15</v>
      </c>
      <c r="W14" s="22">
        <f t="shared" si="12"/>
        <v>0.14000000000000001</v>
      </c>
      <c r="X14" s="22">
        <f t="shared" si="13"/>
        <v>0.15</v>
      </c>
      <c r="Y14" s="22">
        <f t="shared" si="14"/>
        <v>0.13</v>
      </c>
      <c r="Z14" s="22">
        <f t="shared" si="15"/>
        <v>0.14000000000000001</v>
      </c>
      <c r="AA14" s="22">
        <f t="shared" si="16"/>
        <v>0.13</v>
      </c>
      <c r="AB14" s="22">
        <f t="shared" si="17"/>
        <v>0.14000000000000001</v>
      </c>
      <c r="AC14" s="22">
        <f t="shared" si="18"/>
        <v>0.15</v>
      </c>
      <c r="AD14" s="22">
        <f t="shared" si="19"/>
        <v>0.17</v>
      </c>
      <c r="AE14" s="22">
        <f t="shared" si="20"/>
        <v>0.13</v>
      </c>
      <c r="AF14" s="22">
        <f t="shared" si="21"/>
        <v>0.14000000000000001</v>
      </c>
      <c r="AG14" s="22">
        <f t="shared" si="22"/>
        <v>0.13</v>
      </c>
      <c r="AH14" s="22">
        <f t="shared" si="23"/>
        <v>0.13</v>
      </c>
      <c r="AI14" s="22">
        <f t="shared" si="24"/>
        <v>0.15</v>
      </c>
      <c r="AJ14" s="22">
        <f t="shared" si="25"/>
        <v>0.13</v>
      </c>
    </row>
    <row r="15" spans="1:36" ht="12.95" customHeight="1">
      <c r="A15" s="21">
        <v>402</v>
      </c>
      <c r="B15" s="78" t="s">
        <v>120</v>
      </c>
      <c r="C15" s="79"/>
      <c r="D15" s="21">
        <v>10</v>
      </c>
      <c r="E15" s="21">
        <v>8</v>
      </c>
      <c r="F15" s="63">
        <v>0.04</v>
      </c>
      <c r="G15" s="5" t="s">
        <v>116</v>
      </c>
      <c r="H15" s="21"/>
      <c r="I15" s="21"/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0.04</v>
      </c>
      <c r="O15" s="22">
        <f t="shared" si="5"/>
        <v>0.04</v>
      </c>
      <c r="P15" s="22">
        <f t="shared" si="26"/>
        <v>0.03</v>
      </c>
      <c r="Q15" s="22">
        <f t="shared" si="6"/>
        <v>0.03</v>
      </c>
      <c r="R15" s="22">
        <f t="shared" si="7"/>
        <v>0.03</v>
      </c>
      <c r="S15" s="22">
        <f t="shared" si="8"/>
        <v>0.03</v>
      </c>
      <c r="T15" s="22">
        <f t="shared" si="9"/>
        <v>0.03</v>
      </c>
      <c r="U15" s="22">
        <f t="shared" si="10"/>
        <v>0.03</v>
      </c>
      <c r="V15" s="22">
        <f t="shared" si="11"/>
        <v>0.04</v>
      </c>
      <c r="W15" s="22">
        <f t="shared" si="12"/>
        <v>0.04</v>
      </c>
      <c r="X15" s="22">
        <f t="shared" si="13"/>
        <v>0.03</v>
      </c>
      <c r="Y15" s="22">
        <f t="shared" si="14"/>
        <v>0.03</v>
      </c>
      <c r="Z15" s="22">
        <f t="shared" si="15"/>
        <v>0.04</v>
      </c>
      <c r="AA15" s="22">
        <f t="shared" si="16"/>
        <v>0.03</v>
      </c>
      <c r="AB15" s="22">
        <f t="shared" si="17"/>
        <v>0.03</v>
      </c>
      <c r="AC15" s="22">
        <f t="shared" si="18"/>
        <v>0.03</v>
      </c>
      <c r="AD15" s="22">
        <f t="shared" si="19"/>
        <v>0.04</v>
      </c>
      <c r="AE15" s="22">
        <f t="shared" si="20"/>
        <v>0.03</v>
      </c>
      <c r="AF15" s="22">
        <f t="shared" si="21"/>
        <v>0.03</v>
      </c>
      <c r="AG15" s="22">
        <f t="shared" si="22"/>
        <v>0.03</v>
      </c>
      <c r="AH15" s="22">
        <f t="shared" si="23"/>
        <v>0.03</v>
      </c>
      <c r="AI15" s="22">
        <f t="shared" si="24"/>
        <v>0.04</v>
      </c>
      <c r="AJ15" s="22">
        <f t="shared" si="25"/>
        <v>0.03</v>
      </c>
    </row>
    <row r="16" spans="1:36" ht="12.95" customHeight="1">
      <c r="A16" s="21">
        <v>403</v>
      </c>
      <c r="B16" s="78" t="s">
        <v>112</v>
      </c>
      <c r="C16" s="79"/>
      <c r="D16" s="21">
        <v>14</v>
      </c>
      <c r="E16" s="21">
        <v>10</v>
      </c>
      <c r="F16" s="4">
        <f t="shared" si="0"/>
        <v>0.08</v>
      </c>
      <c r="G16" s="5" t="s">
        <v>121</v>
      </c>
      <c r="H16" s="21" t="s">
        <v>117</v>
      </c>
      <c r="I16" s="21" t="s">
        <v>118</v>
      </c>
      <c r="J16" s="1" t="s">
        <v>15</v>
      </c>
      <c r="K16" s="22">
        <f t="shared" si="1"/>
        <v>0.08</v>
      </c>
      <c r="L16" s="22">
        <f t="shared" si="2"/>
        <v>0.08</v>
      </c>
      <c r="M16" s="22">
        <f t="shared" si="3"/>
        <v>0.08</v>
      </c>
      <c r="N16" s="22">
        <f t="shared" si="4"/>
        <v>0.08</v>
      </c>
      <c r="O16" s="22">
        <f t="shared" si="5"/>
        <v>0.08</v>
      </c>
      <c r="P16" s="22">
        <f t="shared" si="26"/>
        <v>0.08</v>
      </c>
      <c r="Q16" s="22">
        <f t="shared" si="6"/>
        <v>0.08</v>
      </c>
      <c r="R16" s="22">
        <f t="shared" si="7"/>
        <v>0.08</v>
      </c>
      <c r="S16" s="22">
        <f t="shared" si="8"/>
        <v>0.08</v>
      </c>
      <c r="T16" s="22">
        <f t="shared" si="9"/>
        <v>7.0000000000000007E-2</v>
      </c>
      <c r="U16" s="22">
        <f t="shared" si="10"/>
        <v>0.08</v>
      </c>
      <c r="V16" s="22">
        <f t="shared" si="11"/>
        <v>0.08</v>
      </c>
      <c r="W16" s="22">
        <f t="shared" si="12"/>
        <v>0.08</v>
      </c>
      <c r="X16" s="22">
        <f t="shared" si="13"/>
        <v>0.08</v>
      </c>
      <c r="Y16" s="22">
        <f t="shared" si="14"/>
        <v>7.0000000000000007E-2</v>
      </c>
      <c r="Z16" s="22">
        <f t="shared" si="15"/>
        <v>0.08</v>
      </c>
      <c r="AA16" s="22">
        <f t="shared" si="16"/>
        <v>7.0000000000000007E-2</v>
      </c>
      <c r="AB16" s="22">
        <f t="shared" si="17"/>
        <v>0.08</v>
      </c>
      <c r="AC16" s="22">
        <f t="shared" si="18"/>
        <v>0.08</v>
      </c>
      <c r="AD16" s="22">
        <f t="shared" si="19"/>
        <v>0.1</v>
      </c>
      <c r="AE16" s="22">
        <f t="shared" si="20"/>
        <v>7.0000000000000007E-2</v>
      </c>
      <c r="AF16" s="22">
        <f t="shared" si="21"/>
        <v>0.08</v>
      </c>
      <c r="AG16" s="22">
        <f t="shared" si="22"/>
        <v>7.0000000000000007E-2</v>
      </c>
      <c r="AH16" s="22">
        <f t="shared" si="23"/>
        <v>7.0000000000000007E-2</v>
      </c>
      <c r="AI16" s="22">
        <f t="shared" si="24"/>
        <v>0.08</v>
      </c>
      <c r="AJ16" s="22">
        <f t="shared" si="25"/>
        <v>7.0000000000000007E-2</v>
      </c>
    </row>
    <row r="17" spans="1:36" ht="12.95" customHeight="1">
      <c r="A17" s="21"/>
      <c r="B17" s="78"/>
      <c r="C17" s="79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78"/>
      <c r="C18" s="79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135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8</v>
      </c>
      <c r="D47" s="13">
        <f>COUNTIF(G4:G43,"*下層*")</f>
        <v>5</v>
      </c>
      <c r="E47" s="13">
        <f>COUNTA(A4:A43)</f>
        <v>13</v>
      </c>
      <c r="F47" s="9"/>
      <c r="G47" s="14">
        <f>C47*100</f>
        <v>800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26</v>
      </c>
      <c r="D48" s="13">
        <f>IF(D47&gt;0,ROUND(SUMIF(G4:G43,"*下層*",E4:E43)/D47,0),"")</f>
        <v>11</v>
      </c>
      <c r="E48" s="13">
        <f>ROUND(SUM(E4:E43)/E47,0)</f>
        <v>20</v>
      </c>
      <c r="F48" s="12"/>
      <c r="G48" s="14">
        <f>C48</f>
        <v>26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36</v>
      </c>
      <c r="D49" s="13">
        <f>IF(D47&gt;0,ROUND(SUMIF(G4:G43,"*下層*",D4:D43)/D47,0),"")</f>
        <v>12</v>
      </c>
      <c r="E49" s="13">
        <f>ROUND(SUM(D4:D43)/E47,0)</f>
        <v>27</v>
      </c>
      <c r="F49" s="12"/>
      <c r="G49" s="14">
        <f>C49</f>
        <v>36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10.379999999999999</v>
      </c>
      <c r="D50" s="15">
        <f>SUMIF(G4:G43,"*下層*",F4:F43)</f>
        <v>0.4</v>
      </c>
      <c r="E50" s="4">
        <f>SUM(F4:F43)</f>
        <v>10.78</v>
      </c>
      <c r="F50" s="12"/>
      <c r="G50" s="16">
        <f>C50*100</f>
        <v>1038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形状比＝72、Sr＝14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3</v>
      </c>
      <c r="D54" s="13">
        <f>COUNTIF(H4:H43,"▲")</f>
        <v>3</v>
      </c>
      <c r="E54" s="13">
        <f>COUNTA(H4:H43)</f>
        <v>6</v>
      </c>
      <c r="F54" s="9"/>
      <c r="G54" s="14">
        <f>C54*100</f>
        <v>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23</v>
      </c>
      <c r="D55" s="13">
        <f>IF(D54&gt;0,ROUND(SUMIF(H4:H43,"▲",E4:E43)/D54,0),"")</f>
        <v>12</v>
      </c>
      <c r="E55" s="13">
        <f>ROUND(SUMIF(H4:H43,"*",E4:E43)/E54,0)</f>
        <v>17</v>
      </c>
      <c r="F55" s="12"/>
      <c r="G55" s="14">
        <f>C55</f>
        <v>23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27</v>
      </c>
      <c r="D56" s="13">
        <f>IF(D54&gt;0,ROUND(SUMIF(H4:H43,"▲",D4:D43)/D54,0),"")</f>
        <v>14</v>
      </c>
      <c r="E56" s="13">
        <f>ROUND(SUMIF(H4:H43,"*",D4:D43)/E54,0)</f>
        <v>20</v>
      </c>
      <c r="F56" s="12"/>
      <c r="G56" s="14">
        <f>C56</f>
        <v>27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2.21</v>
      </c>
      <c r="D57" s="15">
        <f>SUMIF(H4:H43,"▲",F4:F43)</f>
        <v>0.3</v>
      </c>
      <c r="E57" s="15">
        <f>SUM(C57:D57)</f>
        <v>2.5099999999999998</v>
      </c>
      <c r="F57" s="12"/>
      <c r="G57" s="18">
        <f>C57*100</f>
        <v>221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37.5</v>
      </c>
      <c r="D61" s="19">
        <f>IF(D47&gt;0,ROUND(D54/D47*100,1),"")</f>
        <v>60</v>
      </c>
      <c r="E61" s="19">
        <f>ROUND(E54/E47*100,1)</f>
        <v>46.2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21.3</v>
      </c>
      <c r="D62" s="19">
        <f>IF(D47&gt;0,ROUND(D57/D50*100,1),"")</f>
        <v>75</v>
      </c>
      <c r="E62" s="19">
        <f>ROUND(E57/E50*100,1)</f>
        <v>23.3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5</v>
      </c>
      <c r="D66" s="13">
        <f>D47-D54</f>
        <v>2</v>
      </c>
      <c r="E66" s="13">
        <f>SUM(C66:D66)</f>
        <v>7</v>
      </c>
      <c r="F66" s="9"/>
      <c r="G66" s="14">
        <f>C66*100</f>
        <v>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28</v>
      </c>
      <c r="D67" s="13">
        <f>IF(D66&gt;0,ROUND(SUMIFS(E4:E43,G4:G43,"*下層*",H4:H43,"")/D66,0),"")</f>
        <v>11</v>
      </c>
      <c r="E67" s="13">
        <f>IF(E66&gt;0,ROUND(SUMIF(H4:H43,"",E4:E43)/E66,0),"")</f>
        <v>23</v>
      </c>
      <c r="F67" s="12"/>
      <c r="G67" s="14">
        <f>C67</f>
        <v>28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41</v>
      </c>
      <c r="D68" s="13">
        <f>IF(D66&gt;0,ROUND(SUMIFS(D4:D43,G4:G43,"*下層*",H4:H43,"")/D66,0),"")</f>
        <v>10</v>
      </c>
      <c r="E68" s="13">
        <f>IF(E66&gt;0,ROUND(SUMIF(H4:H43,"",D4:D43)/E66,0),"")</f>
        <v>32</v>
      </c>
      <c r="F68" s="12"/>
      <c r="G68" s="14">
        <f>C68</f>
        <v>41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8.1699999999999982</v>
      </c>
      <c r="D69" s="15">
        <f>IF(D66&gt;0,D50-D57,"")</f>
        <v>0.10000000000000003</v>
      </c>
      <c r="E69" s="4">
        <f>SUM(C69:D69)</f>
        <v>8.2699999999999978</v>
      </c>
      <c r="F69" s="12"/>
      <c r="G69" s="16">
        <f>C69*100</f>
        <v>816.99999999999977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形状比＝68、Sr＝16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75" priority="16" stopIfTrue="1">
      <formula>AND(($H4="スギ"),(#REF!&lt;12))</formula>
    </cfRule>
  </conditionalFormatting>
  <conditionalFormatting sqref="L4:L43">
    <cfRule type="expression" dxfId="574" priority="15" stopIfTrue="1">
      <formula>AND(($H4="スギ"),(#REF!&lt;22),(#REF!&gt;=12))</formula>
    </cfRule>
  </conditionalFormatting>
  <conditionalFormatting sqref="M4:M43">
    <cfRule type="expression" dxfId="573" priority="14" stopIfTrue="1">
      <formula>AND(($H4="スギ"),(#REF!&lt;32),(#REF!&gt;=22))</formula>
    </cfRule>
  </conditionalFormatting>
  <conditionalFormatting sqref="N4:N43">
    <cfRule type="expression" dxfId="572" priority="13" stopIfTrue="1">
      <formula>AND(($H4="スギ"),(#REF!&lt;42),(#REF!&gt;=32))</formula>
    </cfRule>
  </conditionalFormatting>
  <conditionalFormatting sqref="S4:S43">
    <cfRule type="expression" dxfId="571" priority="9" stopIfTrue="1">
      <formula>AND(($H4="ヒノキ"),(#REF!&lt;32),(#REF!&gt;=22))</formula>
    </cfRule>
  </conditionalFormatting>
  <conditionalFormatting sqref="Z4:AF43 U4:U43 AJ4:AJ43 O4:P43">
    <cfRule type="expression" dxfId="570" priority="12" stopIfTrue="1">
      <formula>AND(($H4="スギ"),(#REF!&gt;=42))</formula>
    </cfRule>
  </conditionalFormatting>
  <conditionalFormatting sqref="Z4:AF43 AJ4:AJ43 T4:U43">
    <cfRule type="expression" dxfId="569" priority="8" stopIfTrue="1">
      <formula>AND(($H4="ヒノキ"),(#REF!&gt;=32))</formula>
    </cfRule>
  </conditionalFormatting>
  <conditionalFormatting sqref="AA4:AA43 Q4:Q43">
    <cfRule type="expression" dxfId="568" priority="11" stopIfTrue="1">
      <formula>AND(($H4="ヒノキ"),(#REF!&lt;12))</formula>
    </cfRule>
  </conditionalFormatting>
  <conditionalFormatting sqref="AA4:AA43 V4:V43">
    <cfRule type="expression" dxfId="567" priority="7" stopIfTrue="1">
      <formula>AND(($H4="アカマツ"),(#REF!&lt;12))</formula>
    </cfRule>
  </conditionalFormatting>
  <conditionalFormatting sqref="AB4:AB43 W4:W43">
    <cfRule type="expression" dxfId="566" priority="6" stopIfTrue="1">
      <formula>AND(($H4="アカマツ"),(#REF!&lt;22),(#REF!&gt;=12))</formula>
    </cfRule>
  </conditionalFormatting>
  <conditionalFormatting sqref="AB4:AE43 R4:R43">
    <cfRule type="expression" dxfId="565" priority="10" stopIfTrue="1">
      <formula>AND(($H4="ヒノキ"),(#REF!&lt;22),(#REF!&gt;=12))</formula>
    </cfRule>
  </conditionalFormatting>
  <conditionalFormatting sqref="AC4:AC43 X4:X43">
    <cfRule type="expression" dxfId="564" priority="5" stopIfTrue="1">
      <formula>AND(($H4="アカマツ"),(#REF!&lt;42),(#REF!&gt;=22))</formula>
    </cfRule>
  </conditionalFormatting>
  <conditionalFormatting sqref="AG4:AG43">
    <cfRule type="expression" dxfId="563" priority="3" stopIfTrue="1">
      <formula>AND(($H4&lt;&gt;"スギ"),($H4&lt;&gt;"ヒノキ"),($H4&lt;&gt;"アカマツ"),(#REF!&lt;12))</formula>
    </cfRule>
  </conditionalFormatting>
  <conditionalFormatting sqref="AH4:AH43">
    <cfRule type="expression" dxfId="56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6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56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5ECAC-D5B7-4F18-AF8F-64C6C023A5BA}">
  <sheetPr>
    <tabColor rgb="FF00B050"/>
  </sheetPr>
  <dimension ref="A1:Z1001"/>
  <sheetViews>
    <sheetView view="pageBreakPreview" topLeftCell="A55" zoomScaleNormal="100" zoomScaleSheetLayoutView="100" workbookViewId="0">
      <selection activeCell="G6" sqref="G6"/>
    </sheetView>
  </sheetViews>
  <sheetFormatPr defaultColWidth="12.625" defaultRowHeight="15" customHeight="1"/>
  <cols>
    <col min="1" max="2" width="6.5" style="30" customWidth="1"/>
    <col min="3" max="10" width="7.375" style="30" customWidth="1"/>
    <col min="11" max="11" width="8.8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415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416</v>
      </c>
      <c r="E2" s="32" t="s">
        <v>417</v>
      </c>
      <c r="F2" s="32" t="s">
        <v>418</v>
      </c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 t="s">
        <v>43</v>
      </c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S-16スギ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>No.3</v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11</v>
      </c>
      <c r="D10" s="42">
        <f t="shared" ref="D10:J10" ca="1" si="2">IF(D$2&lt;&gt;"",INDIRECT(D$2&amp;"!C47"),"")</f>
        <v>10</v>
      </c>
      <c r="E10" s="42">
        <f t="shared" ca="1" si="2"/>
        <v>16</v>
      </c>
      <c r="F10" s="42">
        <f t="shared" ca="1" si="2"/>
        <v>8</v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1100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24</v>
      </c>
      <c r="D11" s="42">
        <f t="shared" ref="D11:J11" ca="1" si="3">IF(D$2&lt;&gt;"",INDIRECT(D$2&amp;"!C48"),"")</f>
        <v>23</v>
      </c>
      <c r="E11" s="42">
        <f t="shared" ca="1" si="3"/>
        <v>22</v>
      </c>
      <c r="F11" s="42">
        <f t="shared" ca="1" si="3"/>
        <v>26</v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24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32</v>
      </c>
      <c r="D12" s="42">
        <f t="shared" ref="D12:J12" ca="1" si="5">IF(D$2&lt;&gt;"",INDIRECT(D$2&amp;"!C49"),"")</f>
        <v>33</v>
      </c>
      <c r="E12" s="42">
        <f t="shared" ca="1" si="5"/>
        <v>27</v>
      </c>
      <c r="F12" s="42">
        <f t="shared" ca="1" si="5"/>
        <v>36</v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32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10.603</v>
      </c>
      <c r="D13" s="46">
        <f t="shared" ref="D13:J13" ca="1" si="6">IF(D$2&lt;&gt;"",INDIRECT(D$2&amp;"!C50"),"")</f>
        <v>10.329999999999998</v>
      </c>
      <c r="E13" s="46">
        <f t="shared" ca="1" si="6"/>
        <v>11.1</v>
      </c>
      <c r="F13" s="46">
        <f t="shared" ca="1" si="6"/>
        <v>10.379999999999999</v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1060.3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形状比＝75、Sr＝13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>No.3</v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3</v>
      </c>
      <c r="D18" s="42">
        <f t="shared" ref="D18:J18" ca="1" si="8">IF(D$2&lt;&gt;"",INDIRECT(D$2&amp;"!D47"),"")</f>
        <v>3</v>
      </c>
      <c r="E18" s="42">
        <f t="shared" ca="1" si="8"/>
        <v>2</v>
      </c>
      <c r="F18" s="42">
        <f t="shared" ca="1" si="8"/>
        <v>5</v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>
        <f t="shared" ref="C19:C20" ca="1" si="9">IF($C$18=0,"",ROUND(AVERAGE(D19:J19),0))</f>
        <v>12</v>
      </c>
      <c r="D19" s="42">
        <f t="shared" ref="D19:J19" ca="1" si="10">IF(D$2&lt;&gt;"",INDIRECT(D$2&amp;"!D48"),"")</f>
        <v>13</v>
      </c>
      <c r="E19" s="42">
        <f t="shared" ca="1" si="10"/>
        <v>11</v>
      </c>
      <c r="F19" s="42">
        <f t="shared" ca="1" si="10"/>
        <v>11</v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>
        <f t="shared" ca="1" si="9"/>
        <v>14</v>
      </c>
      <c r="D20" s="42">
        <f t="shared" ref="D20:J20" ca="1" si="11">IF(D$2&lt;&gt;"",INDIRECT(D$2&amp;"!D49"),"")</f>
        <v>21</v>
      </c>
      <c r="E20" s="42">
        <f t="shared" ca="1" si="11"/>
        <v>10</v>
      </c>
      <c r="F20" s="42">
        <f t="shared" ca="1" si="11"/>
        <v>12</v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>
        <f ca="1">IF($C$18=0,"",ROUND(AVERAGE(D21:J21),3))</f>
        <v>0.4</v>
      </c>
      <c r="D21" s="48">
        <f t="shared" ref="D21:J21" ca="1" si="12">IF(D$2&lt;&gt;"",INDIRECT(D$2&amp;"!D50"),"")</f>
        <v>0.71</v>
      </c>
      <c r="E21" s="48">
        <f t="shared" ca="1" si="12"/>
        <v>0.09</v>
      </c>
      <c r="F21" s="48">
        <f t="shared" ca="1" si="12"/>
        <v>0.4</v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>No.3</v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15</v>
      </c>
      <c r="D25" s="42">
        <f t="shared" ref="D25:J25" ca="1" si="15">IF(D$2&lt;&gt;"",INDIRECT(D$2&amp;"!E47"),"")</f>
        <v>13</v>
      </c>
      <c r="E25" s="42">
        <f t="shared" ca="1" si="15"/>
        <v>18</v>
      </c>
      <c r="F25" s="42">
        <f t="shared" ca="1" si="15"/>
        <v>13</v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20</v>
      </c>
      <c r="D26" s="42">
        <f t="shared" ref="D26:J26" ca="1" si="16">IF(D$2&lt;&gt;"",INDIRECT(D$2&amp;"!E48"),"")</f>
        <v>21</v>
      </c>
      <c r="E26" s="42">
        <f t="shared" ca="1" si="16"/>
        <v>20</v>
      </c>
      <c r="F26" s="42">
        <f t="shared" ca="1" si="16"/>
        <v>20</v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27</v>
      </c>
      <c r="D27" s="42">
        <f t="shared" ref="D27:J27" ca="1" si="17">IF(D$2&lt;&gt;"",INDIRECT(D$2&amp;"!E49"),"")</f>
        <v>30</v>
      </c>
      <c r="E27" s="42">
        <f t="shared" ca="1" si="17"/>
        <v>25</v>
      </c>
      <c r="F27" s="42">
        <f t="shared" ca="1" si="17"/>
        <v>27</v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11.003</v>
      </c>
      <c r="D28" s="46">
        <f t="shared" ref="D28:J28" ca="1" si="18">IF(D$2&lt;&gt;"",INDIRECT(D$2&amp;"!E50"),"")</f>
        <v>11.04</v>
      </c>
      <c r="E28" s="46">
        <f t="shared" ca="1" si="18"/>
        <v>11.19</v>
      </c>
      <c r="F28" s="46">
        <f t="shared" ca="1" si="18"/>
        <v>10.78</v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>No.3</v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4</v>
      </c>
      <c r="D33" s="42">
        <f t="shared" ref="D33:J33" ca="1" si="21">IF(D$2&lt;&gt;"",INDIRECT(D$2&amp;"!C54"),"")</f>
        <v>3</v>
      </c>
      <c r="E33" s="42">
        <f t="shared" ca="1" si="21"/>
        <v>6</v>
      </c>
      <c r="F33" s="42">
        <f t="shared" ca="1" si="21"/>
        <v>3</v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400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21</v>
      </c>
      <c r="D34" s="42">
        <f t="shared" ref="D34:J34" ca="1" si="22">IF(D$2&lt;&gt;"",INDIRECT(D$2&amp;"!C55"),"")</f>
        <v>20</v>
      </c>
      <c r="E34" s="42">
        <f t="shared" ca="1" si="22"/>
        <v>20</v>
      </c>
      <c r="F34" s="42">
        <f t="shared" ca="1" si="22"/>
        <v>23</v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21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25</v>
      </c>
      <c r="D35" s="42">
        <f t="shared" ref="D35:J35" ca="1" si="24">IF(D$2&lt;&gt;"",INDIRECT(D$2&amp;"!C56"),"")</f>
        <v>25</v>
      </c>
      <c r="E35" s="42">
        <f t="shared" ca="1" si="24"/>
        <v>22</v>
      </c>
      <c r="F35" s="42">
        <f t="shared" ca="1" si="24"/>
        <v>27</v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25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2.13</v>
      </c>
      <c r="D36" s="46">
        <f t="shared" ref="D36:J36" ca="1" si="25">IF(D$2&lt;&gt;"",INDIRECT(D$2&amp;"!C57"),"")</f>
        <v>1.59</v>
      </c>
      <c r="E36" s="46">
        <f t="shared" ca="1" si="25"/>
        <v>2.59</v>
      </c>
      <c r="F36" s="46">
        <f t="shared" ca="1" si="25"/>
        <v>2.21</v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213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>No.3</v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3</v>
      </c>
      <c r="D40" s="42">
        <f t="shared" ref="D40:J40" ca="1" si="27">IF(D$2&lt;&gt;"",INDIRECT(D$2&amp;"!D54"),"")</f>
        <v>3</v>
      </c>
      <c r="E40" s="42">
        <f t="shared" ca="1" si="27"/>
        <v>2</v>
      </c>
      <c r="F40" s="42">
        <f t="shared" ca="1" si="27"/>
        <v>3</v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>
        <f t="shared" ref="C41:C42" ca="1" si="28">IF($C$18=0,"",ROUND(AVERAGE(D41:J41),0))</f>
        <v>12</v>
      </c>
      <c r="D41" s="42">
        <f t="shared" ref="D41:J41" ca="1" si="29">IF(D$2&lt;&gt;"",INDIRECT(D$2&amp;"!D55"),"")</f>
        <v>13</v>
      </c>
      <c r="E41" s="42">
        <f t="shared" ca="1" si="29"/>
        <v>11</v>
      </c>
      <c r="F41" s="42">
        <f t="shared" ca="1" si="29"/>
        <v>12</v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>
        <f t="shared" ca="1" si="28"/>
        <v>15</v>
      </c>
      <c r="D42" s="42">
        <f t="shared" ref="D42:J42" ca="1" si="30">IF(D$2&lt;&gt;"",INDIRECT(D$2&amp;"!D56"),"")</f>
        <v>21</v>
      </c>
      <c r="E42" s="42">
        <f t="shared" ca="1" si="30"/>
        <v>10</v>
      </c>
      <c r="F42" s="42">
        <f t="shared" ca="1" si="30"/>
        <v>14</v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>
        <f ca="1">IF($C$18=0,"",ROUND(AVERAGE(D43:J43),3))</f>
        <v>0.36699999999999999</v>
      </c>
      <c r="D43" s="48">
        <f t="shared" ref="D43:J43" ca="1" si="31">IF(D$2&lt;&gt;"",INDIRECT(D$2&amp;"!D57"),"")</f>
        <v>0.71</v>
      </c>
      <c r="E43" s="48">
        <f t="shared" ca="1" si="31"/>
        <v>0.09</v>
      </c>
      <c r="F43" s="48">
        <f t="shared" ca="1" si="31"/>
        <v>0.3</v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>No.3</v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7</v>
      </c>
      <c r="D47" s="42">
        <f t="shared" ref="D47:J47" ca="1" si="34">IF(D$2&lt;&gt;"",INDIRECT(D$2&amp;"!E54"),"")</f>
        <v>6</v>
      </c>
      <c r="E47" s="42">
        <f t="shared" ca="1" si="34"/>
        <v>8</v>
      </c>
      <c r="F47" s="42">
        <f t="shared" ca="1" si="34"/>
        <v>6</v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17</v>
      </c>
      <c r="D48" s="42">
        <f t="shared" ref="D48:J48" ca="1" si="35">IF(D$2&lt;&gt;"",INDIRECT(D$2&amp;"!E55"),"")</f>
        <v>17</v>
      </c>
      <c r="E48" s="42">
        <f t="shared" ca="1" si="35"/>
        <v>18</v>
      </c>
      <c r="F48" s="42">
        <f t="shared" ca="1" si="35"/>
        <v>17</v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21</v>
      </c>
      <c r="D49" s="42">
        <f t="shared" ref="D49:J49" ca="1" si="36">IF(D$2&lt;&gt;"",INDIRECT(D$2&amp;"!E56"),"")</f>
        <v>23</v>
      </c>
      <c r="E49" s="42">
        <f t="shared" ca="1" si="36"/>
        <v>19</v>
      </c>
      <c r="F49" s="42">
        <f t="shared" ca="1" si="36"/>
        <v>20</v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2.4969999999999999</v>
      </c>
      <c r="D50" s="46">
        <f t="shared" ref="D50:J50" ca="1" si="37">IF(D$2&lt;&gt;"",INDIRECT(D$2&amp;"!E57"),"")</f>
        <v>2.2999999999999998</v>
      </c>
      <c r="E50" s="46">
        <f t="shared" ca="1" si="37"/>
        <v>2.6799999999999997</v>
      </c>
      <c r="F50" s="46">
        <f t="shared" ca="1" si="37"/>
        <v>2.5099999999999998</v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>No.3</v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35</v>
      </c>
      <c r="D55" s="52">
        <f t="shared" ref="D55:J55" ca="1" si="39">IF(D$2&lt;&gt;"",INDIRECT(D$2&amp;"!C61"),"")</f>
        <v>30</v>
      </c>
      <c r="E55" s="52">
        <f t="shared" ca="1" si="39"/>
        <v>37.5</v>
      </c>
      <c r="F55" s="52">
        <f t="shared" ca="1" si="39"/>
        <v>37.5</v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36.4</v>
      </c>
      <c r="N55" s="51">
        <f ca="1">IF($C$18=0,"",ROUND((C40/C18*100),1))</f>
        <v>100</v>
      </c>
      <c r="O55" s="55">
        <f ca="1">ROUND((C47/C25*100),1)</f>
        <v>46.7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20</v>
      </c>
      <c r="D56" s="52">
        <f ca="1">IF(D$2&lt;&gt;"",INDIRECT(D$2&amp;"!C62"),"")</f>
        <v>15.4</v>
      </c>
      <c r="E56" s="52">
        <f t="shared" ref="E56:J56" ca="1" si="40">IF(E$2&lt;&gt;"",INDIRECT(E$2&amp;"!C62"),"")</f>
        <v>23.3</v>
      </c>
      <c r="F56" s="52">
        <f t="shared" ca="1" si="40"/>
        <v>21.3</v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20.100000000000001</v>
      </c>
      <c r="N56" s="51">
        <f ca="1">IF($C$18=0,"",ROUND((C43/C21*100),1))</f>
        <v>91.8</v>
      </c>
      <c r="O56" s="55">
        <f ca="1">ROUND((C50/C28*100),1)</f>
        <v>22.7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>No.3</v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7</v>
      </c>
      <c r="D61" s="42">
        <f t="shared" ref="D61:J61" ca="1" si="42">IF(D$2&lt;&gt;"",INDIRECT(D$2&amp;"!C66"),"")</f>
        <v>7</v>
      </c>
      <c r="E61" s="42">
        <f t="shared" ca="1" si="42"/>
        <v>10</v>
      </c>
      <c r="F61" s="42">
        <f t="shared" ca="1" si="42"/>
        <v>5</v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700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25</v>
      </c>
      <c r="D62" s="42">
        <f t="shared" ref="D62:J62" ca="1" si="44">IF(D$2&lt;&gt;"",INDIRECT(D$2&amp;"!C67"),"")</f>
        <v>25</v>
      </c>
      <c r="E62" s="42">
        <f t="shared" ca="1" si="44"/>
        <v>23</v>
      </c>
      <c r="F62" s="42">
        <f t="shared" ca="1" si="44"/>
        <v>28</v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25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36</v>
      </c>
      <c r="D63" s="42">
        <f t="shared" ref="D63:J63" ca="1" si="46">IF(D$2&lt;&gt;"",INDIRECT(D$2&amp;"!C68"),"")</f>
        <v>37</v>
      </c>
      <c r="E63" s="42">
        <f t="shared" ca="1" si="46"/>
        <v>30</v>
      </c>
      <c r="F63" s="42">
        <f t="shared" ca="1" si="46"/>
        <v>41</v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36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8.4730000000000008</v>
      </c>
      <c r="D64" s="46">
        <f t="shared" ref="D64:J64" ca="1" si="47">IF(D$2&lt;&gt;"",INDIRECT(D$2&amp;"!C69"),"")</f>
        <v>8.7399999999999984</v>
      </c>
      <c r="E64" s="46">
        <f t="shared" ca="1" si="47"/>
        <v>8.51</v>
      </c>
      <c r="F64" s="46">
        <f t="shared" ca="1" si="47"/>
        <v>8.1699999999999982</v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847.30000000000007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形状比＝69、Sr＝15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>No.3</v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0</v>
      </c>
      <c r="D69" s="42">
        <f t="shared" ref="D69:J69" ca="1" si="49">IF(D$2&lt;&gt;"",INDIRECT(D$2&amp;"!D66"),"")</f>
        <v>0</v>
      </c>
      <c r="E69" s="42">
        <f t="shared" ca="1" si="49"/>
        <v>0</v>
      </c>
      <c r="F69" s="42">
        <f t="shared" ca="1" si="49"/>
        <v>2</v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 t="str">
        <f t="shared" ref="C70:C71" ca="1" si="50">IF($C$69=0,"",ROUND(AVERAGE(D70:J70),0))</f>
        <v/>
      </c>
      <c r="D70" s="42" t="str">
        <f t="shared" ref="D70:J70" ca="1" si="51">IF(D$2&lt;&gt;"",INDIRECT(D$2&amp;"!D67"),"")</f>
        <v/>
      </c>
      <c r="E70" s="42" t="str">
        <f t="shared" ca="1" si="51"/>
        <v/>
      </c>
      <c r="F70" s="42">
        <f t="shared" ca="1" si="51"/>
        <v>11</v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 t="str">
        <f t="shared" ca="1" si="50"/>
        <v/>
      </c>
      <c r="D71" s="42" t="str">
        <f t="shared" ref="D71:J71" ca="1" si="52">IF(D$2&lt;&gt;"",INDIRECT(D$2&amp;"!D68"),"")</f>
        <v/>
      </c>
      <c r="E71" s="42" t="str">
        <f t="shared" ca="1" si="52"/>
        <v/>
      </c>
      <c r="F71" s="42">
        <f t="shared" ca="1" si="52"/>
        <v>10</v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 t="str">
        <f ca="1">IF($C$69=0,"",ROUND(AVERAGE(D72:J72),3))</f>
        <v/>
      </c>
      <c r="D72" s="48" t="str">
        <f t="shared" ref="D72:J72" ca="1" si="53">IF(D$2&lt;&gt;"",INDIRECT(D$2&amp;"!D69"),"")</f>
        <v/>
      </c>
      <c r="E72" s="48" t="str">
        <f t="shared" ca="1" si="53"/>
        <v/>
      </c>
      <c r="F72" s="48">
        <f t="shared" ca="1" si="53"/>
        <v>0.10000000000000003</v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>No.3</v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8</v>
      </c>
      <c r="D76" s="42">
        <f t="shared" ref="D76:J76" ca="1" si="55">IF(D$2&lt;&gt;"",INDIRECT(D$2&amp;"!E66"),"")</f>
        <v>7</v>
      </c>
      <c r="E76" s="42">
        <f t="shared" ca="1" si="55"/>
        <v>10</v>
      </c>
      <c r="F76" s="42">
        <f t="shared" ca="1" si="55"/>
        <v>7</v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24</v>
      </c>
      <c r="D77" s="42">
        <f t="shared" ref="D77:J77" ca="1" si="57">IF(D$2&lt;&gt;"",INDIRECT(D$2&amp;"!E67"),"")</f>
        <v>25</v>
      </c>
      <c r="E77" s="42">
        <f t="shared" ca="1" si="57"/>
        <v>23</v>
      </c>
      <c r="F77" s="42">
        <f t="shared" ca="1" si="57"/>
        <v>23</v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33</v>
      </c>
      <c r="D78" s="42">
        <f t="shared" ref="D78:J78" ca="1" si="58">IF(D$2&lt;&gt;"",INDIRECT(D$2&amp;"!E68"),"")</f>
        <v>37</v>
      </c>
      <c r="E78" s="42">
        <f t="shared" ca="1" si="58"/>
        <v>30</v>
      </c>
      <c r="F78" s="42">
        <f t="shared" ca="1" si="58"/>
        <v>32</v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8.5069999999999997</v>
      </c>
      <c r="D79" s="46">
        <f t="shared" ref="D79:J79" ca="1" si="59">IF(D$2&lt;&gt;"",INDIRECT(D$2&amp;"!E69"),"")</f>
        <v>8.7399999999999984</v>
      </c>
      <c r="E79" s="46">
        <f t="shared" ca="1" si="59"/>
        <v>8.51</v>
      </c>
      <c r="F79" s="46">
        <f t="shared" ca="1" si="59"/>
        <v>8.2699999999999978</v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95F96-9204-433A-91D7-5F6DA58BD567}">
  <sheetPr>
    <tabColor theme="4" tint="-0.249977111117893"/>
  </sheetPr>
  <dimension ref="A1:AJ120"/>
  <sheetViews>
    <sheetView showGridLines="0" view="pageBreakPreview" topLeftCell="A37" zoomScaleNormal="85" zoomScaleSheetLayoutView="100" workbookViewId="0">
      <selection activeCell="I66" sqref="I66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62</v>
      </c>
      <c r="B2" s="65"/>
      <c r="C2" s="65"/>
      <c r="D2" s="65"/>
      <c r="E2" s="65"/>
      <c r="F2" s="65"/>
      <c r="G2" s="65"/>
      <c r="H2" s="66" t="s">
        <v>134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411</v>
      </c>
      <c r="B4" s="64" t="s">
        <v>112</v>
      </c>
      <c r="C4" s="64"/>
      <c r="D4" s="21">
        <v>34</v>
      </c>
      <c r="E4" s="21">
        <v>24</v>
      </c>
      <c r="F4" s="4">
        <f t="shared" ref="F4:F43" si="0">IF(D4&gt;0,IF(B4="スギ",P4,IF(B4="ヒノキ",U4,IF(B4="アカマツ",Z4,IF(B4="カラマツ",AF4,AJ4)))),"")</f>
        <v>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0.89</v>
      </c>
      <c r="L4" s="22">
        <f t="shared" ref="L4:L43" si="2">ROUND(10^(-5+0.73504+1.83346*LOG(D4)+1.06569*LOG(E4)),2)</f>
        <v>1.03</v>
      </c>
      <c r="M4" s="22">
        <f t="shared" ref="M4:M43" si="3">ROUND(10^(-5+0.71514+1.74357*LOG(D4)+1.17719*LOG(E4)),2)</f>
        <v>1.02</v>
      </c>
      <c r="N4" s="22">
        <f t="shared" ref="N4:N43" si="4">ROUND(10^(-5+0.82956+1.76381*LOG(D4)+1.06412*LOG(E4)),2)</f>
        <v>1</v>
      </c>
      <c r="O4" s="22">
        <f t="shared" ref="O4:O43" si="5">ROUND(10^(-5+0.88226+1.79204*LOG(D4)+0.99303*LOG(E4)),2)</f>
        <v>0.99</v>
      </c>
      <c r="P4" s="22">
        <f>HLOOKUP($D4,K$3:O$43,MATCH($A4,$A$3:$A$43,0),1)</f>
        <v>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0.9</v>
      </c>
      <c r="R4" s="22">
        <f t="shared" ref="R4:R43" si="7">ROUND(10^(1.905709*LOG(D4)+1.011385*LOG(E4)-4.293729),2)</f>
        <v>1.05</v>
      </c>
      <c r="S4" s="22">
        <f t="shared" ref="S4:S43" si="8">ROUND(10^(1.771888*LOG(D4)+1.138415*LOG(E4)-4.271259),2)</f>
        <v>1.03</v>
      </c>
      <c r="T4" s="22">
        <f t="shared" ref="T4:T43" si="9">ROUND(10^(1.671519*LOG(D4)+1.363617*LOG(E4)-4.404407),2)</f>
        <v>1.0900000000000001</v>
      </c>
      <c r="U4" s="22">
        <f t="shared" ref="U4:U43" si="10">HLOOKUP($D4,Q$3:T$43,MATCH($A4,$A$3:$A$43,0),1)</f>
        <v>1.0900000000000001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1.08</v>
      </c>
      <c r="W4" s="22">
        <f t="shared" ref="W4:W43" si="12">ROUND(10^(-4.155639+1.847898*LOG(D4)+0.951955*LOG(E4)),2)</f>
        <v>0.97</v>
      </c>
      <c r="X4" s="22">
        <f t="shared" ref="X4:X43" si="13">ROUND(10^(-4.194535+1.804172*LOG(D4)+1.034248*LOG(E4)),2)</f>
        <v>0.99</v>
      </c>
      <c r="Y4" s="22">
        <f t="shared" ref="Y4:Y43" si="14">ROUND(10^(-4.42347+2.006485*LOG(D4)+0.967757*LOG(E4)),2)</f>
        <v>0.97</v>
      </c>
      <c r="Z4" s="22">
        <f t="shared" ref="Z4:Z43" si="15">HLOOKUP($D4,V$3:Y$43,MATCH($A4,$A$3:$A$43,0),1)</f>
        <v>0.99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0.86</v>
      </c>
      <c r="AB4" s="22">
        <f t="shared" ref="AB4:AB43" si="17">ROUND(10^(1.979213*LOG(D4)+0.998347*LOG(E4)-4.369281),2)</f>
        <v>1.1000000000000001</v>
      </c>
      <c r="AC4" s="22">
        <f t="shared" ref="AC4:AC43" si="18">ROUND(10^(1.904401*LOG(D4)+1.062478*LOG(E4)-4.348104),2)</f>
        <v>1.08</v>
      </c>
      <c r="AD4" s="22">
        <f t="shared" ref="AD4:AD43" si="19">ROUND(10^(1.640825*LOG(D4)+1.080387*LOG(E4)-3.976731),2)</f>
        <v>1.06</v>
      </c>
      <c r="AE4" s="22">
        <f t="shared" ref="AE4:AE43" si="20">ROUND(10^(1.90887*LOG(D4)+1.088002*LOG(E4)-4.431495),2)</f>
        <v>0.99</v>
      </c>
      <c r="AF4" s="22">
        <f t="shared" ref="AF4:AF43" si="21">HLOOKUP($D4,AA$3:AE$43,MATCH($A4,$A$3:$A$43,0),1)</f>
        <v>1.06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0.87</v>
      </c>
      <c r="AH4" s="22">
        <f t="shared" ref="AH4:AH43" si="23">ROUND(10^(1.93813902*LOG(D4)+0.96697002*LOG(E4)-4.32216295),2)</f>
        <v>0.96</v>
      </c>
      <c r="AI4" s="22">
        <f t="shared" ref="AI4:AI43" si="24">ROUND(10^(1.82464098*LOG(D4)+0.97625989*LOG(E4)-4.15096808),2)</f>
        <v>0.98</v>
      </c>
      <c r="AJ4" s="22">
        <f t="shared" ref="AJ4:AJ43" si="25">HLOOKUP($D4,AG$3:AI$43,MATCH($A4,$A$3:$A$43,0),1)</f>
        <v>0.96</v>
      </c>
    </row>
    <row r="5" spans="1:36" ht="12.95" customHeight="1">
      <c r="A5" s="21">
        <v>412</v>
      </c>
      <c r="B5" s="64" t="s">
        <v>112</v>
      </c>
      <c r="C5" s="64"/>
      <c r="D5" s="21">
        <v>18</v>
      </c>
      <c r="E5" s="21">
        <v>19</v>
      </c>
      <c r="F5" s="4">
        <f t="shared" si="0"/>
        <v>0.25</v>
      </c>
      <c r="G5" s="5"/>
      <c r="H5" s="21" t="s">
        <v>114</v>
      </c>
      <c r="I5" s="21" t="s">
        <v>119</v>
      </c>
      <c r="J5" s="1" t="s">
        <v>15</v>
      </c>
      <c r="K5" s="22">
        <f t="shared" si="1"/>
        <v>0.23</v>
      </c>
      <c r="L5" s="22">
        <f t="shared" si="2"/>
        <v>0.25</v>
      </c>
      <c r="M5" s="22">
        <f t="shared" si="3"/>
        <v>0.26</v>
      </c>
      <c r="N5" s="22">
        <f t="shared" si="4"/>
        <v>0.25</v>
      </c>
      <c r="O5" s="22">
        <f t="shared" si="5"/>
        <v>0.25</v>
      </c>
      <c r="P5" s="22">
        <f t="shared" ref="P5:P43" si="26">HLOOKUP($D5,K$3:O$43,MATCH(A5,$A$3:$A$43,0),1)</f>
        <v>0.25</v>
      </c>
      <c r="Q5" s="22">
        <f t="shared" si="6"/>
        <v>0.23</v>
      </c>
      <c r="R5" s="22">
        <f t="shared" si="7"/>
        <v>0.25</v>
      </c>
      <c r="S5" s="22">
        <f t="shared" si="8"/>
        <v>0.26</v>
      </c>
      <c r="T5" s="22">
        <f t="shared" si="9"/>
        <v>0.27</v>
      </c>
      <c r="U5" s="22">
        <f t="shared" si="10"/>
        <v>0.25</v>
      </c>
      <c r="V5" s="22">
        <f t="shared" si="11"/>
        <v>0.25</v>
      </c>
      <c r="W5" s="22">
        <f t="shared" si="12"/>
        <v>0.24</v>
      </c>
      <c r="X5" s="22">
        <f t="shared" si="13"/>
        <v>0.25</v>
      </c>
      <c r="Y5" s="22">
        <f t="shared" si="14"/>
        <v>0.22</v>
      </c>
      <c r="Z5" s="22">
        <f t="shared" si="15"/>
        <v>0.24</v>
      </c>
      <c r="AA5" s="22">
        <f t="shared" si="16"/>
        <v>0.22</v>
      </c>
      <c r="AB5" s="22">
        <f t="shared" si="17"/>
        <v>0.25</v>
      </c>
      <c r="AC5" s="22">
        <f t="shared" si="18"/>
        <v>0.25</v>
      </c>
      <c r="AD5" s="22">
        <f t="shared" si="19"/>
        <v>0.28999999999999998</v>
      </c>
      <c r="AE5" s="22">
        <f t="shared" si="20"/>
        <v>0.23</v>
      </c>
      <c r="AF5" s="22">
        <f t="shared" si="21"/>
        <v>0.25</v>
      </c>
      <c r="AG5" s="22">
        <f t="shared" si="22"/>
        <v>0.21</v>
      </c>
      <c r="AH5" s="22">
        <f t="shared" si="23"/>
        <v>0.22</v>
      </c>
      <c r="AI5" s="22">
        <f t="shared" si="24"/>
        <v>0.24</v>
      </c>
      <c r="AJ5" s="22">
        <f t="shared" si="25"/>
        <v>0.22</v>
      </c>
    </row>
    <row r="6" spans="1:36" ht="12.95" customHeight="1">
      <c r="A6" s="21">
        <v>413</v>
      </c>
      <c r="B6" s="64" t="s">
        <v>112</v>
      </c>
      <c r="C6" s="64"/>
      <c r="D6" s="21">
        <v>38</v>
      </c>
      <c r="E6" s="21">
        <v>24</v>
      </c>
      <c r="F6" s="4">
        <f t="shared" si="0"/>
        <v>1.22</v>
      </c>
      <c r="G6" s="21"/>
      <c r="H6" s="21"/>
      <c r="I6" s="21"/>
      <c r="J6" s="1" t="s">
        <v>15</v>
      </c>
      <c r="K6" s="22">
        <f t="shared" si="1"/>
        <v>1.08</v>
      </c>
      <c r="L6" s="22">
        <f t="shared" si="2"/>
        <v>1.27</v>
      </c>
      <c r="M6" s="22">
        <f t="shared" si="3"/>
        <v>1.24</v>
      </c>
      <c r="N6" s="22">
        <f t="shared" si="4"/>
        <v>1.22</v>
      </c>
      <c r="O6" s="22">
        <f t="shared" si="5"/>
        <v>1.21</v>
      </c>
      <c r="P6" s="22">
        <f t="shared" si="26"/>
        <v>1.22</v>
      </c>
      <c r="Q6" s="22">
        <f t="shared" si="6"/>
        <v>1.1100000000000001</v>
      </c>
      <c r="R6" s="22">
        <f t="shared" si="7"/>
        <v>1.3</v>
      </c>
      <c r="S6" s="22">
        <f t="shared" si="8"/>
        <v>1.26</v>
      </c>
      <c r="T6" s="22">
        <f t="shared" si="9"/>
        <v>1.31</v>
      </c>
      <c r="U6" s="22">
        <f t="shared" si="10"/>
        <v>1.31</v>
      </c>
      <c r="V6" s="22">
        <f t="shared" si="11"/>
        <v>1.34</v>
      </c>
      <c r="W6" s="22">
        <f t="shared" si="12"/>
        <v>1.2</v>
      </c>
      <c r="X6" s="22">
        <f t="shared" si="13"/>
        <v>1.21</v>
      </c>
      <c r="Y6" s="22">
        <f t="shared" si="14"/>
        <v>1.21</v>
      </c>
      <c r="Z6" s="22">
        <f t="shared" si="15"/>
        <v>1.21</v>
      </c>
      <c r="AA6" s="22">
        <f t="shared" si="16"/>
        <v>1.05</v>
      </c>
      <c r="AB6" s="22">
        <f t="shared" si="17"/>
        <v>1.37</v>
      </c>
      <c r="AC6" s="22">
        <f t="shared" si="18"/>
        <v>1.34</v>
      </c>
      <c r="AD6" s="22">
        <f t="shared" si="19"/>
        <v>1.28</v>
      </c>
      <c r="AE6" s="22">
        <f t="shared" si="20"/>
        <v>1.22</v>
      </c>
      <c r="AF6" s="22">
        <f t="shared" si="21"/>
        <v>1.28</v>
      </c>
      <c r="AG6" s="22">
        <f t="shared" si="22"/>
        <v>1.08</v>
      </c>
      <c r="AH6" s="22">
        <f t="shared" si="23"/>
        <v>1.19</v>
      </c>
      <c r="AI6" s="22">
        <f t="shared" si="24"/>
        <v>1.2</v>
      </c>
      <c r="AJ6" s="22">
        <f t="shared" si="25"/>
        <v>1.19</v>
      </c>
    </row>
    <row r="7" spans="1:36" ht="12.95" customHeight="1">
      <c r="A7" s="21">
        <v>414</v>
      </c>
      <c r="B7" s="64" t="s">
        <v>122</v>
      </c>
      <c r="C7" s="64"/>
      <c r="D7" s="21">
        <v>14</v>
      </c>
      <c r="E7" s="21">
        <v>13</v>
      </c>
      <c r="F7" s="4">
        <f t="shared" si="0"/>
        <v>0.1</v>
      </c>
      <c r="G7" s="5" t="s">
        <v>116</v>
      </c>
      <c r="H7" s="21" t="s">
        <v>117</v>
      </c>
      <c r="I7" s="21" t="s">
        <v>136</v>
      </c>
      <c r="J7" s="1" t="s">
        <v>15</v>
      </c>
      <c r="K7" s="22">
        <f t="shared" si="1"/>
        <v>0.1</v>
      </c>
      <c r="L7" s="22">
        <f t="shared" si="2"/>
        <v>0.11</v>
      </c>
      <c r="M7" s="22">
        <f t="shared" si="3"/>
        <v>0.11</v>
      </c>
      <c r="N7" s="22">
        <f t="shared" si="4"/>
        <v>0.11</v>
      </c>
      <c r="O7" s="22">
        <f t="shared" si="5"/>
        <v>0.11</v>
      </c>
      <c r="P7" s="22">
        <f t="shared" si="26"/>
        <v>0.11</v>
      </c>
      <c r="Q7" s="22">
        <f t="shared" si="6"/>
        <v>0.1</v>
      </c>
      <c r="R7" s="22">
        <f t="shared" si="7"/>
        <v>0.1</v>
      </c>
      <c r="S7" s="22">
        <f t="shared" si="8"/>
        <v>0.11</v>
      </c>
      <c r="T7" s="22">
        <f t="shared" si="9"/>
        <v>0.11</v>
      </c>
      <c r="U7" s="22">
        <f t="shared" si="10"/>
        <v>0.1</v>
      </c>
      <c r="V7" s="22">
        <f t="shared" si="11"/>
        <v>0.11</v>
      </c>
      <c r="W7" s="22">
        <f t="shared" si="12"/>
        <v>0.11</v>
      </c>
      <c r="X7" s="22">
        <f t="shared" si="13"/>
        <v>0.11</v>
      </c>
      <c r="Y7" s="22">
        <f t="shared" si="14"/>
        <v>0.09</v>
      </c>
      <c r="Z7" s="22">
        <f t="shared" si="15"/>
        <v>0.11</v>
      </c>
      <c r="AA7" s="22">
        <f t="shared" si="16"/>
        <v>0.1</v>
      </c>
      <c r="AB7" s="22">
        <f t="shared" si="17"/>
        <v>0.1</v>
      </c>
      <c r="AC7" s="22">
        <f t="shared" si="18"/>
        <v>0.1</v>
      </c>
      <c r="AD7" s="22">
        <f t="shared" si="19"/>
        <v>0.13</v>
      </c>
      <c r="AE7" s="22">
        <f t="shared" si="20"/>
        <v>0.09</v>
      </c>
      <c r="AF7" s="22">
        <f t="shared" si="21"/>
        <v>0.1</v>
      </c>
      <c r="AG7" s="22">
        <f t="shared" si="22"/>
        <v>0.09</v>
      </c>
      <c r="AH7" s="22">
        <f t="shared" si="23"/>
        <v>0.09</v>
      </c>
      <c r="AI7" s="22">
        <f t="shared" si="24"/>
        <v>0.11</v>
      </c>
      <c r="AJ7" s="22">
        <f t="shared" si="25"/>
        <v>0.09</v>
      </c>
    </row>
    <row r="8" spans="1:36" ht="12.95" customHeight="1">
      <c r="A8" s="21">
        <v>415</v>
      </c>
      <c r="B8" s="64" t="s">
        <v>122</v>
      </c>
      <c r="C8" s="64"/>
      <c r="D8" s="21">
        <v>16</v>
      </c>
      <c r="E8" s="21">
        <v>16</v>
      </c>
      <c r="F8" s="4">
        <f t="shared" si="0"/>
        <v>0.17</v>
      </c>
      <c r="G8" s="5" t="s">
        <v>123</v>
      </c>
      <c r="H8" s="21" t="s">
        <v>114</v>
      </c>
      <c r="I8" s="21" t="s">
        <v>115</v>
      </c>
      <c r="J8" s="1" t="s">
        <v>15</v>
      </c>
      <c r="K8" s="22">
        <f t="shared" si="1"/>
        <v>0.16</v>
      </c>
      <c r="L8" s="22">
        <f t="shared" si="2"/>
        <v>0.17</v>
      </c>
      <c r="M8" s="22">
        <f t="shared" si="3"/>
        <v>0.17</v>
      </c>
      <c r="N8" s="22">
        <f t="shared" si="4"/>
        <v>0.17</v>
      </c>
      <c r="O8" s="22">
        <f t="shared" si="5"/>
        <v>0.17</v>
      </c>
      <c r="P8" s="22">
        <f t="shared" si="26"/>
        <v>0.17</v>
      </c>
      <c r="Q8" s="22">
        <f t="shared" si="6"/>
        <v>0.15</v>
      </c>
      <c r="R8" s="22">
        <f t="shared" si="7"/>
        <v>0.17</v>
      </c>
      <c r="S8" s="22">
        <f t="shared" si="8"/>
        <v>0.17</v>
      </c>
      <c r="T8" s="22">
        <f t="shared" si="9"/>
        <v>0.18</v>
      </c>
      <c r="U8" s="22">
        <f t="shared" si="10"/>
        <v>0.17</v>
      </c>
      <c r="V8" s="22">
        <f t="shared" si="11"/>
        <v>0.17</v>
      </c>
      <c r="W8" s="22">
        <f t="shared" si="12"/>
        <v>0.16</v>
      </c>
      <c r="X8" s="22">
        <f t="shared" si="13"/>
        <v>0.17</v>
      </c>
      <c r="Y8" s="22">
        <f t="shared" si="14"/>
        <v>0.14000000000000001</v>
      </c>
      <c r="Z8" s="22">
        <f t="shared" si="15"/>
        <v>0.16</v>
      </c>
      <c r="AA8" s="22">
        <f t="shared" si="16"/>
        <v>0.15</v>
      </c>
      <c r="AB8" s="22">
        <f t="shared" si="17"/>
        <v>0.16</v>
      </c>
      <c r="AC8" s="22">
        <f t="shared" si="18"/>
        <v>0.17</v>
      </c>
      <c r="AD8" s="22">
        <f t="shared" si="19"/>
        <v>0.2</v>
      </c>
      <c r="AE8" s="22">
        <f t="shared" si="20"/>
        <v>0.15</v>
      </c>
      <c r="AF8" s="22">
        <f t="shared" si="21"/>
        <v>0.16</v>
      </c>
      <c r="AG8" s="22">
        <f t="shared" si="22"/>
        <v>0.14000000000000001</v>
      </c>
      <c r="AH8" s="22">
        <f t="shared" si="23"/>
        <v>0.15</v>
      </c>
      <c r="AI8" s="22">
        <f t="shared" si="24"/>
        <v>0.17</v>
      </c>
      <c r="AJ8" s="22">
        <f t="shared" si="25"/>
        <v>0.15</v>
      </c>
    </row>
    <row r="9" spans="1:36" ht="12.95" customHeight="1">
      <c r="A9" s="21">
        <v>416</v>
      </c>
      <c r="B9" s="64" t="s">
        <v>112</v>
      </c>
      <c r="C9" s="64"/>
      <c r="D9" s="21">
        <v>20</v>
      </c>
      <c r="E9" s="21">
        <v>19</v>
      </c>
      <c r="F9" s="4">
        <f t="shared" si="0"/>
        <v>0.3</v>
      </c>
      <c r="G9" s="5"/>
      <c r="H9" s="21"/>
      <c r="I9" s="21"/>
      <c r="J9" s="1" t="s">
        <v>15</v>
      </c>
      <c r="K9" s="22">
        <f t="shared" si="1"/>
        <v>0.28000000000000003</v>
      </c>
      <c r="L9" s="22">
        <f t="shared" si="2"/>
        <v>0.3</v>
      </c>
      <c r="M9" s="22">
        <f t="shared" si="3"/>
        <v>0.31</v>
      </c>
      <c r="N9" s="22">
        <f t="shared" si="4"/>
        <v>0.31</v>
      </c>
      <c r="O9" s="22">
        <f t="shared" si="5"/>
        <v>0.3</v>
      </c>
      <c r="P9" s="22">
        <f t="shared" si="26"/>
        <v>0.3</v>
      </c>
      <c r="Q9" s="22">
        <f t="shared" si="6"/>
        <v>0.27</v>
      </c>
      <c r="R9" s="22">
        <f t="shared" si="7"/>
        <v>0.3</v>
      </c>
      <c r="S9" s="22">
        <f t="shared" si="8"/>
        <v>0.31</v>
      </c>
      <c r="T9" s="22">
        <f t="shared" si="9"/>
        <v>0.33</v>
      </c>
      <c r="U9" s="22">
        <f t="shared" si="10"/>
        <v>0.3</v>
      </c>
      <c r="V9" s="22">
        <f t="shared" si="11"/>
        <v>0.31</v>
      </c>
      <c r="W9" s="22">
        <f t="shared" si="12"/>
        <v>0.28999999999999998</v>
      </c>
      <c r="X9" s="22">
        <f t="shared" si="13"/>
        <v>0.3</v>
      </c>
      <c r="Y9" s="22">
        <f t="shared" si="14"/>
        <v>0.27</v>
      </c>
      <c r="Z9" s="22">
        <f t="shared" si="15"/>
        <v>0.28999999999999998</v>
      </c>
      <c r="AA9" s="22">
        <f t="shared" si="16"/>
        <v>0.26</v>
      </c>
      <c r="AB9" s="22">
        <f t="shared" si="17"/>
        <v>0.3</v>
      </c>
      <c r="AC9" s="22">
        <f t="shared" si="18"/>
        <v>0.31</v>
      </c>
      <c r="AD9" s="22">
        <f t="shared" si="19"/>
        <v>0.35</v>
      </c>
      <c r="AE9" s="22">
        <f t="shared" si="20"/>
        <v>0.28000000000000003</v>
      </c>
      <c r="AF9" s="22">
        <f t="shared" si="21"/>
        <v>0.3</v>
      </c>
      <c r="AG9" s="22">
        <f t="shared" si="22"/>
        <v>0.26</v>
      </c>
      <c r="AH9" s="22">
        <f t="shared" si="23"/>
        <v>0.27</v>
      </c>
      <c r="AI9" s="22">
        <f t="shared" si="24"/>
        <v>0.3</v>
      </c>
      <c r="AJ9" s="22">
        <f t="shared" si="25"/>
        <v>0.27</v>
      </c>
    </row>
    <row r="10" spans="1:36" ht="12.95" customHeight="1">
      <c r="A10" s="21">
        <v>417</v>
      </c>
      <c r="B10" s="64" t="s">
        <v>112</v>
      </c>
      <c r="C10" s="64"/>
      <c r="D10" s="21">
        <v>20</v>
      </c>
      <c r="E10" s="21">
        <v>19</v>
      </c>
      <c r="F10" s="4">
        <f t="shared" si="0"/>
        <v>0.3</v>
      </c>
      <c r="G10" s="21" t="s">
        <v>124</v>
      </c>
      <c r="H10" s="21" t="s">
        <v>114</v>
      </c>
      <c r="I10" s="21" t="s">
        <v>125</v>
      </c>
      <c r="J10" s="1" t="s">
        <v>15</v>
      </c>
      <c r="K10" s="22">
        <f t="shared" si="1"/>
        <v>0.28000000000000003</v>
      </c>
      <c r="L10" s="22">
        <f t="shared" si="2"/>
        <v>0.3</v>
      </c>
      <c r="M10" s="22">
        <f t="shared" si="3"/>
        <v>0.31</v>
      </c>
      <c r="N10" s="22">
        <f t="shared" si="4"/>
        <v>0.31</v>
      </c>
      <c r="O10" s="22">
        <f t="shared" si="5"/>
        <v>0.3</v>
      </c>
      <c r="P10" s="22">
        <f t="shared" si="26"/>
        <v>0.3</v>
      </c>
      <c r="Q10" s="22">
        <f t="shared" si="6"/>
        <v>0.27</v>
      </c>
      <c r="R10" s="22">
        <f t="shared" si="7"/>
        <v>0.3</v>
      </c>
      <c r="S10" s="22">
        <f t="shared" si="8"/>
        <v>0.31</v>
      </c>
      <c r="T10" s="22">
        <f t="shared" si="9"/>
        <v>0.33</v>
      </c>
      <c r="U10" s="22">
        <f t="shared" si="10"/>
        <v>0.3</v>
      </c>
      <c r="V10" s="22">
        <f t="shared" si="11"/>
        <v>0.31</v>
      </c>
      <c r="W10" s="22">
        <f t="shared" si="12"/>
        <v>0.28999999999999998</v>
      </c>
      <c r="X10" s="22">
        <f t="shared" si="13"/>
        <v>0.3</v>
      </c>
      <c r="Y10" s="22">
        <f t="shared" si="14"/>
        <v>0.27</v>
      </c>
      <c r="Z10" s="22">
        <f t="shared" si="15"/>
        <v>0.28999999999999998</v>
      </c>
      <c r="AA10" s="22">
        <f t="shared" si="16"/>
        <v>0.26</v>
      </c>
      <c r="AB10" s="22">
        <f t="shared" si="17"/>
        <v>0.3</v>
      </c>
      <c r="AC10" s="22">
        <f t="shared" si="18"/>
        <v>0.31</v>
      </c>
      <c r="AD10" s="22">
        <f t="shared" si="19"/>
        <v>0.35</v>
      </c>
      <c r="AE10" s="22">
        <f t="shared" si="20"/>
        <v>0.28000000000000003</v>
      </c>
      <c r="AF10" s="22">
        <f t="shared" si="21"/>
        <v>0.3</v>
      </c>
      <c r="AG10" s="22">
        <f t="shared" si="22"/>
        <v>0.26</v>
      </c>
      <c r="AH10" s="22">
        <f t="shared" si="23"/>
        <v>0.27</v>
      </c>
      <c r="AI10" s="22">
        <f t="shared" si="24"/>
        <v>0.3</v>
      </c>
      <c r="AJ10" s="22">
        <f t="shared" si="25"/>
        <v>0.27</v>
      </c>
    </row>
    <row r="11" spans="1:36" ht="12.95" customHeight="1">
      <c r="A11" s="21">
        <v>418</v>
      </c>
      <c r="B11" s="64" t="s">
        <v>122</v>
      </c>
      <c r="C11" s="64"/>
      <c r="D11" s="21">
        <v>18</v>
      </c>
      <c r="E11" s="21">
        <v>17</v>
      </c>
      <c r="F11" s="4">
        <f t="shared" si="0"/>
        <v>0.22</v>
      </c>
      <c r="G11" s="5" t="s">
        <v>124</v>
      </c>
      <c r="H11" s="21" t="s">
        <v>114</v>
      </c>
      <c r="I11" s="21" t="s">
        <v>125</v>
      </c>
      <c r="J11" s="1" t="s">
        <v>15</v>
      </c>
      <c r="K11" s="22">
        <f t="shared" si="1"/>
        <v>0.21</v>
      </c>
      <c r="L11" s="22">
        <f t="shared" si="2"/>
        <v>0.22</v>
      </c>
      <c r="M11" s="22">
        <f t="shared" si="3"/>
        <v>0.23</v>
      </c>
      <c r="N11" s="22">
        <f t="shared" si="4"/>
        <v>0.23</v>
      </c>
      <c r="O11" s="22">
        <f t="shared" si="5"/>
        <v>0.23</v>
      </c>
      <c r="P11" s="22">
        <f t="shared" si="26"/>
        <v>0.22</v>
      </c>
      <c r="Q11" s="22">
        <f t="shared" si="6"/>
        <v>0.2</v>
      </c>
      <c r="R11" s="22">
        <f t="shared" si="7"/>
        <v>0.22</v>
      </c>
      <c r="S11" s="22">
        <f t="shared" si="8"/>
        <v>0.23</v>
      </c>
      <c r="T11" s="22">
        <f t="shared" si="9"/>
        <v>0.24</v>
      </c>
      <c r="U11" s="22">
        <f t="shared" si="10"/>
        <v>0.22</v>
      </c>
      <c r="V11" s="22">
        <f t="shared" si="11"/>
        <v>0.23</v>
      </c>
      <c r="W11" s="22">
        <f t="shared" si="12"/>
        <v>0.22</v>
      </c>
      <c r="X11" s="22">
        <f t="shared" si="13"/>
        <v>0.22</v>
      </c>
      <c r="Y11" s="22">
        <f t="shared" si="14"/>
        <v>0.19</v>
      </c>
      <c r="Z11" s="22">
        <f t="shared" si="15"/>
        <v>0.22</v>
      </c>
      <c r="AA11" s="22">
        <f t="shared" si="16"/>
        <v>0.2</v>
      </c>
      <c r="AB11" s="22">
        <f t="shared" si="17"/>
        <v>0.22</v>
      </c>
      <c r="AC11" s="22">
        <f t="shared" si="18"/>
        <v>0.22</v>
      </c>
      <c r="AD11" s="22">
        <f t="shared" si="19"/>
        <v>0.26</v>
      </c>
      <c r="AE11" s="22">
        <f t="shared" si="20"/>
        <v>0.2</v>
      </c>
      <c r="AF11" s="22">
        <f t="shared" si="21"/>
        <v>0.22</v>
      </c>
      <c r="AG11" s="22">
        <f t="shared" si="22"/>
        <v>0.19</v>
      </c>
      <c r="AH11" s="22">
        <f t="shared" si="23"/>
        <v>0.2</v>
      </c>
      <c r="AI11" s="22">
        <f t="shared" si="24"/>
        <v>0.22</v>
      </c>
      <c r="AJ11" s="22">
        <f t="shared" si="25"/>
        <v>0.2</v>
      </c>
    </row>
    <row r="12" spans="1:36" ht="12.95" customHeight="1">
      <c r="A12" s="21">
        <v>419</v>
      </c>
      <c r="B12" s="64" t="s">
        <v>112</v>
      </c>
      <c r="C12" s="64"/>
      <c r="D12" s="21">
        <v>42</v>
      </c>
      <c r="E12" s="21">
        <v>26</v>
      </c>
      <c r="F12" s="4">
        <f t="shared" si="0"/>
        <v>1.57</v>
      </c>
      <c r="G12" s="5"/>
      <c r="H12" s="21"/>
      <c r="I12" s="21"/>
      <c r="J12" s="1" t="s">
        <v>15</v>
      </c>
      <c r="K12" s="22">
        <f t="shared" si="1"/>
        <v>1.4</v>
      </c>
      <c r="L12" s="22">
        <f t="shared" si="2"/>
        <v>1.66</v>
      </c>
      <c r="M12" s="22">
        <f t="shared" si="3"/>
        <v>1.63</v>
      </c>
      <c r="N12" s="22">
        <f t="shared" si="4"/>
        <v>1.58</v>
      </c>
      <c r="O12" s="22">
        <f t="shared" si="5"/>
        <v>1.57</v>
      </c>
      <c r="P12" s="22">
        <f t="shared" si="26"/>
        <v>1.57</v>
      </c>
      <c r="Q12" s="22">
        <f t="shared" si="6"/>
        <v>1.43</v>
      </c>
      <c r="R12" s="22">
        <f t="shared" si="7"/>
        <v>1.7</v>
      </c>
      <c r="S12" s="22">
        <f t="shared" si="8"/>
        <v>1.64</v>
      </c>
      <c r="T12" s="22">
        <f t="shared" si="9"/>
        <v>1.73</v>
      </c>
      <c r="U12" s="22">
        <f t="shared" si="10"/>
        <v>1.73</v>
      </c>
      <c r="V12" s="22">
        <f t="shared" si="11"/>
        <v>1.75</v>
      </c>
      <c r="W12" s="22">
        <f t="shared" si="12"/>
        <v>1.55</v>
      </c>
      <c r="X12" s="22">
        <f t="shared" si="13"/>
        <v>1.58</v>
      </c>
      <c r="Y12" s="22">
        <f t="shared" si="14"/>
        <v>1.6</v>
      </c>
      <c r="Z12" s="22">
        <f t="shared" si="15"/>
        <v>1.6</v>
      </c>
      <c r="AA12" s="22">
        <f t="shared" si="16"/>
        <v>1.36</v>
      </c>
      <c r="AB12" s="22">
        <f t="shared" si="17"/>
        <v>1.8</v>
      </c>
      <c r="AC12" s="22">
        <f t="shared" si="18"/>
        <v>1.76</v>
      </c>
      <c r="AD12" s="22">
        <f t="shared" si="19"/>
        <v>1.64</v>
      </c>
      <c r="AE12" s="22">
        <f t="shared" si="20"/>
        <v>1.61</v>
      </c>
      <c r="AF12" s="22">
        <f t="shared" si="21"/>
        <v>1.61</v>
      </c>
      <c r="AG12" s="22">
        <f t="shared" si="22"/>
        <v>1.4</v>
      </c>
      <c r="AH12" s="22">
        <f t="shared" si="23"/>
        <v>1.56</v>
      </c>
      <c r="AI12" s="22">
        <f t="shared" si="24"/>
        <v>1.56</v>
      </c>
      <c r="AJ12" s="22">
        <f t="shared" si="25"/>
        <v>1.56</v>
      </c>
    </row>
    <row r="13" spans="1:36" ht="12.95" customHeight="1">
      <c r="A13" s="21">
        <v>420</v>
      </c>
      <c r="B13" s="64" t="s">
        <v>122</v>
      </c>
      <c r="C13" s="64"/>
      <c r="D13" s="21">
        <v>12</v>
      </c>
      <c r="E13" s="21">
        <v>9</v>
      </c>
      <c r="F13" s="4">
        <f t="shared" si="0"/>
        <v>0.05</v>
      </c>
      <c r="G13" s="5" t="s">
        <v>116</v>
      </c>
      <c r="H13" s="21" t="s">
        <v>117</v>
      </c>
      <c r="I13" s="21" t="s">
        <v>118</v>
      </c>
      <c r="J13" s="1" t="s">
        <v>15</v>
      </c>
      <c r="K13" s="22">
        <f t="shared" si="1"/>
        <v>0.05</v>
      </c>
      <c r="L13" s="22">
        <f t="shared" si="2"/>
        <v>0.05</v>
      </c>
      <c r="M13" s="22">
        <f t="shared" si="3"/>
        <v>0.05</v>
      </c>
      <c r="N13" s="22">
        <f t="shared" si="4"/>
        <v>0.06</v>
      </c>
      <c r="O13" s="22">
        <f t="shared" si="5"/>
        <v>0.06</v>
      </c>
      <c r="P13" s="22">
        <f t="shared" si="26"/>
        <v>0.05</v>
      </c>
      <c r="Q13" s="22">
        <f t="shared" si="6"/>
        <v>0.05</v>
      </c>
      <c r="R13" s="22">
        <f t="shared" si="7"/>
        <v>0.05</v>
      </c>
      <c r="S13" s="22">
        <f t="shared" si="8"/>
        <v>0.05</v>
      </c>
      <c r="T13" s="22">
        <f t="shared" si="9"/>
        <v>0.05</v>
      </c>
      <c r="U13" s="22">
        <f t="shared" si="10"/>
        <v>0.05</v>
      </c>
      <c r="V13" s="22">
        <f t="shared" si="11"/>
        <v>0.06</v>
      </c>
      <c r="W13" s="22">
        <f t="shared" si="12"/>
        <v>0.06</v>
      </c>
      <c r="X13" s="22">
        <f t="shared" si="13"/>
        <v>0.05</v>
      </c>
      <c r="Y13" s="22">
        <f t="shared" si="14"/>
        <v>0.05</v>
      </c>
      <c r="Z13" s="22">
        <f t="shared" si="15"/>
        <v>0.06</v>
      </c>
      <c r="AA13" s="22">
        <f t="shared" si="16"/>
        <v>0.05</v>
      </c>
      <c r="AB13" s="22">
        <f t="shared" si="17"/>
        <v>0.05</v>
      </c>
      <c r="AC13" s="22">
        <f t="shared" si="18"/>
        <v>0.05</v>
      </c>
      <c r="AD13" s="22">
        <f t="shared" si="19"/>
        <v>7.0000000000000007E-2</v>
      </c>
      <c r="AE13" s="22">
        <f t="shared" si="20"/>
        <v>0.05</v>
      </c>
      <c r="AF13" s="22">
        <f t="shared" si="21"/>
        <v>0.05</v>
      </c>
      <c r="AG13" s="22">
        <f t="shared" si="22"/>
        <v>0.05</v>
      </c>
      <c r="AH13" s="22">
        <f t="shared" si="23"/>
        <v>0.05</v>
      </c>
      <c r="AI13" s="22">
        <f t="shared" si="24"/>
        <v>0.06</v>
      </c>
      <c r="AJ13" s="22">
        <f t="shared" si="25"/>
        <v>0.05</v>
      </c>
    </row>
    <row r="14" spans="1:36" ht="12.95" customHeight="1">
      <c r="A14" s="21">
        <v>421</v>
      </c>
      <c r="B14" s="64" t="s">
        <v>122</v>
      </c>
      <c r="C14" s="64"/>
      <c r="D14" s="21">
        <v>20</v>
      </c>
      <c r="E14" s="21">
        <v>17</v>
      </c>
      <c r="F14" s="4">
        <f t="shared" si="0"/>
        <v>0.27</v>
      </c>
      <c r="G14" s="21"/>
      <c r="H14" s="21"/>
      <c r="I14" s="21"/>
      <c r="J14" s="1" t="s">
        <v>15</v>
      </c>
      <c r="K14" s="22">
        <f t="shared" si="1"/>
        <v>0.25</v>
      </c>
      <c r="L14" s="22">
        <f t="shared" si="2"/>
        <v>0.27</v>
      </c>
      <c r="M14" s="22">
        <f t="shared" si="3"/>
        <v>0.27</v>
      </c>
      <c r="N14" s="22">
        <f t="shared" si="4"/>
        <v>0.27</v>
      </c>
      <c r="O14" s="22">
        <f t="shared" si="5"/>
        <v>0.27</v>
      </c>
      <c r="P14" s="22">
        <f t="shared" si="26"/>
        <v>0.27</v>
      </c>
      <c r="Q14" s="22">
        <f t="shared" si="6"/>
        <v>0.25</v>
      </c>
      <c r="R14" s="22">
        <f t="shared" si="7"/>
        <v>0.27</v>
      </c>
      <c r="S14" s="22">
        <f t="shared" si="8"/>
        <v>0.27</v>
      </c>
      <c r="T14" s="22">
        <f t="shared" si="9"/>
        <v>0.28000000000000003</v>
      </c>
      <c r="U14" s="22">
        <f t="shared" si="10"/>
        <v>0.27</v>
      </c>
      <c r="V14" s="22">
        <f t="shared" si="11"/>
        <v>0.28000000000000003</v>
      </c>
      <c r="W14" s="22">
        <f t="shared" si="12"/>
        <v>0.26</v>
      </c>
      <c r="X14" s="22">
        <f t="shared" si="13"/>
        <v>0.27</v>
      </c>
      <c r="Y14" s="22">
        <f t="shared" si="14"/>
        <v>0.24</v>
      </c>
      <c r="Z14" s="22">
        <f t="shared" si="15"/>
        <v>0.26</v>
      </c>
      <c r="AA14" s="22">
        <f t="shared" si="16"/>
        <v>0.24</v>
      </c>
      <c r="AB14" s="22">
        <f t="shared" si="17"/>
        <v>0.27</v>
      </c>
      <c r="AC14" s="22">
        <f t="shared" si="18"/>
        <v>0.27</v>
      </c>
      <c r="AD14" s="22">
        <f t="shared" si="19"/>
        <v>0.31</v>
      </c>
      <c r="AE14" s="22">
        <f t="shared" si="20"/>
        <v>0.25</v>
      </c>
      <c r="AF14" s="22">
        <f t="shared" si="21"/>
        <v>0.27</v>
      </c>
      <c r="AG14" s="22">
        <f t="shared" si="22"/>
        <v>0.23</v>
      </c>
      <c r="AH14" s="22">
        <f t="shared" si="23"/>
        <v>0.25</v>
      </c>
      <c r="AI14" s="22">
        <f t="shared" si="24"/>
        <v>0.27</v>
      </c>
      <c r="AJ14" s="22">
        <f t="shared" si="25"/>
        <v>0.25</v>
      </c>
    </row>
    <row r="15" spans="1:36" ht="12.95" customHeight="1">
      <c r="A15" s="21">
        <v>422</v>
      </c>
      <c r="B15" s="64" t="s">
        <v>112</v>
      </c>
      <c r="C15" s="64"/>
      <c r="D15" s="21">
        <v>12</v>
      </c>
      <c r="E15" s="21">
        <v>12</v>
      </c>
      <c r="F15" s="4">
        <f t="shared" si="0"/>
        <v>7.0000000000000007E-2</v>
      </c>
      <c r="G15" s="21" t="s">
        <v>116</v>
      </c>
      <c r="H15" s="21" t="s">
        <v>117</v>
      </c>
      <c r="I15" s="21" t="s">
        <v>118</v>
      </c>
      <c r="J15" s="1" t="s">
        <v>15</v>
      </c>
      <c r="K15" s="22">
        <f t="shared" si="1"/>
        <v>7.0000000000000007E-2</v>
      </c>
      <c r="L15" s="22">
        <f t="shared" si="2"/>
        <v>7.0000000000000007E-2</v>
      </c>
      <c r="M15" s="22">
        <f t="shared" si="3"/>
        <v>7.0000000000000007E-2</v>
      </c>
      <c r="N15" s="22">
        <f t="shared" si="4"/>
        <v>0.08</v>
      </c>
      <c r="O15" s="22">
        <f t="shared" si="5"/>
        <v>0.08</v>
      </c>
      <c r="P15" s="22">
        <f t="shared" si="26"/>
        <v>7.0000000000000007E-2</v>
      </c>
      <c r="Q15" s="22">
        <f t="shared" si="6"/>
        <v>7.0000000000000007E-2</v>
      </c>
      <c r="R15" s="22">
        <f t="shared" si="7"/>
        <v>7.0000000000000007E-2</v>
      </c>
      <c r="S15" s="22">
        <f t="shared" si="8"/>
        <v>7.0000000000000007E-2</v>
      </c>
      <c r="T15" s="22">
        <f t="shared" si="9"/>
        <v>7.0000000000000007E-2</v>
      </c>
      <c r="U15" s="22">
        <f t="shared" si="10"/>
        <v>7.0000000000000007E-2</v>
      </c>
      <c r="V15" s="22">
        <f t="shared" si="11"/>
        <v>7.0000000000000007E-2</v>
      </c>
      <c r="W15" s="22">
        <f t="shared" si="12"/>
        <v>7.0000000000000007E-2</v>
      </c>
      <c r="X15" s="22">
        <f t="shared" si="13"/>
        <v>7.0000000000000007E-2</v>
      </c>
      <c r="Y15" s="22">
        <f t="shared" si="14"/>
        <v>0.06</v>
      </c>
      <c r="Z15" s="22">
        <f t="shared" si="15"/>
        <v>7.0000000000000007E-2</v>
      </c>
      <c r="AA15" s="22">
        <f t="shared" si="16"/>
        <v>7.0000000000000007E-2</v>
      </c>
      <c r="AB15" s="22">
        <f t="shared" si="17"/>
        <v>7.0000000000000007E-2</v>
      </c>
      <c r="AC15" s="22">
        <f t="shared" si="18"/>
        <v>7.0000000000000007E-2</v>
      </c>
      <c r="AD15" s="22">
        <f t="shared" si="19"/>
        <v>0.09</v>
      </c>
      <c r="AE15" s="22">
        <f t="shared" si="20"/>
        <v>0.06</v>
      </c>
      <c r="AF15" s="22">
        <f t="shared" si="21"/>
        <v>7.0000000000000007E-2</v>
      </c>
      <c r="AG15" s="22">
        <f t="shared" si="22"/>
        <v>0.06</v>
      </c>
      <c r="AH15" s="22">
        <f t="shared" si="23"/>
        <v>7.0000000000000007E-2</v>
      </c>
      <c r="AI15" s="22">
        <f t="shared" si="24"/>
        <v>7.0000000000000007E-2</v>
      </c>
      <c r="AJ15" s="22">
        <f t="shared" si="25"/>
        <v>7.0000000000000007E-2</v>
      </c>
    </row>
    <row r="16" spans="1:36" ht="12.95" customHeight="1">
      <c r="A16" s="21">
        <v>423</v>
      </c>
      <c r="B16" s="64" t="s">
        <v>112</v>
      </c>
      <c r="C16" s="64"/>
      <c r="D16" s="21">
        <v>18</v>
      </c>
      <c r="E16" s="21">
        <v>15</v>
      </c>
      <c r="F16" s="4">
        <f t="shared" si="0"/>
        <v>0.19</v>
      </c>
      <c r="G16" s="5"/>
      <c r="H16" s="21"/>
      <c r="I16" s="21"/>
      <c r="J16" s="1" t="s">
        <v>15</v>
      </c>
      <c r="K16" s="22">
        <f t="shared" si="1"/>
        <v>0.18</v>
      </c>
      <c r="L16" s="22">
        <f t="shared" si="2"/>
        <v>0.19</v>
      </c>
      <c r="M16" s="22">
        <f t="shared" si="3"/>
        <v>0.19</v>
      </c>
      <c r="N16" s="22">
        <f t="shared" si="4"/>
        <v>0.2</v>
      </c>
      <c r="O16" s="22">
        <f t="shared" si="5"/>
        <v>0.2</v>
      </c>
      <c r="P16" s="22">
        <f t="shared" si="26"/>
        <v>0.19</v>
      </c>
      <c r="Q16" s="22">
        <f t="shared" si="6"/>
        <v>0.18</v>
      </c>
      <c r="R16" s="22">
        <f t="shared" si="7"/>
        <v>0.19</v>
      </c>
      <c r="S16" s="22">
        <f t="shared" si="8"/>
        <v>0.2</v>
      </c>
      <c r="T16" s="22">
        <f t="shared" si="9"/>
        <v>0.2</v>
      </c>
      <c r="U16" s="22">
        <f t="shared" si="10"/>
        <v>0.19</v>
      </c>
      <c r="V16" s="22">
        <f t="shared" si="11"/>
        <v>0.2</v>
      </c>
      <c r="W16" s="22">
        <f t="shared" si="12"/>
        <v>0.19</v>
      </c>
      <c r="X16" s="22">
        <f t="shared" si="13"/>
        <v>0.19</v>
      </c>
      <c r="Y16" s="22">
        <f t="shared" si="14"/>
        <v>0.17</v>
      </c>
      <c r="Z16" s="22">
        <f t="shared" si="15"/>
        <v>0.19</v>
      </c>
      <c r="AA16" s="22">
        <f t="shared" si="16"/>
        <v>0.17</v>
      </c>
      <c r="AB16" s="22">
        <f t="shared" si="17"/>
        <v>0.19</v>
      </c>
      <c r="AC16" s="22">
        <f t="shared" si="18"/>
        <v>0.2</v>
      </c>
      <c r="AD16" s="22">
        <f t="shared" si="19"/>
        <v>0.23</v>
      </c>
      <c r="AE16" s="22">
        <f t="shared" si="20"/>
        <v>0.18</v>
      </c>
      <c r="AF16" s="22">
        <f t="shared" si="21"/>
        <v>0.19</v>
      </c>
      <c r="AG16" s="22">
        <f t="shared" si="22"/>
        <v>0.17</v>
      </c>
      <c r="AH16" s="22">
        <f t="shared" si="23"/>
        <v>0.18</v>
      </c>
      <c r="AI16" s="22">
        <f t="shared" si="24"/>
        <v>0.19</v>
      </c>
      <c r="AJ16" s="22">
        <f t="shared" si="25"/>
        <v>0.18</v>
      </c>
    </row>
    <row r="17" spans="1:36" ht="12.95" customHeight="1">
      <c r="A17" s="21">
        <v>424</v>
      </c>
      <c r="B17" s="64" t="s">
        <v>112</v>
      </c>
      <c r="C17" s="64"/>
      <c r="D17" s="21">
        <v>34</v>
      </c>
      <c r="E17" s="21">
        <v>21</v>
      </c>
      <c r="F17" s="4">
        <f t="shared" si="0"/>
        <v>0.87</v>
      </c>
      <c r="G17" s="21"/>
      <c r="H17" s="21"/>
      <c r="I17" s="21"/>
      <c r="J17" s="1" t="s">
        <v>15</v>
      </c>
      <c r="K17" s="22">
        <f t="shared" si="1"/>
        <v>0.78</v>
      </c>
      <c r="L17" s="22">
        <f t="shared" si="2"/>
        <v>0.9</v>
      </c>
      <c r="M17" s="22">
        <f t="shared" si="3"/>
        <v>0.87</v>
      </c>
      <c r="N17" s="22">
        <f t="shared" si="4"/>
        <v>0.87</v>
      </c>
      <c r="O17" s="22">
        <f t="shared" si="5"/>
        <v>0.87</v>
      </c>
      <c r="P17" s="22">
        <f t="shared" si="26"/>
        <v>0.87</v>
      </c>
      <c r="Q17" s="22">
        <f t="shared" si="6"/>
        <v>0.79</v>
      </c>
      <c r="R17" s="22">
        <f t="shared" si="7"/>
        <v>0.92</v>
      </c>
      <c r="S17" s="22">
        <f t="shared" si="8"/>
        <v>0.89</v>
      </c>
      <c r="T17" s="22">
        <f t="shared" si="9"/>
        <v>0.91</v>
      </c>
      <c r="U17" s="22">
        <f t="shared" si="10"/>
        <v>0.91</v>
      </c>
      <c r="V17" s="22">
        <f t="shared" si="11"/>
        <v>0.95</v>
      </c>
      <c r="W17" s="22">
        <f t="shared" si="12"/>
        <v>0.86</v>
      </c>
      <c r="X17" s="22">
        <f t="shared" si="13"/>
        <v>0.86</v>
      </c>
      <c r="Y17" s="22">
        <f t="shared" si="14"/>
        <v>0.85</v>
      </c>
      <c r="Z17" s="22">
        <f t="shared" si="15"/>
        <v>0.86</v>
      </c>
      <c r="AA17" s="22">
        <f t="shared" si="16"/>
        <v>0.76</v>
      </c>
      <c r="AB17" s="22">
        <f t="shared" si="17"/>
        <v>0.96</v>
      </c>
      <c r="AC17" s="22">
        <f t="shared" si="18"/>
        <v>0.94</v>
      </c>
      <c r="AD17" s="22">
        <f t="shared" si="19"/>
        <v>0.92</v>
      </c>
      <c r="AE17" s="22">
        <f t="shared" si="20"/>
        <v>0.85</v>
      </c>
      <c r="AF17" s="22">
        <f t="shared" si="21"/>
        <v>0.92</v>
      </c>
      <c r="AG17" s="22">
        <f t="shared" si="22"/>
        <v>0.78</v>
      </c>
      <c r="AH17" s="22">
        <f t="shared" si="23"/>
        <v>0.84</v>
      </c>
      <c r="AI17" s="22">
        <f t="shared" si="24"/>
        <v>0.86</v>
      </c>
      <c r="AJ17" s="22">
        <f t="shared" si="25"/>
        <v>0.84</v>
      </c>
    </row>
    <row r="18" spans="1:36" ht="12.95" customHeight="1">
      <c r="A18" s="21">
        <v>425</v>
      </c>
      <c r="B18" s="64" t="s">
        <v>126</v>
      </c>
      <c r="C18" s="64"/>
      <c r="D18" s="21">
        <v>32</v>
      </c>
      <c r="E18" s="21">
        <v>24</v>
      </c>
      <c r="F18" s="4">
        <f t="shared" si="0"/>
        <v>0.85</v>
      </c>
      <c r="G18" s="21"/>
      <c r="H18" s="21"/>
      <c r="I18" s="21"/>
      <c r="J18" s="1" t="s">
        <v>15</v>
      </c>
      <c r="K18" s="22">
        <f t="shared" si="1"/>
        <v>0.8</v>
      </c>
      <c r="L18" s="22">
        <f t="shared" si="2"/>
        <v>0.92</v>
      </c>
      <c r="M18" s="22">
        <f t="shared" si="3"/>
        <v>0.92</v>
      </c>
      <c r="N18" s="22">
        <f t="shared" si="4"/>
        <v>0.9</v>
      </c>
      <c r="O18" s="22">
        <f t="shared" si="5"/>
        <v>0.89</v>
      </c>
      <c r="P18" s="22">
        <f t="shared" si="26"/>
        <v>0.9</v>
      </c>
      <c r="Q18" s="22">
        <f t="shared" si="6"/>
        <v>0.81</v>
      </c>
      <c r="R18" s="22">
        <f t="shared" si="7"/>
        <v>0.93</v>
      </c>
      <c r="S18" s="22">
        <f t="shared" si="8"/>
        <v>0.93</v>
      </c>
      <c r="T18" s="22">
        <f t="shared" si="9"/>
        <v>0.99</v>
      </c>
      <c r="U18" s="22">
        <f t="shared" si="10"/>
        <v>0.99</v>
      </c>
      <c r="V18" s="22">
        <f t="shared" si="11"/>
        <v>0.96</v>
      </c>
      <c r="W18" s="22">
        <f t="shared" si="12"/>
        <v>0.87</v>
      </c>
      <c r="X18" s="22">
        <f t="shared" si="13"/>
        <v>0.89</v>
      </c>
      <c r="Y18" s="22">
        <f t="shared" si="14"/>
        <v>0.86</v>
      </c>
      <c r="Z18" s="22">
        <f t="shared" si="15"/>
        <v>0.89</v>
      </c>
      <c r="AA18" s="22">
        <f t="shared" si="16"/>
        <v>0.77</v>
      </c>
      <c r="AB18" s="22">
        <f t="shared" si="17"/>
        <v>0.97</v>
      </c>
      <c r="AC18" s="22">
        <f t="shared" si="18"/>
        <v>0.97</v>
      </c>
      <c r="AD18" s="22">
        <f t="shared" si="19"/>
        <v>0.96</v>
      </c>
      <c r="AE18" s="22">
        <f t="shared" si="20"/>
        <v>0.88</v>
      </c>
      <c r="AF18" s="22">
        <f t="shared" si="21"/>
        <v>0.96</v>
      </c>
      <c r="AG18" s="22">
        <f t="shared" si="22"/>
        <v>0.77</v>
      </c>
      <c r="AH18" s="22">
        <f t="shared" si="23"/>
        <v>0.85</v>
      </c>
      <c r="AI18" s="22">
        <f t="shared" si="24"/>
        <v>0.88</v>
      </c>
      <c r="AJ18" s="22">
        <f t="shared" si="25"/>
        <v>0.85</v>
      </c>
    </row>
    <row r="19" spans="1:36" ht="12.95" customHeight="1">
      <c r="A19" s="21"/>
      <c r="B19" s="64"/>
      <c r="C19" s="64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64"/>
      <c r="C20" s="64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64"/>
      <c r="C21" s="64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21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6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4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6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137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12</v>
      </c>
      <c r="D47" s="13">
        <f>COUNTIF(G4:G43,"*下層*")</f>
        <v>3</v>
      </c>
      <c r="E47" s="13">
        <f>COUNTA(A4:A43)</f>
        <v>15</v>
      </c>
      <c r="F47" s="9"/>
      <c r="G47" s="14">
        <f>C47*100</f>
        <v>1200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11</v>
      </c>
      <c r="E48" s="13">
        <f>ROUND(SUM(E4:E43)/E47,0)</f>
        <v>18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26</v>
      </c>
      <c r="D49" s="13">
        <f>IF(D47&gt;0,ROUND(SUMIF(G4:G43,"*下層*",D4:D43)/D47,0),"")</f>
        <v>13</v>
      </c>
      <c r="E49" s="13">
        <f>ROUND(SUM(D4:D43)/E47,0)</f>
        <v>23</v>
      </c>
      <c r="F49" s="12"/>
      <c r="G49" s="14">
        <f>C49</f>
        <v>26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7.21</v>
      </c>
      <c r="D50" s="15">
        <f>SUMIF(G4:G43,"*下層*",F4:F43)</f>
        <v>0.22000000000000003</v>
      </c>
      <c r="E50" s="4">
        <f>SUM(F4:F43)</f>
        <v>7.43</v>
      </c>
      <c r="F50" s="12"/>
      <c r="G50" s="16">
        <f>C50*100</f>
        <v>721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形状比＝77、Sr＝14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3</v>
      </c>
      <c r="E54" s="13">
        <f>COUNTA(H4:H43)</f>
        <v>7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18</v>
      </c>
      <c r="D55" s="13">
        <f>IF(D54&gt;0,ROUND(SUMIF(H4:H43,"▲",E4:E43)/D54,0),"")</f>
        <v>11</v>
      </c>
      <c r="E55" s="13">
        <f>ROUND(SUMIF(H4:H43,"*",E4:E43)/E54,0)</f>
        <v>15</v>
      </c>
      <c r="F55" s="12"/>
      <c r="G55" s="14">
        <f>C55</f>
        <v>18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18</v>
      </c>
      <c r="D56" s="13">
        <f>IF(D54&gt;0,ROUND(SUMIF(H4:H43,"▲",D4:D43)/D54,0),"")</f>
        <v>13</v>
      </c>
      <c r="E56" s="13">
        <f>ROUND(SUMIF(H4:H43,"*",D4:D43)/E54,0)</f>
        <v>16</v>
      </c>
      <c r="F56" s="12"/>
      <c r="G56" s="14">
        <f>C56</f>
        <v>18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0.94</v>
      </c>
      <c r="D57" s="15">
        <f>SUMIF(H4:H43,"▲",F4:F43)</f>
        <v>0.22000000000000003</v>
      </c>
      <c r="E57" s="15">
        <f>SUM(C57:D57)</f>
        <v>1.1599999999999999</v>
      </c>
      <c r="F57" s="12"/>
      <c r="G57" s="18">
        <f>C57*100</f>
        <v>94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33.299999999999997</v>
      </c>
      <c r="D61" s="19">
        <f>IF(D47&gt;0,ROUND(D54/D47*100,1),"")</f>
        <v>100</v>
      </c>
      <c r="E61" s="19">
        <f>ROUND(E54/E47*100,1)</f>
        <v>46.7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13</v>
      </c>
      <c r="D62" s="19">
        <f>IF(D47&gt;0,ROUND(D57/D50*100,1),"")</f>
        <v>100</v>
      </c>
      <c r="E62" s="19">
        <f>ROUND(E57/E50*100,1)</f>
        <v>15.6</v>
      </c>
      <c r="F62" s="9"/>
      <c r="G62" s="9"/>
      <c r="H62" s="9"/>
      <c r="I62" s="75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I65" s="20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8</v>
      </c>
      <c r="D66" s="13">
        <f>D47-D54</f>
        <v>0</v>
      </c>
      <c r="E66" s="13">
        <f>SUM(C66:D66)</f>
        <v>8</v>
      </c>
      <c r="F66" s="9"/>
      <c r="G66" s="14">
        <f>C66*100</f>
        <v>800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21</v>
      </c>
      <c r="D67" s="13" t="str">
        <f>IF(D66&gt;0,ROUND(SUMIFS(E4:E43,G4:G43,"*下層*",H4:H43,"")/D66,0),"")</f>
        <v/>
      </c>
      <c r="E67" s="13">
        <f>IF(E66&gt;0,ROUND(SUMIF(H4:H43,"",E4:E43)/E66,0),"")</f>
        <v>21</v>
      </c>
      <c r="F67" s="12"/>
      <c r="G67" s="14">
        <f>C67</f>
        <v>21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30</v>
      </c>
      <c r="D68" s="13" t="str">
        <f>IF(D66&gt;0,ROUND(SUMIFS(D4:D43,G4:G43,"*下層*",H4:H43,"")/D66,0),"")</f>
        <v/>
      </c>
      <c r="E68" s="13">
        <f>IF(E66&gt;0,ROUND(SUMIF(H4:H43,"",D4:D43)/E66,0),"")</f>
        <v>30</v>
      </c>
      <c r="F68" s="12"/>
      <c r="G68" s="14">
        <f>C68</f>
        <v>30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6.27</v>
      </c>
      <c r="D69" s="15" t="str">
        <f>IF(D66&gt;0,D50-D57,"")</f>
        <v/>
      </c>
      <c r="E69" s="4">
        <f>SUM(C69:D69)</f>
        <v>6.27</v>
      </c>
      <c r="F69" s="12"/>
      <c r="G69" s="16">
        <f>C69*100</f>
        <v>627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形状比＝70、Sr＝17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62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59" priority="16" stopIfTrue="1">
      <formula>AND(($H4="スギ"),(#REF!&lt;12))</formula>
    </cfRule>
  </conditionalFormatting>
  <conditionalFormatting sqref="L4:L43">
    <cfRule type="expression" dxfId="558" priority="15" stopIfTrue="1">
      <formula>AND(($H4="スギ"),(#REF!&lt;22),(#REF!&gt;=12))</formula>
    </cfRule>
  </conditionalFormatting>
  <conditionalFormatting sqref="M4:M43">
    <cfRule type="expression" dxfId="557" priority="14" stopIfTrue="1">
      <formula>AND(($H4="スギ"),(#REF!&lt;32),(#REF!&gt;=22))</formula>
    </cfRule>
  </conditionalFormatting>
  <conditionalFormatting sqref="N4:N43">
    <cfRule type="expression" dxfId="556" priority="13" stopIfTrue="1">
      <formula>AND(($H4="スギ"),(#REF!&lt;42),(#REF!&gt;=32))</formula>
    </cfRule>
  </conditionalFormatting>
  <conditionalFormatting sqref="S4:S43">
    <cfRule type="expression" dxfId="555" priority="9" stopIfTrue="1">
      <formula>AND(($H4="ヒノキ"),(#REF!&lt;32),(#REF!&gt;=22))</formula>
    </cfRule>
  </conditionalFormatting>
  <conditionalFormatting sqref="Z4:AF43 U4:U43 AJ4:AJ43 O4:P43">
    <cfRule type="expression" dxfId="554" priority="12" stopIfTrue="1">
      <formula>AND(($H4="スギ"),(#REF!&gt;=42))</formula>
    </cfRule>
  </conditionalFormatting>
  <conditionalFormatting sqref="Z4:AF43 AJ4:AJ43 T4:U43">
    <cfRule type="expression" dxfId="553" priority="8" stopIfTrue="1">
      <formula>AND(($H4="ヒノキ"),(#REF!&gt;=32))</formula>
    </cfRule>
  </conditionalFormatting>
  <conditionalFormatting sqref="AA4:AA43 Q4:Q43">
    <cfRule type="expression" dxfId="552" priority="11" stopIfTrue="1">
      <formula>AND(($H4="ヒノキ"),(#REF!&lt;12))</formula>
    </cfRule>
  </conditionalFormatting>
  <conditionalFormatting sqref="AA4:AA43 V4:V43">
    <cfRule type="expression" dxfId="551" priority="7" stopIfTrue="1">
      <formula>AND(($H4="アカマツ"),(#REF!&lt;12))</formula>
    </cfRule>
  </conditionalFormatting>
  <conditionalFormatting sqref="AB4:AB43 W4:W43">
    <cfRule type="expression" dxfId="550" priority="6" stopIfTrue="1">
      <formula>AND(($H4="アカマツ"),(#REF!&lt;22),(#REF!&gt;=12))</formula>
    </cfRule>
  </conditionalFormatting>
  <conditionalFormatting sqref="AB4:AE43 R4:R43">
    <cfRule type="expression" dxfId="549" priority="10" stopIfTrue="1">
      <formula>AND(($H4="ヒノキ"),(#REF!&lt;22),(#REF!&gt;=12))</formula>
    </cfRule>
  </conditionalFormatting>
  <conditionalFormatting sqref="AC4:AC43 X4:X43">
    <cfRule type="expression" dxfId="548" priority="5" stopIfTrue="1">
      <formula>AND(($H4="アカマツ"),(#REF!&lt;42),(#REF!&gt;=22))</formula>
    </cfRule>
  </conditionalFormatting>
  <conditionalFormatting sqref="AG4:AG43">
    <cfRule type="expression" dxfId="547" priority="3" stopIfTrue="1">
      <formula>AND(($H4&lt;&gt;"スギ"),($H4&lt;&gt;"ヒノキ"),($H4&lt;&gt;"アカマツ"),(#REF!&lt;12))</formula>
    </cfRule>
  </conditionalFormatting>
  <conditionalFormatting sqref="AH4:AH43">
    <cfRule type="expression" dxfId="54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4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54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69DF7-3F49-4A42-8E2E-41C8DBAF080C}">
  <sheetPr>
    <tabColor rgb="FF00B050"/>
  </sheetPr>
  <dimension ref="A1:AJ120"/>
  <sheetViews>
    <sheetView showGridLines="0" view="pageBreakPreview" topLeftCell="A40" zoomScale="98" zoomScaleNormal="85" zoomScaleSheetLayoutView="98" workbookViewId="0">
      <selection activeCell="I66" sqref="I66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64</v>
      </c>
      <c r="B2" s="65"/>
      <c r="C2" s="65"/>
      <c r="D2" s="65"/>
      <c r="E2" s="65"/>
      <c r="F2" s="65"/>
      <c r="G2" s="65"/>
      <c r="H2" s="66" t="s">
        <v>134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371</v>
      </c>
      <c r="B4" s="64" t="s">
        <v>112</v>
      </c>
      <c r="C4" s="64"/>
      <c r="D4" s="21">
        <v>40</v>
      </c>
      <c r="E4" s="21">
        <v>26</v>
      </c>
      <c r="F4" s="4">
        <f t="shared" ref="F4:F43" si="0">IF(D4&gt;0,IF(B4="スギ",P4,IF(B4="ヒノキ",U4,IF(B4="アカマツ",Z4,IF(B4="カラマツ",AF4,AJ4)))),"")</f>
        <v>1.45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1.28</v>
      </c>
      <c r="L4" s="22">
        <f t="shared" ref="L4:L43" si="2">ROUND(10^(-5+0.73504+1.83346*LOG(D4)+1.06569*LOG(E4)),2)</f>
        <v>1.51</v>
      </c>
      <c r="M4" s="22">
        <f t="shared" ref="M4:M43" si="3">ROUND(10^(-5+0.71514+1.74357*LOG(D4)+1.17719*LOG(E4)),2)</f>
        <v>1.49</v>
      </c>
      <c r="N4" s="22">
        <f t="shared" ref="N4:N43" si="4">ROUND(10^(-5+0.82956+1.76381*LOG(D4)+1.06412*LOG(E4)),2)</f>
        <v>1.45</v>
      </c>
      <c r="O4" s="22">
        <f t="shared" ref="O4:O43" si="5">ROUND(10^(-5+0.88226+1.79204*LOG(D4)+0.99303*LOG(E4)),2)</f>
        <v>1.44</v>
      </c>
      <c r="P4" s="22">
        <f>HLOOKUP($D4,K$3:O$43,MATCH($A4,$A$3:$A$43,0),1)</f>
        <v>1.45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1.31</v>
      </c>
      <c r="R4" s="22">
        <f t="shared" ref="R4:R43" si="7">ROUND(10^(1.905709*LOG(D4)+1.011385*LOG(E4)-4.293729),2)</f>
        <v>1.55</v>
      </c>
      <c r="S4" s="22">
        <f t="shared" ref="S4:S43" si="8">ROUND(10^(1.771888*LOG(D4)+1.138415*LOG(E4)-4.271259),2)</f>
        <v>1.51</v>
      </c>
      <c r="T4" s="22">
        <f t="shared" ref="T4:T43" si="9">ROUND(10^(1.671519*LOG(D4)+1.363617*LOG(E4)-4.404407),2)</f>
        <v>1.6</v>
      </c>
      <c r="U4" s="22">
        <f t="shared" ref="U4:U43" si="10">HLOOKUP($D4,Q$3:T$43,MATCH($A4,$A$3:$A$43,0),1)</f>
        <v>1.6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1.6</v>
      </c>
      <c r="W4" s="22">
        <f t="shared" ref="W4:W43" si="12">ROUND(10^(-4.155639+1.847898*LOG(D4)+0.951955*LOG(E4)),2)</f>
        <v>1.42</v>
      </c>
      <c r="X4" s="22">
        <f t="shared" ref="X4:X43" si="13">ROUND(10^(-4.194535+1.804172*LOG(D4)+1.034248*LOG(E4)),2)</f>
        <v>1.44</v>
      </c>
      <c r="Y4" s="22">
        <f t="shared" ref="Y4:Y43" si="14">ROUND(10^(-4.42347+2.006485*LOG(D4)+0.967757*LOG(E4)),2)</f>
        <v>1.45</v>
      </c>
      <c r="Z4" s="22">
        <f t="shared" ref="Z4:Z43" si="15">HLOOKUP($D4,V$3:Y$43,MATCH($A4,$A$3:$A$43,0),1)</f>
        <v>1.44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1.25</v>
      </c>
      <c r="AB4" s="22">
        <f t="shared" ref="AB4:AB43" si="17">ROUND(10^(1.979213*LOG(D4)+0.998347*LOG(E4)-4.369281),2)</f>
        <v>1.64</v>
      </c>
      <c r="AC4" s="22">
        <f t="shared" ref="AC4:AC43" si="18">ROUND(10^(1.904401*LOG(D4)+1.062478*LOG(E4)-4.348104),2)</f>
        <v>1.61</v>
      </c>
      <c r="AD4" s="22">
        <f t="shared" ref="AD4:AD43" si="19">ROUND(10^(1.640825*LOG(D4)+1.080387*LOG(E4)-3.976731),2)</f>
        <v>1.52</v>
      </c>
      <c r="AE4" s="22">
        <f t="shared" ref="AE4:AE43" si="20">ROUND(10^(1.90887*LOG(D4)+1.088002*LOG(E4)-4.431495),2)</f>
        <v>1.47</v>
      </c>
      <c r="AF4" s="22">
        <f t="shared" ref="AF4:AF43" si="21">HLOOKUP($D4,AA$3:AE$43,MATCH($A4,$A$3:$A$43,0),1)</f>
        <v>1.52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1.28</v>
      </c>
      <c r="AH4" s="22">
        <f t="shared" ref="AH4:AH43" si="23">ROUND(10^(1.93813902*LOG(D4)+0.96697002*LOG(E4)-4.32216295),2)</f>
        <v>1.42</v>
      </c>
      <c r="AI4" s="22">
        <f t="shared" ref="AI4:AI43" si="24">ROUND(10^(1.82464098*LOG(D4)+0.97625989*LOG(E4)-4.15096808),2)</f>
        <v>1.42</v>
      </c>
      <c r="AJ4" s="22">
        <f t="shared" ref="AJ4:AJ43" si="25">HLOOKUP($D4,AG$3:AI$43,MATCH($A4,$A$3:$A$43,0),1)</f>
        <v>1.42</v>
      </c>
    </row>
    <row r="5" spans="1:36" ht="12.95" customHeight="1">
      <c r="A5" s="21">
        <v>372</v>
      </c>
      <c r="B5" s="64" t="s">
        <v>112</v>
      </c>
      <c r="C5" s="64"/>
      <c r="D5" s="21">
        <v>40</v>
      </c>
      <c r="E5" s="21">
        <v>23</v>
      </c>
      <c r="F5" s="4">
        <f>IF(D5&gt;0,IF(B5="スギ",P5,IF(B5="ヒノキ",U5,IF(B5="アカマツ",Z5,IF(B5="カラマツ",AF5,AJ5)))),"")</f>
        <v>1.27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1.1299999999999999</v>
      </c>
      <c r="L5" s="22">
        <f>ROUND(10^(-5+0.73504+1.83346*LOG(D5)+1.06569*LOG(E5)),2)</f>
        <v>1.33</v>
      </c>
      <c r="M5" s="22">
        <f>ROUND(10^(-5+0.71514+1.74357*LOG(D5)+1.17719*LOG(E5)),2)</f>
        <v>1.29</v>
      </c>
      <c r="N5" s="22">
        <f>ROUND(10^(-5+0.82956+1.76381*LOG(D5)+1.06412*LOG(E5)),2)</f>
        <v>1.27</v>
      </c>
      <c r="O5" s="22">
        <f>ROUND(10^(-5+0.88226+1.79204*LOG(D5)+0.99303*LOG(E5)),2)</f>
        <v>1.27</v>
      </c>
      <c r="P5" s="22">
        <f>HLOOKUP($D5,K$3:O$43,MATCH(A5,$A$3:$A$43,0),1)</f>
        <v>1.27</v>
      </c>
      <c r="Q5" s="22">
        <f>IF(ROUND(10^(1.810672*LOG(D5)+0.982833*LOG(E5)-4.173533),2)&gt;=0.01,ROUND(10^(1.810672*LOG(D5)+0.982833*LOG(E5)-4.173533),2),ROUND(10^(1.810672*LOG(D5)+0.982833*LOG(E5)-4.173533),3))</f>
        <v>1.1599999999999999</v>
      </c>
      <c r="R5" s="22">
        <f>ROUND(10^(1.905709*LOG(D5)+1.011385*LOG(E5)-4.293729),2)</f>
        <v>1.37</v>
      </c>
      <c r="S5" s="22">
        <f>ROUND(10^(1.771888*LOG(D5)+1.138415*LOG(E5)-4.271259),2)</f>
        <v>1.31</v>
      </c>
      <c r="T5" s="22">
        <f>ROUND(10^(1.671519*LOG(D5)+1.363617*LOG(E5)-4.404407),2)</f>
        <v>1.35</v>
      </c>
      <c r="U5" s="22">
        <f>HLOOKUP($D5,Q$3:T$43,MATCH($A5,$A$3:$A$43,0),1)</f>
        <v>1.35</v>
      </c>
      <c r="V5" s="22">
        <f>IF(ROUND(10^(-4.249503+1.946501*LOG(D5)+0.942682*LOG(E5)),2)&gt;=0.01,ROUND(10^(-4.249503+1.946501*LOG(D5)+0.942682*LOG(E5)),2),ROUND(10^(-4.249503+1.946501*LOG(D5)+0.942682*LOG(E5)),3))</f>
        <v>1.42</v>
      </c>
      <c r="W5" s="22">
        <f>ROUND(10^(-4.155639+1.847898*LOG(D5)+0.951955*LOG(E5)),2)</f>
        <v>1.26</v>
      </c>
      <c r="X5" s="22">
        <f>ROUND(10^(-4.194535+1.804172*LOG(D5)+1.034248*LOG(E5)),2)</f>
        <v>1.27</v>
      </c>
      <c r="Y5" s="22">
        <f>ROUND(10^(-4.42347+2.006485*LOG(D5)+0.967757*LOG(E5)),2)</f>
        <v>1.28</v>
      </c>
      <c r="Z5" s="22">
        <f>HLOOKUP($D5,V$3:Y$43,MATCH($A5,$A$3:$A$43,0),1)</f>
        <v>1.27</v>
      </c>
      <c r="AA5" s="22">
        <f>IF(ROUND(10^(1.80389*LOG(D5)+0.962587*LOG(E5)-4.155099),2)&gt;=0.01,ROUND(10^(1.80389*LOG(D5)+0.962587*LOG(E5)-4.155099),2),ROUND(10^(1.80389*LOG(D5)+0.962587*LOG(E5)-4.155099),3))</f>
        <v>1.1100000000000001</v>
      </c>
      <c r="AB5" s="22">
        <f>ROUND(10^(1.979213*LOG(D5)+0.998347*LOG(E5)-4.369281),2)</f>
        <v>1.45</v>
      </c>
      <c r="AC5" s="22">
        <f>ROUND(10^(1.904401*LOG(D5)+1.062478*LOG(E5)-4.348104),2)</f>
        <v>1.41</v>
      </c>
      <c r="AD5" s="22">
        <f>ROUND(10^(1.640825*LOG(D5)+1.080387*LOG(E5)-3.976731),2)</f>
        <v>1.33</v>
      </c>
      <c r="AE5" s="22">
        <f>ROUND(10^(1.90887*LOG(D5)+1.088002*LOG(E5)-4.431495),2)</f>
        <v>1.28</v>
      </c>
      <c r="AF5" s="22">
        <f>HLOOKUP($D5,AA$3:AE$43,MATCH($A5,$A$3:$A$43,0),1)</f>
        <v>1.33</v>
      </c>
      <c r="AG5" s="22">
        <f>IF(ROUND(10^(1.94019664*LOG(D5)+0.84689666*LOG(E5)-4.20067295),2)&gt;=0.01,ROUND(10^(1.94019664*LOG(D5)+0.84689666*LOG(E5)-4.20067295),2),ROUND(10^(1.94019664*LOG(D5)+0.84689666*LOG(E5)-4.20067295),3))</f>
        <v>1.1499999999999999</v>
      </c>
      <c r="AH5" s="22">
        <f>ROUND(10^(1.93813902*LOG(D5)+0.96697002*LOG(E5)-4.32216295),2)</f>
        <v>1.26</v>
      </c>
      <c r="AI5" s="22">
        <f>ROUND(10^(1.82464098*LOG(D5)+0.97625989*LOG(E5)-4.15096808),2)</f>
        <v>1.26</v>
      </c>
      <c r="AJ5" s="22">
        <f>HLOOKUP($D5,AG$3:AI$43,MATCH($A5,$A$3:$A$43,0),1)</f>
        <v>1.26</v>
      </c>
    </row>
    <row r="6" spans="1:36" ht="12.95" customHeight="1">
      <c r="A6" s="21">
        <v>373</v>
      </c>
      <c r="B6" s="64" t="s">
        <v>112</v>
      </c>
      <c r="C6" s="64"/>
      <c r="D6" s="21">
        <v>44</v>
      </c>
      <c r="E6" s="21">
        <v>22</v>
      </c>
      <c r="F6" s="4">
        <f t="shared" si="0"/>
        <v>1.45</v>
      </c>
      <c r="G6" s="21" t="s">
        <v>128</v>
      </c>
      <c r="H6" s="21"/>
      <c r="I6" s="21"/>
      <c r="J6" s="1" t="s">
        <v>15</v>
      </c>
      <c r="K6" s="22">
        <f t="shared" si="1"/>
        <v>1.28</v>
      </c>
      <c r="L6" s="22">
        <f t="shared" si="2"/>
        <v>1.51</v>
      </c>
      <c r="M6" s="22">
        <f t="shared" si="3"/>
        <v>1.45</v>
      </c>
      <c r="N6" s="22">
        <f t="shared" si="4"/>
        <v>1.43</v>
      </c>
      <c r="O6" s="22">
        <f t="shared" si="5"/>
        <v>1.45</v>
      </c>
      <c r="P6" s="22">
        <f t="shared" ref="P6:P43" si="26">HLOOKUP($D6,K$3:O$43,MATCH(A6,$A$3:$A$43,0),1)</f>
        <v>1.45</v>
      </c>
      <c r="Q6" s="22">
        <f t="shared" si="6"/>
        <v>1.32</v>
      </c>
      <c r="R6" s="22">
        <f t="shared" si="7"/>
        <v>1.57</v>
      </c>
      <c r="S6" s="22">
        <f t="shared" si="8"/>
        <v>1.48</v>
      </c>
      <c r="T6" s="22">
        <f t="shared" si="9"/>
        <v>1.49</v>
      </c>
      <c r="U6" s="22">
        <f t="shared" si="10"/>
        <v>1.49</v>
      </c>
      <c r="V6" s="22">
        <f t="shared" si="11"/>
        <v>1.64</v>
      </c>
      <c r="W6" s="22">
        <f t="shared" si="12"/>
        <v>1.44</v>
      </c>
      <c r="X6" s="22">
        <f t="shared" si="13"/>
        <v>1.44</v>
      </c>
      <c r="Y6" s="22">
        <f t="shared" si="14"/>
        <v>1.49</v>
      </c>
      <c r="Z6" s="22">
        <f t="shared" si="15"/>
        <v>1.49</v>
      </c>
      <c r="AA6" s="22">
        <f t="shared" si="16"/>
        <v>1.26</v>
      </c>
      <c r="AB6" s="22">
        <f t="shared" si="17"/>
        <v>1.67</v>
      </c>
      <c r="AC6" s="22">
        <f t="shared" si="18"/>
        <v>1.61</v>
      </c>
      <c r="AD6" s="22">
        <f t="shared" si="19"/>
        <v>1.48</v>
      </c>
      <c r="AE6" s="22">
        <f t="shared" si="20"/>
        <v>1.47</v>
      </c>
      <c r="AF6" s="22">
        <f t="shared" si="21"/>
        <v>1.47</v>
      </c>
      <c r="AG6" s="22">
        <f t="shared" si="22"/>
        <v>1.33</v>
      </c>
      <c r="AH6" s="22">
        <f t="shared" si="23"/>
        <v>1.45</v>
      </c>
      <c r="AI6" s="22">
        <f t="shared" si="24"/>
        <v>1.44</v>
      </c>
      <c r="AJ6" s="22">
        <f t="shared" si="25"/>
        <v>1.44</v>
      </c>
    </row>
    <row r="7" spans="1:36" ht="12.95" customHeight="1">
      <c r="A7" s="21">
        <v>374</v>
      </c>
      <c r="B7" s="64" t="s">
        <v>112</v>
      </c>
      <c r="C7" s="64"/>
      <c r="D7" s="21">
        <v>38</v>
      </c>
      <c r="E7" s="21">
        <v>25</v>
      </c>
      <c r="F7" s="4">
        <f t="shared" si="0"/>
        <v>1.27</v>
      </c>
      <c r="G7" s="5" t="s">
        <v>129</v>
      </c>
      <c r="H7" s="21" t="s">
        <v>114</v>
      </c>
      <c r="I7" s="21" t="s">
        <v>115</v>
      </c>
      <c r="J7" s="1" t="s">
        <v>15</v>
      </c>
      <c r="K7" s="22">
        <f t="shared" si="1"/>
        <v>1.1299999999999999</v>
      </c>
      <c r="L7" s="22">
        <f t="shared" si="2"/>
        <v>1.32</v>
      </c>
      <c r="M7" s="22">
        <f t="shared" si="3"/>
        <v>1.3</v>
      </c>
      <c r="N7" s="22">
        <f t="shared" si="4"/>
        <v>1.27</v>
      </c>
      <c r="O7" s="22">
        <f t="shared" si="5"/>
        <v>1.26</v>
      </c>
      <c r="P7" s="22">
        <f t="shared" si="26"/>
        <v>1.27</v>
      </c>
      <c r="Q7" s="22">
        <f t="shared" si="6"/>
        <v>1.1499999999999999</v>
      </c>
      <c r="R7" s="22">
        <f t="shared" si="7"/>
        <v>1.35</v>
      </c>
      <c r="S7" s="22">
        <f t="shared" si="8"/>
        <v>1.32</v>
      </c>
      <c r="T7" s="22">
        <f t="shared" si="9"/>
        <v>1.39</v>
      </c>
      <c r="U7" s="22">
        <f t="shared" si="10"/>
        <v>1.39</v>
      </c>
      <c r="V7" s="22">
        <f t="shared" si="11"/>
        <v>1.39</v>
      </c>
      <c r="W7" s="22">
        <f t="shared" si="12"/>
        <v>1.24</v>
      </c>
      <c r="X7" s="22">
        <f t="shared" si="13"/>
        <v>1.26</v>
      </c>
      <c r="Y7" s="22">
        <f t="shared" si="14"/>
        <v>1.26</v>
      </c>
      <c r="Z7" s="22">
        <f t="shared" si="15"/>
        <v>1.26</v>
      </c>
      <c r="AA7" s="22">
        <f t="shared" si="16"/>
        <v>1.1000000000000001</v>
      </c>
      <c r="AB7" s="22">
        <f t="shared" si="17"/>
        <v>1.42</v>
      </c>
      <c r="AC7" s="22">
        <f t="shared" si="18"/>
        <v>1.4</v>
      </c>
      <c r="AD7" s="22">
        <f t="shared" si="19"/>
        <v>1.34</v>
      </c>
      <c r="AE7" s="22">
        <f t="shared" si="20"/>
        <v>1.27</v>
      </c>
      <c r="AF7" s="22">
        <f t="shared" si="21"/>
        <v>1.34</v>
      </c>
      <c r="AG7" s="22">
        <f t="shared" si="22"/>
        <v>1.1200000000000001</v>
      </c>
      <c r="AH7" s="22">
        <f t="shared" si="23"/>
        <v>1.23</v>
      </c>
      <c r="AI7" s="22">
        <f t="shared" si="24"/>
        <v>1.25</v>
      </c>
      <c r="AJ7" s="22">
        <f t="shared" si="25"/>
        <v>1.23</v>
      </c>
    </row>
    <row r="8" spans="1:36" ht="12.95" customHeight="1">
      <c r="A8" s="21">
        <v>375</v>
      </c>
      <c r="B8" s="64" t="s">
        <v>112</v>
      </c>
      <c r="C8" s="64"/>
      <c r="D8" s="21">
        <v>28</v>
      </c>
      <c r="E8" s="21">
        <v>22</v>
      </c>
      <c r="F8" s="4">
        <f t="shared" si="0"/>
        <v>0.66</v>
      </c>
      <c r="G8" s="5"/>
      <c r="H8" s="21" t="s">
        <v>114</v>
      </c>
      <c r="I8" s="21" t="s">
        <v>119</v>
      </c>
      <c r="J8" s="1" t="s">
        <v>15</v>
      </c>
      <c r="K8" s="22">
        <f t="shared" si="1"/>
        <v>0.57999999999999996</v>
      </c>
      <c r="L8" s="22">
        <f t="shared" si="2"/>
        <v>0.66</v>
      </c>
      <c r="M8" s="22">
        <f t="shared" si="3"/>
        <v>0.66</v>
      </c>
      <c r="N8" s="22">
        <f t="shared" si="4"/>
        <v>0.65</v>
      </c>
      <c r="O8" s="22">
        <f t="shared" si="5"/>
        <v>0.64</v>
      </c>
      <c r="P8" s="22">
        <f t="shared" si="26"/>
        <v>0.66</v>
      </c>
      <c r="Q8" s="22">
        <f t="shared" si="6"/>
        <v>0.57999999999999996</v>
      </c>
      <c r="R8" s="22">
        <f t="shared" si="7"/>
        <v>0.66</v>
      </c>
      <c r="S8" s="22">
        <f t="shared" si="8"/>
        <v>0.66</v>
      </c>
      <c r="T8" s="22">
        <f t="shared" si="9"/>
        <v>0.7</v>
      </c>
      <c r="U8" s="22">
        <f t="shared" si="10"/>
        <v>0.66</v>
      </c>
      <c r="V8" s="22">
        <f t="shared" si="11"/>
        <v>0.68</v>
      </c>
      <c r="W8" s="22">
        <f t="shared" si="12"/>
        <v>0.63</v>
      </c>
      <c r="X8" s="22">
        <f t="shared" si="13"/>
        <v>0.64</v>
      </c>
      <c r="Y8" s="22">
        <f t="shared" si="14"/>
        <v>0.6</v>
      </c>
      <c r="Z8" s="22">
        <f t="shared" si="15"/>
        <v>0.64</v>
      </c>
      <c r="AA8" s="22">
        <f t="shared" si="16"/>
        <v>0.56000000000000005</v>
      </c>
      <c r="AB8" s="22">
        <f t="shared" si="17"/>
        <v>0.68</v>
      </c>
      <c r="AC8" s="22">
        <f t="shared" si="18"/>
        <v>0.68</v>
      </c>
      <c r="AD8" s="22">
        <f t="shared" si="19"/>
        <v>0.7</v>
      </c>
      <c r="AE8" s="22">
        <f t="shared" si="20"/>
        <v>0.62</v>
      </c>
      <c r="AF8" s="22">
        <f t="shared" si="21"/>
        <v>0.68</v>
      </c>
      <c r="AG8" s="22">
        <f t="shared" si="22"/>
        <v>0.55000000000000004</v>
      </c>
      <c r="AH8" s="22">
        <f t="shared" si="23"/>
        <v>0.6</v>
      </c>
      <c r="AI8" s="22">
        <f t="shared" si="24"/>
        <v>0.63</v>
      </c>
      <c r="AJ8" s="22">
        <f t="shared" si="25"/>
        <v>0.6</v>
      </c>
    </row>
    <row r="9" spans="1:36" ht="12.95" customHeight="1">
      <c r="A9" s="21">
        <v>376</v>
      </c>
      <c r="B9" s="64" t="s">
        <v>112</v>
      </c>
      <c r="C9" s="64"/>
      <c r="D9" s="21">
        <v>44</v>
      </c>
      <c r="E9" s="21">
        <v>24</v>
      </c>
      <c r="F9" s="4">
        <f t="shared" si="0"/>
        <v>1.58</v>
      </c>
      <c r="G9" s="5"/>
      <c r="H9" s="21"/>
      <c r="I9" s="21"/>
      <c r="J9" s="1" t="s">
        <v>15</v>
      </c>
      <c r="K9" s="22">
        <f t="shared" si="1"/>
        <v>1.4</v>
      </c>
      <c r="L9" s="22">
        <f t="shared" si="2"/>
        <v>1.66</v>
      </c>
      <c r="M9" s="22">
        <f t="shared" si="3"/>
        <v>1.6</v>
      </c>
      <c r="N9" s="22">
        <f t="shared" si="4"/>
        <v>1.57</v>
      </c>
      <c r="O9" s="22">
        <f t="shared" si="5"/>
        <v>1.58</v>
      </c>
      <c r="P9" s="22">
        <f t="shared" si="26"/>
        <v>1.58</v>
      </c>
      <c r="Q9" s="22">
        <f t="shared" si="6"/>
        <v>1.44</v>
      </c>
      <c r="R9" s="22">
        <f t="shared" si="7"/>
        <v>1.71</v>
      </c>
      <c r="S9" s="22">
        <f t="shared" si="8"/>
        <v>1.63</v>
      </c>
      <c r="T9" s="22">
        <f t="shared" si="9"/>
        <v>1.68</v>
      </c>
      <c r="U9" s="22">
        <f t="shared" si="10"/>
        <v>1.68</v>
      </c>
      <c r="V9" s="22">
        <f t="shared" si="11"/>
        <v>1.78</v>
      </c>
      <c r="W9" s="22">
        <f t="shared" si="12"/>
        <v>1.57</v>
      </c>
      <c r="X9" s="22">
        <f t="shared" si="13"/>
        <v>1.58</v>
      </c>
      <c r="Y9" s="22">
        <f t="shared" si="14"/>
        <v>1.62</v>
      </c>
      <c r="Z9" s="22">
        <f t="shared" si="15"/>
        <v>1.62</v>
      </c>
      <c r="AA9" s="22">
        <f t="shared" si="16"/>
        <v>1.37</v>
      </c>
      <c r="AB9" s="22">
        <f t="shared" si="17"/>
        <v>1.83</v>
      </c>
      <c r="AC9" s="22">
        <f t="shared" si="18"/>
        <v>1.77</v>
      </c>
      <c r="AD9" s="22">
        <f t="shared" si="19"/>
        <v>1.63</v>
      </c>
      <c r="AE9" s="22">
        <f t="shared" si="20"/>
        <v>1.61</v>
      </c>
      <c r="AF9" s="22">
        <f t="shared" si="21"/>
        <v>1.61</v>
      </c>
      <c r="AG9" s="22">
        <f t="shared" si="22"/>
        <v>1.43</v>
      </c>
      <c r="AH9" s="22">
        <f t="shared" si="23"/>
        <v>1.58</v>
      </c>
      <c r="AI9" s="22">
        <f t="shared" si="24"/>
        <v>1.57</v>
      </c>
      <c r="AJ9" s="22">
        <f t="shared" si="25"/>
        <v>1.57</v>
      </c>
    </row>
    <row r="10" spans="1:36" ht="12.95" customHeight="1">
      <c r="A10" s="21">
        <v>377</v>
      </c>
      <c r="B10" s="64" t="s">
        <v>112</v>
      </c>
      <c r="C10" s="64"/>
      <c r="D10" s="21">
        <v>32</v>
      </c>
      <c r="E10" s="21">
        <v>21</v>
      </c>
      <c r="F10" s="4">
        <f t="shared" si="0"/>
        <v>0.78</v>
      </c>
      <c r="G10" s="5" t="s">
        <v>128</v>
      </c>
      <c r="H10" s="21"/>
      <c r="I10" s="21"/>
      <c r="J10" s="1" t="s">
        <v>15</v>
      </c>
      <c r="K10" s="22">
        <f t="shared" si="1"/>
        <v>0.7</v>
      </c>
      <c r="L10" s="22">
        <f t="shared" si="2"/>
        <v>0.8</v>
      </c>
      <c r="M10" s="22">
        <f t="shared" si="3"/>
        <v>0.79</v>
      </c>
      <c r="N10" s="22">
        <f t="shared" si="4"/>
        <v>0.78</v>
      </c>
      <c r="O10" s="22">
        <f t="shared" si="5"/>
        <v>0.78</v>
      </c>
      <c r="P10" s="22">
        <f t="shared" si="26"/>
        <v>0.78</v>
      </c>
      <c r="Q10" s="22">
        <f t="shared" si="6"/>
        <v>0.71</v>
      </c>
      <c r="R10" s="22">
        <f t="shared" si="7"/>
        <v>0.82</v>
      </c>
      <c r="S10" s="22">
        <f t="shared" si="8"/>
        <v>0.8</v>
      </c>
      <c r="T10" s="22">
        <f t="shared" si="9"/>
        <v>0.82</v>
      </c>
      <c r="U10" s="22">
        <f t="shared" si="10"/>
        <v>0.82</v>
      </c>
      <c r="V10" s="22">
        <f t="shared" si="11"/>
        <v>0.84</v>
      </c>
      <c r="W10" s="22">
        <f t="shared" si="12"/>
        <v>0.77</v>
      </c>
      <c r="X10" s="22">
        <f t="shared" si="13"/>
        <v>0.77</v>
      </c>
      <c r="Y10" s="22">
        <f t="shared" si="14"/>
        <v>0.75</v>
      </c>
      <c r="Z10" s="22">
        <f t="shared" si="15"/>
        <v>0.77</v>
      </c>
      <c r="AA10" s="22">
        <f t="shared" si="16"/>
        <v>0.68</v>
      </c>
      <c r="AB10" s="22">
        <f t="shared" si="17"/>
        <v>0.85</v>
      </c>
      <c r="AC10" s="22">
        <f t="shared" si="18"/>
        <v>0.84</v>
      </c>
      <c r="AD10" s="22">
        <f t="shared" si="19"/>
        <v>0.83</v>
      </c>
      <c r="AE10" s="22">
        <f t="shared" si="20"/>
        <v>0.76</v>
      </c>
      <c r="AF10" s="22">
        <f t="shared" si="21"/>
        <v>0.83</v>
      </c>
      <c r="AG10" s="22">
        <f t="shared" si="22"/>
        <v>0.69</v>
      </c>
      <c r="AH10" s="22">
        <f t="shared" si="23"/>
        <v>0.75</v>
      </c>
      <c r="AI10" s="22">
        <f t="shared" si="24"/>
        <v>0.77</v>
      </c>
      <c r="AJ10" s="22">
        <f t="shared" si="25"/>
        <v>0.75</v>
      </c>
    </row>
    <row r="11" spans="1:36" ht="12.95" customHeight="1">
      <c r="A11" s="21">
        <v>378</v>
      </c>
      <c r="B11" s="64" t="s">
        <v>112</v>
      </c>
      <c r="C11" s="64"/>
      <c r="D11" s="21">
        <v>26</v>
      </c>
      <c r="E11" s="21">
        <v>22</v>
      </c>
      <c r="F11" s="4">
        <f t="shared" si="0"/>
        <v>0.57999999999999996</v>
      </c>
      <c r="G11" s="5" t="s">
        <v>113</v>
      </c>
      <c r="H11" s="21" t="s">
        <v>114</v>
      </c>
      <c r="I11" s="21" t="s">
        <v>115</v>
      </c>
      <c r="J11" s="1" t="s">
        <v>15</v>
      </c>
      <c r="K11" s="22">
        <f t="shared" si="1"/>
        <v>0.51</v>
      </c>
      <c r="L11" s="22">
        <f t="shared" si="2"/>
        <v>0.57999999999999996</v>
      </c>
      <c r="M11" s="22">
        <f t="shared" si="3"/>
        <v>0.57999999999999996</v>
      </c>
      <c r="N11" s="22">
        <f t="shared" si="4"/>
        <v>0.56999999999999995</v>
      </c>
      <c r="O11" s="22">
        <f t="shared" si="5"/>
        <v>0.56000000000000005</v>
      </c>
      <c r="P11" s="22">
        <f t="shared" si="26"/>
        <v>0.57999999999999996</v>
      </c>
      <c r="Q11" s="22">
        <f t="shared" si="6"/>
        <v>0.51</v>
      </c>
      <c r="R11" s="22">
        <f t="shared" si="7"/>
        <v>0.57999999999999996</v>
      </c>
      <c r="S11" s="22">
        <f t="shared" si="8"/>
        <v>0.57999999999999996</v>
      </c>
      <c r="T11" s="22">
        <f t="shared" si="9"/>
        <v>0.62</v>
      </c>
      <c r="U11" s="22">
        <f t="shared" si="10"/>
        <v>0.57999999999999996</v>
      </c>
      <c r="V11" s="22">
        <f t="shared" si="11"/>
        <v>0.59</v>
      </c>
      <c r="W11" s="22">
        <f t="shared" si="12"/>
        <v>0.55000000000000004</v>
      </c>
      <c r="X11" s="22">
        <f t="shared" si="13"/>
        <v>0.56000000000000005</v>
      </c>
      <c r="Y11" s="22">
        <f t="shared" si="14"/>
        <v>0.52</v>
      </c>
      <c r="Z11" s="22">
        <f t="shared" si="15"/>
        <v>0.56000000000000005</v>
      </c>
      <c r="AA11" s="22">
        <f t="shared" si="16"/>
        <v>0.49</v>
      </c>
      <c r="AB11" s="22">
        <f t="shared" si="17"/>
        <v>0.59</v>
      </c>
      <c r="AC11" s="22">
        <f t="shared" si="18"/>
        <v>0.59</v>
      </c>
      <c r="AD11" s="22">
        <f t="shared" si="19"/>
        <v>0.62</v>
      </c>
      <c r="AE11" s="22">
        <f t="shared" si="20"/>
        <v>0.54</v>
      </c>
      <c r="AF11" s="22">
        <f t="shared" si="21"/>
        <v>0.59</v>
      </c>
      <c r="AG11" s="22">
        <f t="shared" si="22"/>
        <v>0.48</v>
      </c>
      <c r="AH11" s="22">
        <f t="shared" si="23"/>
        <v>0.52</v>
      </c>
      <c r="AI11" s="22">
        <f t="shared" si="24"/>
        <v>0.55000000000000004</v>
      </c>
      <c r="AJ11" s="22">
        <f t="shared" si="25"/>
        <v>0.52</v>
      </c>
    </row>
    <row r="12" spans="1:36" ht="12.95" customHeight="1">
      <c r="A12" s="21">
        <v>379</v>
      </c>
      <c r="B12" s="64" t="s">
        <v>112</v>
      </c>
      <c r="C12" s="64"/>
      <c r="D12" s="21">
        <v>36</v>
      </c>
      <c r="E12" s="21">
        <v>22</v>
      </c>
      <c r="F12" s="4">
        <f t="shared" si="0"/>
        <v>1.01</v>
      </c>
      <c r="G12" s="21" t="s">
        <v>130</v>
      </c>
      <c r="H12" s="21"/>
      <c r="I12" s="21"/>
      <c r="J12" s="1" t="s">
        <v>15</v>
      </c>
      <c r="K12" s="22">
        <f t="shared" si="1"/>
        <v>0.9</v>
      </c>
      <c r="L12" s="22">
        <f t="shared" si="2"/>
        <v>1.04</v>
      </c>
      <c r="M12" s="22">
        <f t="shared" si="3"/>
        <v>1.02</v>
      </c>
      <c r="N12" s="22">
        <f t="shared" si="4"/>
        <v>1.01</v>
      </c>
      <c r="O12" s="22">
        <f t="shared" si="5"/>
        <v>1.01</v>
      </c>
      <c r="P12" s="22">
        <f t="shared" si="26"/>
        <v>1.01</v>
      </c>
      <c r="Q12" s="22">
        <f t="shared" si="6"/>
        <v>0.92</v>
      </c>
      <c r="R12" s="22">
        <f t="shared" si="7"/>
        <v>1.07</v>
      </c>
      <c r="S12" s="22">
        <f t="shared" si="8"/>
        <v>1.03</v>
      </c>
      <c r="T12" s="22">
        <f t="shared" si="9"/>
        <v>1.07</v>
      </c>
      <c r="U12" s="22">
        <f t="shared" si="10"/>
        <v>1.07</v>
      </c>
      <c r="V12" s="22">
        <f t="shared" si="11"/>
        <v>1.1100000000000001</v>
      </c>
      <c r="W12" s="22">
        <f t="shared" si="12"/>
        <v>1</v>
      </c>
      <c r="X12" s="22">
        <f t="shared" si="13"/>
        <v>1</v>
      </c>
      <c r="Y12" s="22">
        <f t="shared" si="14"/>
        <v>1</v>
      </c>
      <c r="Z12" s="22">
        <f t="shared" si="15"/>
        <v>1</v>
      </c>
      <c r="AA12" s="22">
        <f t="shared" si="16"/>
        <v>0.88</v>
      </c>
      <c r="AB12" s="22">
        <f t="shared" si="17"/>
        <v>1.1299999999999999</v>
      </c>
      <c r="AC12" s="22">
        <f t="shared" si="18"/>
        <v>1.1000000000000001</v>
      </c>
      <c r="AD12" s="22">
        <f t="shared" si="19"/>
        <v>1.06</v>
      </c>
      <c r="AE12" s="22">
        <f t="shared" si="20"/>
        <v>1</v>
      </c>
      <c r="AF12" s="22">
        <f t="shared" si="21"/>
        <v>1.06</v>
      </c>
      <c r="AG12" s="22">
        <f t="shared" si="22"/>
        <v>0.9</v>
      </c>
      <c r="AH12" s="22">
        <f t="shared" si="23"/>
        <v>0.98</v>
      </c>
      <c r="AI12" s="22">
        <f t="shared" si="24"/>
        <v>1</v>
      </c>
      <c r="AJ12" s="22">
        <f t="shared" si="25"/>
        <v>0.98</v>
      </c>
    </row>
    <row r="13" spans="1:36" ht="12.95" customHeight="1">
      <c r="A13" s="21">
        <v>380</v>
      </c>
      <c r="B13" s="64" t="s">
        <v>112</v>
      </c>
      <c r="C13" s="64"/>
      <c r="D13" s="21">
        <v>24</v>
      </c>
      <c r="E13" s="21">
        <v>19</v>
      </c>
      <c r="F13" s="4">
        <f t="shared" si="0"/>
        <v>0.42</v>
      </c>
      <c r="G13" s="5" t="s">
        <v>113</v>
      </c>
      <c r="H13" s="21"/>
      <c r="I13" s="21"/>
      <c r="J13" s="1" t="s">
        <v>15</v>
      </c>
      <c r="K13" s="22">
        <f t="shared" si="1"/>
        <v>0.38</v>
      </c>
      <c r="L13" s="22">
        <f t="shared" si="2"/>
        <v>0.42</v>
      </c>
      <c r="M13" s="22">
        <f t="shared" si="3"/>
        <v>0.42</v>
      </c>
      <c r="N13" s="22">
        <f t="shared" si="4"/>
        <v>0.42</v>
      </c>
      <c r="O13" s="22">
        <f t="shared" si="5"/>
        <v>0.42</v>
      </c>
      <c r="P13" s="22">
        <f t="shared" si="26"/>
        <v>0.42</v>
      </c>
      <c r="Q13" s="22">
        <f t="shared" si="6"/>
        <v>0.38</v>
      </c>
      <c r="R13" s="22">
        <f t="shared" si="7"/>
        <v>0.43</v>
      </c>
      <c r="S13" s="22">
        <f t="shared" si="8"/>
        <v>0.43</v>
      </c>
      <c r="T13" s="22">
        <f t="shared" si="9"/>
        <v>0.44</v>
      </c>
      <c r="U13" s="22">
        <f t="shared" si="10"/>
        <v>0.43</v>
      </c>
      <c r="V13" s="22">
        <f t="shared" si="11"/>
        <v>0.44</v>
      </c>
      <c r="W13" s="22">
        <f t="shared" si="12"/>
        <v>0.41</v>
      </c>
      <c r="X13" s="22">
        <f t="shared" si="13"/>
        <v>0.42</v>
      </c>
      <c r="Y13" s="22">
        <f t="shared" si="14"/>
        <v>0.38</v>
      </c>
      <c r="Z13" s="22">
        <f t="shared" si="15"/>
        <v>0.42</v>
      </c>
      <c r="AA13" s="22">
        <f t="shared" si="16"/>
        <v>0.37</v>
      </c>
      <c r="AB13" s="22">
        <f t="shared" si="17"/>
        <v>0.44</v>
      </c>
      <c r="AC13" s="22">
        <f t="shared" si="18"/>
        <v>0.44</v>
      </c>
      <c r="AD13" s="22">
        <f t="shared" si="19"/>
        <v>0.47</v>
      </c>
      <c r="AE13" s="22">
        <f t="shared" si="20"/>
        <v>0.39</v>
      </c>
      <c r="AF13" s="22">
        <f t="shared" si="21"/>
        <v>0.44</v>
      </c>
      <c r="AG13" s="22">
        <f t="shared" si="22"/>
        <v>0.36</v>
      </c>
      <c r="AH13" s="22">
        <f t="shared" si="23"/>
        <v>0.39</v>
      </c>
      <c r="AI13" s="22">
        <f t="shared" si="24"/>
        <v>0.41</v>
      </c>
      <c r="AJ13" s="22">
        <f t="shared" si="25"/>
        <v>0.39</v>
      </c>
    </row>
    <row r="14" spans="1:36" ht="12.95" customHeight="1">
      <c r="A14" s="21">
        <v>381</v>
      </c>
      <c r="B14" s="64" t="s">
        <v>138</v>
      </c>
      <c r="C14" s="64"/>
      <c r="D14" s="21">
        <v>14</v>
      </c>
      <c r="E14" s="21">
        <v>18</v>
      </c>
      <c r="F14" s="4">
        <f t="shared" si="0"/>
        <v>0.13</v>
      </c>
      <c r="G14" s="5"/>
      <c r="H14" s="21" t="s">
        <v>114</v>
      </c>
      <c r="I14" s="21" t="s">
        <v>119</v>
      </c>
      <c r="J14" s="1" t="s">
        <v>15</v>
      </c>
      <c r="K14" s="22">
        <f t="shared" si="1"/>
        <v>0.14000000000000001</v>
      </c>
      <c r="L14" s="22">
        <f t="shared" si="2"/>
        <v>0.15</v>
      </c>
      <c r="M14" s="22">
        <f t="shared" si="3"/>
        <v>0.16</v>
      </c>
      <c r="N14" s="22">
        <f t="shared" si="4"/>
        <v>0.15</v>
      </c>
      <c r="O14" s="22">
        <f t="shared" si="5"/>
        <v>0.15</v>
      </c>
      <c r="P14" s="22">
        <f t="shared" si="26"/>
        <v>0.15</v>
      </c>
      <c r="Q14" s="22">
        <f t="shared" si="6"/>
        <v>0.14000000000000001</v>
      </c>
      <c r="R14" s="22">
        <f t="shared" si="7"/>
        <v>0.14000000000000001</v>
      </c>
      <c r="S14" s="22">
        <f t="shared" si="8"/>
        <v>0.15</v>
      </c>
      <c r="T14" s="22">
        <f t="shared" si="9"/>
        <v>0.17</v>
      </c>
      <c r="U14" s="22">
        <f t="shared" si="10"/>
        <v>0.14000000000000001</v>
      </c>
      <c r="V14" s="22">
        <f t="shared" si="11"/>
        <v>0.15</v>
      </c>
      <c r="W14" s="22">
        <f t="shared" si="12"/>
        <v>0.14000000000000001</v>
      </c>
      <c r="X14" s="22">
        <f t="shared" si="13"/>
        <v>0.15</v>
      </c>
      <c r="Y14" s="22">
        <f t="shared" si="14"/>
        <v>0.12</v>
      </c>
      <c r="Z14" s="22">
        <f t="shared" si="15"/>
        <v>0.14000000000000001</v>
      </c>
      <c r="AA14" s="22">
        <f t="shared" si="16"/>
        <v>0.13</v>
      </c>
      <c r="AB14" s="22">
        <f t="shared" si="17"/>
        <v>0.14000000000000001</v>
      </c>
      <c r="AC14" s="22">
        <f t="shared" si="18"/>
        <v>0.15</v>
      </c>
      <c r="AD14" s="22">
        <f t="shared" si="19"/>
        <v>0.18</v>
      </c>
      <c r="AE14" s="22">
        <f t="shared" si="20"/>
        <v>0.13</v>
      </c>
      <c r="AF14" s="22">
        <f t="shared" si="21"/>
        <v>0.14000000000000001</v>
      </c>
      <c r="AG14" s="22">
        <f t="shared" si="22"/>
        <v>0.12</v>
      </c>
      <c r="AH14" s="22">
        <f t="shared" si="23"/>
        <v>0.13</v>
      </c>
      <c r="AI14" s="22">
        <f t="shared" si="24"/>
        <v>0.15</v>
      </c>
      <c r="AJ14" s="22">
        <f t="shared" si="25"/>
        <v>0.13</v>
      </c>
    </row>
    <row r="15" spans="1:36" ht="12.95" customHeight="1">
      <c r="A15" s="21">
        <v>382</v>
      </c>
      <c r="B15" s="64" t="s">
        <v>112</v>
      </c>
      <c r="C15" s="64"/>
      <c r="D15" s="21">
        <v>16</v>
      </c>
      <c r="E15" s="21">
        <v>8</v>
      </c>
      <c r="F15" s="4">
        <f t="shared" si="0"/>
        <v>0.08</v>
      </c>
      <c r="G15" s="21" t="s">
        <v>131</v>
      </c>
      <c r="H15" s="21" t="s">
        <v>117</v>
      </c>
      <c r="I15" s="21" t="s">
        <v>40</v>
      </c>
      <c r="J15" s="1" t="s">
        <v>15</v>
      </c>
      <c r="K15" s="22">
        <f t="shared" si="1"/>
        <v>0.08</v>
      </c>
      <c r="L15" s="22">
        <f t="shared" si="2"/>
        <v>0.08</v>
      </c>
      <c r="M15" s="22">
        <f t="shared" si="3"/>
        <v>0.08</v>
      </c>
      <c r="N15" s="22">
        <f t="shared" si="4"/>
        <v>0.08</v>
      </c>
      <c r="O15" s="22">
        <f t="shared" si="5"/>
        <v>0.09</v>
      </c>
      <c r="P15" s="22">
        <f t="shared" si="26"/>
        <v>0.08</v>
      </c>
      <c r="Q15" s="22">
        <f t="shared" si="6"/>
        <v>0.08</v>
      </c>
      <c r="R15" s="22">
        <f t="shared" si="7"/>
        <v>0.08</v>
      </c>
      <c r="S15" s="22">
        <f t="shared" si="8"/>
        <v>0.08</v>
      </c>
      <c r="T15" s="22">
        <f t="shared" si="9"/>
        <v>7.0000000000000007E-2</v>
      </c>
      <c r="U15" s="22">
        <f t="shared" si="10"/>
        <v>0.08</v>
      </c>
      <c r="V15" s="22">
        <f t="shared" si="11"/>
        <v>0.09</v>
      </c>
      <c r="W15" s="22">
        <f t="shared" si="12"/>
        <v>0.08</v>
      </c>
      <c r="X15" s="22">
        <f t="shared" si="13"/>
        <v>0.08</v>
      </c>
      <c r="Y15" s="22">
        <f t="shared" si="14"/>
        <v>7.0000000000000007E-2</v>
      </c>
      <c r="Z15" s="22">
        <f t="shared" si="15"/>
        <v>0.08</v>
      </c>
      <c r="AA15" s="22">
        <f t="shared" si="16"/>
        <v>0.08</v>
      </c>
      <c r="AB15" s="22">
        <f t="shared" si="17"/>
        <v>0.08</v>
      </c>
      <c r="AC15" s="22">
        <f t="shared" si="18"/>
        <v>0.08</v>
      </c>
      <c r="AD15" s="22">
        <f t="shared" si="19"/>
        <v>0.09</v>
      </c>
      <c r="AE15" s="22">
        <f t="shared" si="20"/>
        <v>7.0000000000000007E-2</v>
      </c>
      <c r="AF15" s="22">
        <f t="shared" si="21"/>
        <v>0.08</v>
      </c>
      <c r="AG15" s="22">
        <f t="shared" si="22"/>
        <v>0.08</v>
      </c>
      <c r="AH15" s="22">
        <f t="shared" si="23"/>
        <v>0.08</v>
      </c>
      <c r="AI15" s="22">
        <f t="shared" si="24"/>
        <v>0.08</v>
      </c>
      <c r="AJ15" s="22">
        <f t="shared" si="25"/>
        <v>0.08</v>
      </c>
    </row>
    <row r="16" spans="1:36" ht="12.95" customHeight="1">
      <c r="A16" s="21"/>
      <c r="B16" s="64"/>
      <c r="C16" s="64"/>
      <c r="D16" s="21"/>
      <c r="E16" s="21"/>
      <c r="F16" s="4" t="str">
        <f t="shared" si="0"/>
        <v/>
      </c>
      <c r="G16" s="5"/>
      <c r="H16" s="21"/>
      <c r="I16" s="21"/>
      <c r="J16" s="1" t="s">
        <v>15</v>
      </c>
      <c r="K16" s="22" t="e">
        <f t="shared" si="1"/>
        <v>#NUM!</v>
      </c>
      <c r="L16" s="22" t="e">
        <f t="shared" si="2"/>
        <v>#NUM!</v>
      </c>
      <c r="M16" s="22" t="e">
        <f t="shared" si="3"/>
        <v>#NUM!</v>
      </c>
      <c r="N16" s="22" t="e">
        <f t="shared" si="4"/>
        <v>#NUM!</v>
      </c>
      <c r="O16" s="22" t="e">
        <f t="shared" si="5"/>
        <v>#NUM!</v>
      </c>
      <c r="P16" s="22" t="e">
        <f t="shared" si="26"/>
        <v>#N/A</v>
      </c>
      <c r="Q16" s="22" t="e">
        <f t="shared" si="6"/>
        <v>#NUM!</v>
      </c>
      <c r="R16" s="22" t="e">
        <f t="shared" si="7"/>
        <v>#NUM!</v>
      </c>
      <c r="S16" s="22" t="e">
        <f t="shared" si="8"/>
        <v>#NUM!</v>
      </c>
      <c r="T16" s="22" t="e">
        <f t="shared" si="9"/>
        <v>#NUM!</v>
      </c>
      <c r="U16" s="22" t="e">
        <f t="shared" si="10"/>
        <v>#N/A</v>
      </c>
      <c r="V16" s="22" t="e">
        <f t="shared" si="11"/>
        <v>#NUM!</v>
      </c>
      <c r="W16" s="22" t="e">
        <f t="shared" si="12"/>
        <v>#NUM!</v>
      </c>
      <c r="X16" s="22" t="e">
        <f t="shared" si="13"/>
        <v>#NUM!</v>
      </c>
      <c r="Y16" s="22" t="e">
        <f t="shared" si="14"/>
        <v>#NUM!</v>
      </c>
      <c r="Z16" s="22" t="e">
        <f t="shared" si="15"/>
        <v>#N/A</v>
      </c>
      <c r="AA16" s="22" t="e">
        <f t="shared" si="16"/>
        <v>#NUM!</v>
      </c>
      <c r="AB16" s="22" t="e">
        <f t="shared" si="17"/>
        <v>#NUM!</v>
      </c>
      <c r="AC16" s="22" t="e">
        <f t="shared" si="18"/>
        <v>#NUM!</v>
      </c>
      <c r="AD16" s="22" t="e">
        <f t="shared" si="19"/>
        <v>#NUM!</v>
      </c>
      <c r="AE16" s="22" t="e">
        <f t="shared" si="20"/>
        <v>#NUM!</v>
      </c>
      <c r="AF16" s="22" t="e">
        <f t="shared" si="21"/>
        <v>#N/A</v>
      </c>
      <c r="AG16" s="22" t="e">
        <f t="shared" si="22"/>
        <v>#NUM!</v>
      </c>
      <c r="AH16" s="22" t="e">
        <f t="shared" si="23"/>
        <v>#NUM!</v>
      </c>
      <c r="AI16" s="22" t="e">
        <f t="shared" si="24"/>
        <v>#NUM!</v>
      </c>
      <c r="AJ16" s="22" t="e">
        <f t="shared" si="25"/>
        <v>#N/A</v>
      </c>
    </row>
    <row r="17" spans="1:36" ht="12.95" customHeight="1">
      <c r="A17" s="21"/>
      <c r="B17" s="64"/>
      <c r="C17" s="64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64"/>
      <c r="C18" s="64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64"/>
      <c r="C19" s="64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64"/>
      <c r="C20" s="64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64"/>
      <c r="C21" s="64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139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1</v>
      </c>
      <c r="E47" s="13">
        <f>COUNTA(A4:A43)</f>
        <v>12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22</v>
      </c>
      <c r="D48" s="13">
        <f>IF(D47&gt;0,ROUND(SUMIF(G4:G43,"*下層*",E4:E43)/D47,0),"")</f>
        <v>8</v>
      </c>
      <c r="E48" s="13">
        <f>ROUND(SUM(E4:E43)/E47,0)</f>
        <v>21</v>
      </c>
      <c r="F48" s="12"/>
      <c r="G48" s="14">
        <f>C48</f>
        <v>22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33</v>
      </c>
      <c r="D49" s="13">
        <f>IF(D47&gt;0,ROUND(SUMIF(G4:G43,"*下層*",D4:D43)/D47,0),"")</f>
        <v>16</v>
      </c>
      <c r="E49" s="13">
        <f>ROUND(SUM(D4:D43)/E47,0)</f>
        <v>32</v>
      </c>
      <c r="F49" s="12"/>
      <c r="G49" s="14">
        <f>C49</f>
        <v>33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10.6</v>
      </c>
      <c r="D50" s="15">
        <f>SUMIF(G4:G43,"*下層*",F4:F43)</f>
        <v>0.08</v>
      </c>
      <c r="E50" s="4">
        <f>SUM(F4:F43)</f>
        <v>10.68</v>
      </c>
      <c r="F50" s="12"/>
      <c r="G50" s="16">
        <f>C50*100</f>
        <v>1060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形状比＝67、Sr＝14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1</v>
      </c>
      <c r="E54" s="13">
        <f>COUNTA(H4:H43)</f>
        <v>5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22</v>
      </c>
      <c r="D55" s="13">
        <f>IF(D54&gt;0,ROUND(SUMIF(H4:H43,"▲",E4:E43)/D54,0),"")</f>
        <v>8</v>
      </c>
      <c r="E55" s="13">
        <f>ROUND(SUMIF(H4:H43,"*",E4:E43)/E54,0)</f>
        <v>19</v>
      </c>
      <c r="F55" s="12"/>
      <c r="G55" s="14">
        <f>C55</f>
        <v>22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27</v>
      </c>
      <c r="D56" s="13">
        <f>IF(D54&gt;0,ROUND(SUMIF(H4:H43,"▲",D4:D43)/D54,0),"")</f>
        <v>16</v>
      </c>
      <c r="E56" s="13">
        <f>ROUND(SUMIF(H4:H43,"*",D4:D43)/E54,0)</f>
        <v>24</v>
      </c>
      <c r="F56" s="12"/>
      <c r="G56" s="14">
        <f>C56</f>
        <v>27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2.64</v>
      </c>
      <c r="D57" s="15">
        <f>SUMIF(H4:H43,"▲",F4:F43)</f>
        <v>0.08</v>
      </c>
      <c r="E57" s="15">
        <f>SUM(C57:D57)</f>
        <v>2.72</v>
      </c>
      <c r="F57" s="12"/>
      <c r="G57" s="18">
        <f>C57*100</f>
        <v>264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36.4</v>
      </c>
      <c r="D61" s="19">
        <f>IF(D47&gt;0,ROUND(D54/D47*100,1),"")</f>
        <v>100</v>
      </c>
      <c r="E61" s="19">
        <f>ROUND(E54/E47*100,1)</f>
        <v>41.7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24.9</v>
      </c>
      <c r="D62" s="19">
        <f>IF(D47&gt;0,ROUND(D57/D50*100,1),"")</f>
        <v>100</v>
      </c>
      <c r="E62" s="19">
        <f>ROUND(E57/E50*100,1)</f>
        <v>25.5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22</v>
      </c>
      <c r="D67" s="13" t="str">
        <f>IF(D66&gt;0,ROUND(SUMIFS(E4:E43,G4:G43,"*下層*",H4:H43,"")/D66,0),"")</f>
        <v/>
      </c>
      <c r="E67" s="13">
        <f>IF(E66&gt;0,ROUND(SUMIF(H4:H43,"",E4:E43)/E66,0),"")</f>
        <v>22</v>
      </c>
      <c r="F67" s="12"/>
      <c r="G67" s="14">
        <f>C67</f>
        <v>22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37</v>
      </c>
      <c r="D68" s="13" t="str">
        <f>IF(D66&gt;0,ROUND(SUMIFS(D4:D43,G4:G43,"*下層*",H4:H43,"")/D66,0),"")</f>
        <v/>
      </c>
      <c r="E68" s="13">
        <f>IF(E66&gt;0,ROUND(SUMIF(H4:H43,"",D4:D43)/E66,0),"")</f>
        <v>37</v>
      </c>
      <c r="F68" s="12"/>
      <c r="G68" s="14">
        <f>C68</f>
        <v>37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7.9599999999999991</v>
      </c>
      <c r="D69" s="15" t="str">
        <f>IF(D66&gt;0,D50-D57,"")</f>
        <v/>
      </c>
      <c r="E69" s="4">
        <f>SUM(C69:D69)</f>
        <v>7.9599999999999991</v>
      </c>
      <c r="F69" s="12"/>
      <c r="G69" s="16">
        <f>C69*100</f>
        <v>795.99999999999989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形状比＝59、Sr＝17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43" priority="16" stopIfTrue="1">
      <formula>AND(($H4="スギ"),(#REF!&lt;12))</formula>
    </cfRule>
  </conditionalFormatting>
  <conditionalFormatting sqref="L4:L43">
    <cfRule type="expression" dxfId="542" priority="15" stopIfTrue="1">
      <formula>AND(($H4="スギ"),(#REF!&lt;22),(#REF!&gt;=12))</formula>
    </cfRule>
  </conditionalFormatting>
  <conditionalFormatting sqref="M4:M43">
    <cfRule type="expression" dxfId="541" priority="14" stopIfTrue="1">
      <formula>AND(($H4="スギ"),(#REF!&lt;32),(#REF!&gt;=22))</formula>
    </cfRule>
  </conditionalFormatting>
  <conditionalFormatting sqref="N4:N43">
    <cfRule type="expression" dxfId="540" priority="13" stopIfTrue="1">
      <formula>AND(($H4="スギ"),(#REF!&lt;42),(#REF!&gt;=32))</formula>
    </cfRule>
  </conditionalFormatting>
  <conditionalFormatting sqref="S4:S43">
    <cfRule type="expression" dxfId="539" priority="9" stopIfTrue="1">
      <formula>AND(($H4="ヒノキ"),(#REF!&lt;32),(#REF!&gt;=22))</formula>
    </cfRule>
  </conditionalFormatting>
  <conditionalFormatting sqref="Z4:AF43 U4:U43 AJ4:AJ43 O4:P43">
    <cfRule type="expression" dxfId="538" priority="12" stopIfTrue="1">
      <formula>AND(($H4="スギ"),(#REF!&gt;=42))</formula>
    </cfRule>
  </conditionalFormatting>
  <conditionalFormatting sqref="Z4:AF43 AJ4:AJ43 T4:U43">
    <cfRule type="expression" dxfId="537" priority="8" stopIfTrue="1">
      <formula>AND(($H4="ヒノキ"),(#REF!&gt;=32))</formula>
    </cfRule>
  </conditionalFormatting>
  <conditionalFormatting sqref="AA4:AA43 Q4:Q43">
    <cfRule type="expression" dxfId="536" priority="11" stopIfTrue="1">
      <formula>AND(($H4="ヒノキ"),(#REF!&lt;12))</formula>
    </cfRule>
  </conditionalFormatting>
  <conditionalFormatting sqref="AA4:AA43 V4:V43">
    <cfRule type="expression" dxfId="535" priority="7" stopIfTrue="1">
      <formula>AND(($H4="アカマツ"),(#REF!&lt;12))</formula>
    </cfRule>
  </conditionalFormatting>
  <conditionalFormatting sqref="AB4:AB43 W4:W43">
    <cfRule type="expression" dxfId="534" priority="6" stopIfTrue="1">
      <formula>AND(($H4="アカマツ"),(#REF!&lt;22),(#REF!&gt;=12))</formula>
    </cfRule>
  </conditionalFormatting>
  <conditionalFormatting sqref="AB4:AE43 R4:R43">
    <cfRule type="expression" dxfId="533" priority="10" stopIfTrue="1">
      <formula>AND(($H4="ヒノキ"),(#REF!&lt;22),(#REF!&gt;=12))</formula>
    </cfRule>
  </conditionalFormatting>
  <conditionalFormatting sqref="AC4:AC43 X4:X43">
    <cfRule type="expression" dxfId="532" priority="5" stopIfTrue="1">
      <formula>AND(($H4="アカマツ"),(#REF!&lt;42),(#REF!&gt;=22))</formula>
    </cfRule>
  </conditionalFormatting>
  <conditionalFormatting sqref="AG4:AG43">
    <cfRule type="expression" dxfId="531" priority="3" stopIfTrue="1">
      <formula>AND(($H4&lt;&gt;"スギ"),($H4&lt;&gt;"ヒノキ"),($H4&lt;&gt;"アカマツ"),(#REF!&lt;12))</formula>
    </cfRule>
  </conditionalFormatting>
  <conditionalFormatting sqref="AH4:AH43">
    <cfRule type="expression" dxfId="53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2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52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FDB5-2089-4112-8762-9469B6467A43}">
  <sheetPr>
    <tabColor rgb="FF92D050"/>
  </sheetPr>
  <dimension ref="A1:AJ120"/>
  <sheetViews>
    <sheetView showGridLines="0" view="pageBreakPreview" topLeftCell="A43" zoomScale="98" zoomScaleNormal="85" zoomScaleSheetLayoutView="98" workbookViewId="0">
      <selection activeCell="I25" sqref="I25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63</v>
      </c>
      <c r="B2" s="65"/>
      <c r="C2" s="65"/>
      <c r="D2" s="65"/>
      <c r="E2" s="65"/>
      <c r="F2" s="65"/>
      <c r="G2" s="65"/>
      <c r="H2" s="66" t="s">
        <v>170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271</v>
      </c>
      <c r="B4" s="64" t="s">
        <v>161</v>
      </c>
      <c r="C4" s="64"/>
      <c r="D4" s="21">
        <v>22</v>
      </c>
      <c r="E4" s="21">
        <v>18</v>
      </c>
      <c r="F4" s="4">
        <f t="shared" ref="F4:F43" si="0">IF(D4&gt;0,IF(B4="スギ",P4,IF(B4="ヒノキ",U4,IF(B4="アカマツ",Z4,IF(B4="カラマツ",AF4,AJ4)))),"")</f>
        <v>0.34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0.31</v>
      </c>
      <c r="L4" s="22">
        <f t="shared" ref="L4:L43" si="2">ROUND(10^(-5+0.73504+1.83346*LOG(D4)+1.06569*LOG(E4)),2)</f>
        <v>0.34</v>
      </c>
      <c r="M4" s="22">
        <f t="shared" ref="M4:M43" si="3">ROUND(10^(-5+0.71514+1.74357*LOG(D4)+1.17719*LOG(E4)),2)</f>
        <v>0.34</v>
      </c>
      <c r="N4" s="22">
        <f t="shared" ref="N4:N43" si="4">ROUND(10^(-5+0.82956+1.76381*LOG(D4)+1.06412*LOG(E4)),2)</f>
        <v>0.34</v>
      </c>
      <c r="O4" s="22">
        <f t="shared" ref="O4:O43" si="5">ROUND(10^(-5+0.88226+1.79204*LOG(D4)+0.99303*LOG(E4)),2)</f>
        <v>0.34</v>
      </c>
      <c r="P4" s="22">
        <f>HLOOKUP($D4,K$3:O$43,MATCH($A4,$A$3:$A$43,0),1)</f>
        <v>0.34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0.31</v>
      </c>
      <c r="R4" s="22">
        <f t="shared" ref="R4:R43" si="7">ROUND(10^(1.905709*LOG(D4)+1.011385*LOG(E4)-4.293729),2)</f>
        <v>0.34</v>
      </c>
      <c r="S4" s="22">
        <f t="shared" ref="S4:S43" si="8">ROUND(10^(1.771888*LOG(D4)+1.138415*LOG(E4)-4.271259),2)</f>
        <v>0.34</v>
      </c>
      <c r="T4" s="22">
        <f t="shared" ref="T4:T43" si="9">ROUND(10^(1.671519*LOG(D4)+1.363617*LOG(E4)-4.404407),2)</f>
        <v>0.36</v>
      </c>
      <c r="U4" s="22">
        <f t="shared" ref="U4:U43" si="10">HLOOKUP($D4,Q$3:T$43,MATCH($A4,$A$3:$A$43,0),1)</f>
        <v>0.34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0.35</v>
      </c>
      <c r="W4" s="22">
        <f t="shared" ref="W4:W43" si="12">ROUND(10^(-4.155639+1.847898*LOG(D4)+0.951955*LOG(E4)),2)</f>
        <v>0.33</v>
      </c>
      <c r="X4" s="22">
        <f t="shared" ref="X4:X43" si="13">ROUND(10^(-4.194535+1.804172*LOG(D4)+1.034248*LOG(E4)),2)</f>
        <v>0.34</v>
      </c>
      <c r="Y4" s="22">
        <f t="shared" ref="Y4:Y43" si="14">ROUND(10^(-4.42347+2.006485*LOG(D4)+0.967757*LOG(E4)),2)</f>
        <v>0.31</v>
      </c>
      <c r="Z4" s="22">
        <f t="shared" ref="Z4:Z43" si="15">HLOOKUP($D4,V$3:Y$43,MATCH($A4,$A$3:$A$43,0),1)</f>
        <v>0.34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0.3</v>
      </c>
      <c r="AB4" s="22">
        <f t="shared" ref="AB4:AB43" si="17">ROUND(10^(1.979213*LOG(D4)+0.998347*LOG(E4)-4.369281),2)</f>
        <v>0.35</v>
      </c>
      <c r="AC4" s="22">
        <f t="shared" ref="AC4:AC43" si="18">ROUND(10^(1.904401*LOG(D4)+1.062478*LOG(E4)-4.348104),2)</f>
        <v>0.35</v>
      </c>
      <c r="AD4" s="22">
        <f t="shared" ref="AD4:AD43" si="19">ROUND(10^(1.640825*LOG(D4)+1.080387*LOG(E4)-3.976731),2)</f>
        <v>0.38</v>
      </c>
      <c r="AE4" s="22">
        <f t="shared" ref="AE4:AE43" si="20">ROUND(10^(1.90887*LOG(D4)+1.088002*LOG(E4)-4.431495),2)</f>
        <v>0.31</v>
      </c>
      <c r="AF4" s="22">
        <f t="shared" ref="AF4:AF43" si="21">HLOOKUP($D4,AA$3:AE$43,MATCH($A4,$A$3:$A$43,0),1)</f>
        <v>0.35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0.28999999999999998</v>
      </c>
      <c r="AH4" s="22">
        <f t="shared" ref="AH4:AH43" si="23">ROUND(10^(1.93813902*LOG(D4)+0.96697002*LOG(E4)-4.32216295),2)</f>
        <v>0.31</v>
      </c>
      <c r="AI4" s="22">
        <f t="shared" ref="AI4:AI43" si="24">ROUND(10^(1.82464098*LOG(D4)+0.97625989*LOG(E4)-4.15096808),2)</f>
        <v>0.33</v>
      </c>
      <c r="AJ4" s="22">
        <f t="shared" ref="AJ4:AJ43" si="25">HLOOKUP($D4,AG$3:AI$43,MATCH($A4,$A$3:$A$43,0),1)</f>
        <v>0.31</v>
      </c>
    </row>
    <row r="5" spans="1:36" ht="12.95" customHeight="1">
      <c r="A5" s="21">
        <v>272</v>
      </c>
      <c r="B5" s="64" t="s">
        <v>161</v>
      </c>
      <c r="C5" s="64"/>
      <c r="D5" s="21">
        <v>12</v>
      </c>
      <c r="E5" s="21">
        <v>14</v>
      </c>
      <c r="F5" s="4">
        <f>IF(D5&gt;0,IF(B5="スギ",P5,IF(B5="ヒノキ",U5,IF(B5="アカマツ",Z5,IF(B5="カラマツ",AF5,AJ5)))),"")</f>
        <v>0.09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0.08</v>
      </c>
      <c r="L5" s="22">
        <f>ROUND(10^(-5+0.73504+1.83346*LOG(D5)+1.06569*LOG(E5)),2)</f>
        <v>0.09</v>
      </c>
      <c r="M5" s="22">
        <f>ROUND(10^(-5+0.71514+1.74357*LOG(D5)+1.17719*LOG(E5)),2)</f>
        <v>0.09</v>
      </c>
      <c r="N5" s="22">
        <f>ROUND(10^(-5+0.82956+1.76381*LOG(D5)+1.06412*LOG(E5)),2)</f>
        <v>0.09</v>
      </c>
      <c r="O5" s="22">
        <f>ROUND(10^(-5+0.88226+1.79204*LOG(D5)+0.99303*LOG(E5)),2)</f>
        <v>0.09</v>
      </c>
      <c r="P5" s="22">
        <f>HLOOKUP($D5,K$3:O$43,MATCH(A5,$A$3:$A$43,0),1)</f>
        <v>0.09</v>
      </c>
      <c r="Q5" s="22">
        <f>IF(ROUND(10^(1.810672*LOG(D5)+0.982833*LOG(E5)-4.173533),2)&gt;=0.01,ROUND(10^(1.810672*LOG(D5)+0.982833*LOG(E5)-4.173533),2),ROUND(10^(1.810672*LOG(D5)+0.982833*LOG(E5)-4.173533),3))</f>
        <v>0.08</v>
      </c>
      <c r="R5" s="22">
        <f>ROUND(10^(1.905709*LOG(D5)+1.011385*LOG(E5)-4.293729),2)</f>
        <v>0.08</v>
      </c>
      <c r="S5" s="22">
        <f>ROUND(10^(1.771888*LOG(D5)+1.138415*LOG(E5)-4.271259),2)</f>
        <v>0.09</v>
      </c>
      <c r="T5" s="22">
        <f>ROUND(10^(1.671519*LOG(D5)+1.363617*LOG(E5)-4.404407),2)</f>
        <v>0.09</v>
      </c>
      <c r="U5" s="22">
        <f>HLOOKUP($D5,Q$3:T$43,MATCH($A5,$A$3:$A$43,0),1)</f>
        <v>0.08</v>
      </c>
      <c r="V5" s="22">
        <f>IF(ROUND(10^(-4.249503+1.946501*LOG(D5)+0.942682*LOG(E5)),2)&gt;=0.01,ROUND(10^(-4.249503+1.946501*LOG(D5)+0.942682*LOG(E5)),2),ROUND(10^(-4.249503+1.946501*LOG(D5)+0.942682*LOG(E5)),3))</f>
        <v>0.09</v>
      </c>
      <c r="W5" s="22">
        <f>ROUND(10^(-4.155639+1.847898*LOG(D5)+0.951955*LOG(E5)),2)</f>
        <v>0.09</v>
      </c>
      <c r="X5" s="22">
        <f>ROUND(10^(-4.194535+1.804172*LOG(D5)+1.034248*LOG(E5)),2)</f>
        <v>0.09</v>
      </c>
      <c r="Y5" s="22">
        <f>ROUND(10^(-4.42347+2.006485*LOG(D5)+0.967757*LOG(E5)),2)</f>
        <v>7.0000000000000007E-2</v>
      </c>
      <c r="Z5" s="22">
        <f>HLOOKUP($D5,V$3:Y$43,MATCH($A5,$A$3:$A$43,0),1)</f>
        <v>0.09</v>
      </c>
      <c r="AA5" s="22">
        <f>IF(ROUND(10^(1.80389*LOG(D5)+0.962587*LOG(E5)-4.155099),2)&gt;=0.01,ROUND(10^(1.80389*LOG(D5)+0.962587*LOG(E5)-4.155099),2),ROUND(10^(1.80389*LOG(D5)+0.962587*LOG(E5)-4.155099),3))</f>
        <v>0.08</v>
      </c>
      <c r="AB5" s="22">
        <f>ROUND(10^(1.979213*LOG(D5)+0.998347*LOG(E5)-4.369281),2)</f>
        <v>0.08</v>
      </c>
      <c r="AC5" s="22">
        <f>ROUND(10^(1.904401*LOG(D5)+1.062478*LOG(E5)-4.348104),2)</f>
        <v>0.08</v>
      </c>
      <c r="AD5" s="22">
        <f>ROUND(10^(1.640825*LOG(D5)+1.080387*LOG(E5)-3.976731),2)</f>
        <v>0.11</v>
      </c>
      <c r="AE5" s="22">
        <f>ROUND(10^(1.90887*LOG(D5)+1.088002*LOG(E5)-4.431495),2)</f>
        <v>0.08</v>
      </c>
      <c r="AF5" s="22">
        <f>HLOOKUP($D5,AA$3:AE$43,MATCH($A5,$A$3:$A$43,0),1)</f>
        <v>0.08</v>
      </c>
      <c r="AG5" s="22">
        <f>IF(ROUND(10^(1.94019664*LOG(D5)+0.84689666*LOG(E5)-4.20067295),2)&gt;=0.01,ROUND(10^(1.94019664*LOG(D5)+0.84689666*LOG(E5)-4.20067295),2),ROUND(10^(1.94019664*LOG(D5)+0.84689666*LOG(E5)-4.20067295),3))</f>
        <v>7.0000000000000007E-2</v>
      </c>
      <c r="AH5" s="22">
        <f>ROUND(10^(1.93813902*LOG(D5)+0.96697002*LOG(E5)-4.32216295),2)</f>
        <v>0.08</v>
      </c>
      <c r="AI5" s="22">
        <f>ROUND(10^(1.82464098*LOG(D5)+0.97625989*LOG(E5)-4.15096808),2)</f>
        <v>0.09</v>
      </c>
      <c r="AJ5" s="22">
        <f>HLOOKUP($D5,AG$3:AI$43,MATCH($A5,$A$3:$A$43,0),1)</f>
        <v>0.08</v>
      </c>
    </row>
    <row r="6" spans="1:36" ht="12.95" customHeight="1">
      <c r="A6" s="21">
        <v>273</v>
      </c>
      <c r="B6" s="64" t="s">
        <v>161</v>
      </c>
      <c r="C6" s="64"/>
      <c r="D6" s="21">
        <v>18</v>
      </c>
      <c r="E6" s="21">
        <v>16</v>
      </c>
      <c r="F6" s="4">
        <f t="shared" si="0"/>
        <v>0.21</v>
      </c>
      <c r="G6" s="21" t="s">
        <v>162</v>
      </c>
      <c r="H6" s="21" t="s">
        <v>148</v>
      </c>
      <c r="I6" s="21" t="s">
        <v>169</v>
      </c>
      <c r="J6" s="1" t="s">
        <v>15</v>
      </c>
      <c r="K6" s="22">
        <f t="shared" si="1"/>
        <v>0.19</v>
      </c>
      <c r="L6" s="22">
        <f t="shared" si="2"/>
        <v>0.21</v>
      </c>
      <c r="M6" s="22">
        <f t="shared" si="3"/>
        <v>0.21</v>
      </c>
      <c r="N6" s="22">
        <f t="shared" si="4"/>
        <v>0.21</v>
      </c>
      <c r="O6" s="22">
        <f t="shared" si="5"/>
        <v>0.21</v>
      </c>
      <c r="P6" s="22">
        <f t="shared" ref="P6:P43" si="26">HLOOKUP($D6,K$3:O$43,MATCH(A6,$A$3:$A$43,0),1)</f>
        <v>0.21</v>
      </c>
      <c r="Q6" s="22">
        <f t="shared" si="6"/>
        <v>0.19</v>
      </c>
      <c r="R6" s="22">
        <f t="shared" si="7"/>
        <v>0.21</v>
      </c>
      <c r="S6" s="22">
        <f t="shared" si="8"/>
        <v>0.21</v>
      </c>
      <c r="T6" s="22">
        <f t="shared" si="9"/>
        <v>0.22</v>
      </c>
      <c r="U6" s="22">
        <f t="shared" si="10"/>
        <v>0.21</v>
      </c>
      <c r="V6" s="22">
        <f t="shared" si="11"/>
        <v>0.21</v>
      </c>
      <c r="W6" s="22">
        <f t="shared" si="12"/>
        <v>0.2</v>
      </c>
      <c r="X6" s="22">
        <f t="shared" si="13"/>
        <v>0.21</v>
      </c>
      <c r="Y6" s="22">
        <f t="shared" si="14"/>
        <v>0.18</v>
      </c>
      <c r="Z6" s="22">
        <f t="shared" si="15"/>
        <v>0.2</v>
      </c>
      <c r="AA6" s="22">
        <f t="shared" si="16"/>
        <v>0.19</v>
      </c>
      <c r="AB6" s="22">
        <f t="shared" si="17"/>
        <v>0.21</v>
      </c>
      <c r="AC6" s="22">
        <f t="shared" si="18"/>
        <v>0.21</v>
      </c>
      <c r="AD6" s="22">
        <f t="shared" si="19"/>
        <v>0.24</v>
      </c>
      <c r="AE6" s="22">
        <f t="shared" si="20"/>
        <v>0.19</v>
      </c>
      <c r="AF6" s="22">
        <f t="shared" si="21"/>
        <v>0.21</v>
      </c>
      <c r="AG6" s="22">
        <f t="shared" si="22"/>
        <v>0.18</v>
      </c>
      <c r="AH6" s="22">
        <f t="shared" si="23"/>
        <v>0.19</v>
      </c>
      <c r="AI6" s="22">
        <f t="shared" si="24"/>
        <v>0.21</v>
      </c>
      <c r="AJ6" s="22">
        <f t="shared" si="25"/>
        <v>0.19</v>
      </c>
    </row>
    <row r="7" spans="1:36" ht="12.95" customHeight="1">
      <c r="A7" s="21">
        <v>274</v>
      </c>
      <c r="B7" s="64" t="s">
        <v>161</v>
      </c>
      <c r="C7" s="64"/>
      <c r="D7" s="21">
        <v>10</v>
      </c>
      <c r="E7" s="21">
        <v>9</v>
      </c>
      <c r="F7" s="4">
        <f t="shared" si="0"/>
        <v>0.04</v>
      </c>
      <c r="G7" s="5" t="s">
        <v>131</v>
      </c>
      <c r="H7" s="21" t="s">
        <v>164</v>
      </c>
      <c r="I7" s="21" t="s">
        <v>107</v>
      </c>
      <c r="J7" s="1" t="s">
        <v>15</v>
      </c>
      <c r="K7" s="22">
        <f t="shared" si="1"/>
        <v>0.04</v>
      </c>
      <c r="L7" s="22">
        <f t="shared" si="2"/>
        <v>0.04</v>
      </c>
      <c r="M7" s="22">
        <f t="shared" si="3"/>
        <v>0.04</v>
      </c>
      <c r="N7" s="22">
        <f t="shared" si="4"/>
        <v>0.04</v>
      </c>
      <c r="O7" s="22">
        <f t="shared" si="5"/>
        <v>0.04</v>
      </c>
      <c r="P7" s="22">
        <f t="shared" si="26"/>
        <v>0.04</v>
      </c>
      <c r="Q7" s="22">
        <f t="shared" si="6"/>
        <v>0.04</v>
      </c>
      <c r="R7" s="22">
        <f t="shared" si="7"/>
        <v>0.04</v>
      </c>
      <c r="S7" s="22">
        <f t="shared" si="8"/>
        <v>0.04</v>
      </c>
      <c r="T7" s="22">
        <f t="shared" si="9"/>
        <v>0.04</v>
      </c>
      <c r="U7" s="22">
        <f t="shared" si="10"/>
        <v>0.04</v>
      </c>
      <c r="V7" s="22">
        <f t="shared" si="11"/>
        <v>0.04</v>
      </c>
      <c r="W7" s="22">
        <f t="shared" si="12"/>
        <v>0.04</v>
      </c>
      <c r="X7" s="22">
        <f t="shared" si="13"/>
        <v>0.04</v>
      </c>
      <c r="Y7" s="22">
        <f t="shared" si="14"/>
        <v>0.03</v>
      </c>
      <c r="Z7" s="22">
        <f t="shared" si="15"/>
        <v>0.04</v>
      </c>
      <c r="AA7" s="22">
        <f t="shared" si="16"/>
        <v>0.04</v>
      </c>
      <c r="AB7" s="22">
        <f t="shared" si="17"/>
        <v>0.04</v>
      </c>
      <c r="AC7" s="22">
        <f t="shared" si="18"/>
        <v>0.04</v>
      </c>
      <c r="AD7" s="22">
        <f t="shared" si="19"/>
        <v>0.05</v>
      </c>
      <c r="AE7" s="22">
        <f t="shared" si="20"/>
        <v>0.03</v>
      </c>
      <c r="AF7" s="22">
        <f t="shared" si="21"/>
        <v>0.04</v>
      </c>
      <c r="AG7" s="22">
        <f t="shared" si="22"/>
        <v>0.04</v>
      </c>
      <c r="AH7" s="22">
        <f t="shared" si="23"/>
        <v>0.03</v>
      </c>
      <c r="AI7" s="22">
        <f t="shared" si="24"/>
        <v>0.04</v>
      </c>
      <c r="AJ7" s="22">
        <f t="shared" si="25"/>
        <v>0.04</v>
      </c>
    </row>
    <row r="8" spans="1:36" ht="12.95" customHeight="1">
      <c r="A8" s="21">
        <v>275</v>
      </c>
      <c r="B8" s="64" t="s">
        <v>161</v>
      </c>
      <c r="C8" s="64"/>
      <c r="D8" s="21">
        <v>10</v>
      </c>
      <c r="E8" s="21">
        <v>7</v>
      </c>
      <c r="F8" s="4">
        <f t="shared" si="0"/>
        <v>0.03</v>
      </c>
      <c r="G8" s="5" t="s">
        <v>131</v>
      </c>
      <c r="H8" s="21" t="s">
        <v>164</v>
      </c>
      <c r="I8" s="21" t="s">
        <v>107</v>
      </c>
      <c r="J8" s="1" t="s">
        <v>15</v>
      </c>
      <c r="K8" s="22">
        <f t="shared" si="1"/>
        <v>0.03</v>
      </c>
      <c r="L8" s="22">
        <f t="shared" si="2"/>
        <v>0.03</v>
      </c>
      <c r="M8" s="22">
        <f t="shared" si="3"/>
        <v>0.03</v>
      </c>
      <c r="N8" s="22">
        <f t="shared" si="4"/>
        <v>0.03</v>
      </c>
      <c r="O8" s="22">
        <f t="shared" si="5"/>
        <v>0.03</v>
      </c>
      <c r="P8" s="22">
        <f t="shared" si="26"/>
        <v>0.03</v>
      </c>
      <c r="Q8" s="22">
        <f t="shared" si="6"/>
        <v>0.03</v>
      </c>
      <c r="R8" s="22">
        <f t="shared" si="7"/>
        <v>0.03</v>
      </c>
      <c r="S8" s="22">
        <f t="shared" si="8"/>
        <v>0.03</v>
      </c>
      <c r="T8" s="22">
        <f t="shared" si="9"/>
        <v>0.03</v>
      </c>
      <c r="U8" s="22">
        <f t="shared" si="10"/>
        <v>0.03</v>
      </c>
      <c r="V8" s="22">
        <f t="shared" si="11"/>
        <v>0.03</v>
      </c>
      <c r="W8" s="22">
        <f t="shared" si="12"/>
        <v>0.03</v>
      </c>
      <c r="X8" s="22">
        <f t="shared" si="13"/>
        <v>0.03</v>
      </c>
      <c r="Y8" s="22">
        <f t="shared" si="14"/>
        <v>0.03</v>
      </c>
      <c r="Z8" s="22">
        <f t="shared" si="15"/>
        <v>0.03</v>
      </c>
      <c r="AA8" s="22">
        <f t="shared" si="16"/>
        <v>0.03</v>
      </c>
      <c r="AB8" s="22">
        <f t="shared" si="17"/>
        <v>0.03</v>
      </c>
      <c r="AC8" s="22">
        <f t="shared" si="18"/>
        <v>0.03</v>
      </c>
      <c r="AD8" s="22">
        <f t="shared" si="19"/>
        <v>0.04</v>
      </c>
      <c r="AE8" s="22">
        <f t="shared" si="20"/>
        <v>0.02</v>
      </c>
      <c r="AF8" s="22">
        <f t="shared" si="21"/>
        <v>0.03</v>
      </c>
      <c r="AG8" s="22">
        <f t="shared" si="22"/>
        <v>0.03</v>
      </c>
      <c r="AH8" s="22">
        <f t="shared" si="23"/>
        <v>0.03</v>
      </c>
      <c r="AI8" s="22">
        <f t="shared" si="24"/>
        <v>0.03</v>
      </c>
      <c r="AJ8" s="22">
        <f t="shared" si="25"/>
        <v>0.03</v>
      </c>
    </row>
    <row r="9" spans="1:36" ht="12.95" customHeight="1">
      <c r="A9" s="21">
        <v>276</v>
      </c>
      <c r="B9" s="64" t="s">
        <v>161</v>
      </c>
      <c r="C9" s="64"/>
      <c r="D9" s="21">
        <v>32</v>
      </c>
      <c r="E9" s="21">
        <v>23</v>
      </c>
      <c r="F9" s="4">
        <f t="shared" si="0"/>
        <v>0.86</v>
      </c>
      <c r="G9" s="5"/>
      <c r="H9" s="21"/>
      <c r="J9" s="1" t="s">
        <v>15</v>
      </c>
      <c r="K9" s="22">
        <f t="shared" si="1"/>
        <v>0.77</v>
      </c>
      <c r="L9" s="22">
        <f t="shared" si="2"/>
        <v>0.88</v>
      </c>
      <c r="M9" s="22">
        <f t="shared" si="3"/>
        <v>0.88</v>
      </c>
      <c r="N9" s="22">
        <f t="shared" si="4"/>
        <v>0.86</v>
      </c>
      <c r="O9" s="22">
        <f t="shared" si="5"/>
        <v>0.85</v>
      </c>
      <c r="P9" s="22">
        <f t="shared" si="26"/>
        <v>0.86</v>
      </c>
      <c r="Q9" s="22">
        <f t="shared" si="6"/>
        <v>0.78</v>
      </c>
      <c r="R9" s="22">
        <f t="shared" si="7"/>
        <v>0.9</v>
      </c>
      <c r="S9" s="22">
        <f t="shared" si="8"/>
        <v>0.88</v>
      </c>
      <c r="T9" s="22">
        <f t="shared" si="9"/>
        <v>0.93</v>
      </c>
      <c r="U9" s="22">
        <f t="shared" si="10"/>
        <v>0.93</v>
      </c>
      <c r="V9" s="22">
        <f t="shared" si="11"/>
        <v>0.92</v>
      </c>
      <c r="W9" s="22">
        <f t="shared" si="12"/>
        <v>0.84</v>
      </c>
      <c r="X9" s="22">
        <f t="shared" si="13"/>
        <v>0.85</v>
      </c>
      <c r="Y9" s="22">
        <f t="shared" si="14"/>
        <v>0.82</v>
      </c>
      <c r="Z9" s="22">
        <f t="shared" si="15"/>
        <v>0.85</v>
      </c>
      <c r="AA9" s="22">
        <f t="shared" si="16"/>
        <v>0.74</v>
      </c>
      <c r="AB9" s="22">
        <f t="shared" si="17"/>
        <v>0.93</v>
      </c>
      <c r="AC9" s="22">
        <f t="shared" si="18"/>
        <v>0.92</v>
      </c>
      <c r="AD9" s="22">
        <f t="shared" si="19"/>
        <v>0.92</v>
      </c>
      <c r="AE9" s="22">
        <f t="shared" si="20"/>
        <v>0.84</v>
      </c>
      <c r="AF9" s="22">
        <f t="shared" si="21"/>
        <v>0.92</v>
      </c>
      <c r="AG9" s="22">
        <f t="shared" si="22"/>
        <v>0.75</v>
      </c>
      <c r="AH9" s="22">
        <f t="shared" si="23"/>
        <v>0.82</v>
      </c>
      <c r="AI9" s="22">
        <f t="shared" si="24"/>
        <v>0.84</v>
      </c>
      <c r="AJ9" s="22">
        <f t="shared" si="25"/>
        <v>0.82</v>
      </c>
    </row>
    <row r="10" spans="1:36" ht="12.95" customHeight="1">
      <c r="A10" s="21">
        <v>277</v>
      </c>
      <c r="B10" s="64" t="s">
        <v>161</v>
      </c>
      <c r="C10" s="64"/>
      <c r="D10" s="21">
        <v>18</v>
      </c>
      <c r="E10" s="21">
        <v>20</v>
      </c>
      <c r="F10" s="4">
        <f t="shared" si="0"/>
        <v>0.26</v>
      </c>
      <c r="G10" s="5"/>
      <c r="H10" s="21" t="s">
        <v>148</v>
      </c>
      <c r="I10" s="21" t="s">
        <v>147</v>
      </c>
      <c r="J10" s="1" t="s">
        <v>15</v>
      </c>
      <c r="K10" s="22">
        <f t="shared" si="1"/>
        <v>0.24</v>
      </c>
      <c r="L10" s="22">
        <f t="shared" si="2"/>
        <v>0.26</v>
      </c>
      <c r="M10" s="22">
        <f t="shared" si="3"/>
        <v>0.27</v>
      </c>
      <c r="N10" s="22">
        <f t="shared" si="4"/>
        <v>0.27</v>
      </c>
      <c r="O10" s="22">
        <f t="shared" si="5"/>
        <v>0.27</v>
      </c>
      <c r="P10" s="22">
        <f t="shared" si="26"/>
        <v>0.26</v>
      </c>
      <c r="Q10" s="22">
        <f t="shared" si="6"/>
        <v>0.24</v>
      </c>
      <c r="R10" s="22">
        <f t="shared" si="7"/>
        <v>0.26</v>
      </c>
      <c r="S10" s="22">
        <f t="shared" si="8"/>
        <v>0.27</v>
      </c>
      <c r="T10" s="22">
        <f t="shared" si="9"/>
        <v>0.28999999999999998</v>
      </c>
      <c r="U10" s="22">
        <f t="shared" si="10"/>
        <v>0.26</v>
      </c>
      <c r="V10" s="22">
        <f t="shared" si="11"/>
        <v>0.26</v>
      </c>
      <c r="W10" s="22">
        <f t="shared" si="12"/>
        <v>0.25</v>
      </c>
      <c r="X10" s="22">
        <f t="shared" si="13"/>
        <v>0.26</v>
      </c>
      <c r="Y10" s="22">
        <f t="shared" si="14"/>
        <v>0.23</v>
      </c>
      <c r="Z10" s="22">
        <f t="shared" si="15"/>
        <v>0.25</v>
      </c>
      <c r="AA10" s="22">
        <f t="shared" si="16"/>
        <v>0.23</v>
      </c>
      <c r="AB10" s="22">
        <f t="shared" si="17"/>
        <v>0.26</v>
      </c>
      <c r="AC10" s="22">
        <f t="shared" si="18"/>
        <v>0.27</v>
      </c>
      <c r="AD10" s="22">
        <f t="shared" si="19"/>
        <v>0.31</v>
      </c>
      <c r="AE10" s="22">
        <f t="shared" si="20"/>
        <v>0.24</v>
      </c>
      <c r="AF10" s="22">
        <f t="shared" si="21"/>
        <v>0.26</v>
      </c>
      <c r="AG10" s="22">
        <f t="shared" si="22"/>
        <v>0.22</v>
      </c>
      <c r="AH10" s="22">
        <f t="shared" si="23"/>
        <v>0.23</v>
      </c>
      <c r="AI10" s="22">
        <f t="shared" si="24"/>
        <v>0.26</v>
      </c>
      <c r="AJ10" s="22">
        <f t="shared" si="25"/>
        <v>0.23</v>
      </c>
    </row>
    <row r="11" spans="1:36" ht="12.95" customHeight="1">
      <c r="A11" s="21">
        <v>278</v>
      </c>
      <c r="B11" s="64" t="s">
        <v>161</v>
      </c>
      <c r="C11" s="64"/>
      <c r="D11" s="21">
        <v>12</v>
      </c>
      <c r="E11" s="21">
        <v>9</v>
      </c>
      <c r="F11" s="4">
        <f t="shared" si="0"/>
        <v>0.05</v>
      </c>
      <c r="G11" s="5" t="s">
        <v>131</v>
      </c>
      <c r="H11" s="21" t="s">
        <v>164</v>
      </c>
      <c r="I11" s="21" t="s">
        <v>107</v>
      </c>
      <c r="J11" s="1" t="s">
        <v>15</v>
      </c>
      <c r="K11" s="22">
        <f t="shared" si="1"/>
        <v>0.05</v>
      </c>
      <c r="L11" s="22">
        <f t="shared" si="2"/>
        <v>0.05</v>
      </c>
      <c r="M11" s="22">
        <f t="shared" si="3"/>
        <v>0.05</v>
      </c>
      <c r="N11" s="22">
        <f t="shared" si="4"/>
        <v>0.06</v>
      </c>
      <c r="O11" s="22">
        <f t="shared" si="5"/>
        <v>0.06</v>
      </c>
      <c r="P11" s="22">
        <f t="shared" si="26"/>
        <v>0.05</v>
      </c>
      <c r="Q11" s="22">
        <f t="shared" si="6"/>
        <v>0.05</v>
      </c>
      <c r="R11" s="22">
        <f t="shared" si="7"/>
        <v>0.05</v>
      </c>
      <c r="S11" s="22">
        <f t="shared" si="8"/>
        <v>0.05</v>
      </c>
      <c r="T11" s="22">
        <f t="shared" si="9"/>
        <v>0.05</v>
      </c>
      <c r="U11" s="22">
        <f t="shared" si="10"/>
        <v>0.05</v>
      </c>
      <c r="V11" s="22">
        <f t="shared" si="11"/>
        <v>0.06</v>
      </c>
      <c r="W11" s="22">
        <f t="shared" si="12"/>
        <v>0.06</v>
      </c>
      <c r="X11" s="22">
        <f t="shared" si="13"/>
        <v>0.05</v>
      </c>
      <c r="Y11" s="22">
        <f t="shared" si="14"/>
        <v>0.05</v>
      </c>
      <c r="Z11" s="22">
        <f t="shared" si="15"/>
        <v>0.06</v>
      </c>
      <c r="AA11" s="22">
        <f t="shared" si="16"/>
        <v>0.05</v>
      </c>
      <c r="AB11" s="22">
        <f t="shared" si="17"/>
        <v>0.05</v>
      </c>
      <c r="AC11" s="22">
        <f t="shared" si="18"/>
        <v>0.05</v>
      </c>
      <c r="AD11" s="22">
        <f t="shared" si="19"/>
        <v>7.0000000000000007E-2</v>
      </c>
      <c r="AE11" s="22">
        <f t="shared" si="20"/>
        <v>0.05</v>
      </c>
      <c r="AF11" s="22">
        <f t="shared" si="21"/>
        <v>0.05</v>
      </c>
      <c r="AG11" s="22">
        <f t="shared" si="22"/>
        <v>0.05</v>
      </c>
      <c r="AH11" s="22">
        <f t="shared" si="23"/>
        <v>0.05</v>
      </c>
      <c r="AI11" s="22">
        <f t="shared" si="24"/>
        <v>0.06</v>
      </c>
      <c r="AJ11" s="22">
        <f t="shared" si="25"/>
        <v>0.05</v>
      </c>
    </row>
    <row r="12" spans="1:36" ht="12.95" customHeight="1">
      <c r="A12" s="21">
        <v>279</v>
      </c>
      <c r="B12" s="64" t="s">
        <v>161</v>
      </c>
      <c r="C12" s="64"/>
      <c r="D12" s="21">
        <v>14</v>
      </c>
      <c r="E12" s="21">
        <v>13</v>
      </c>
      <c r="F12" s="4">
        <f t="shared" si="0"/>
        <v>0.11</v>
      </c>
      <c r="G12" s="21"/>
      <c r="H12" s="21" t="s">
        <v>148</v>
      </c>
      <c r="I12" s="21" t="s">
        <v>147</v>
      </c>
      <c r="J12" s="1" t="s">
        <v>15</v>
      </c>
      <c r="K12" s="22">
        <f t="shared" si="1"/>
        <v>0.1</v>
      </c>
      <c r="L12" s="22">
        <f t="shared" si="2"/>
        <v>0.11</v>
      </c>
      <c r="M12" s="22">
        <f t="shared" si="3"/>
        <v>0.11</v>
      </c>
      <c r="N12" s="22">
        <f t="shared" si="4"/>
        <v>0.11</v>
      </c>
      <c r="O12" s="22">
        <f t="shared" si="5"/>
        <v>0.11</v>
      </c>
      <c r="P12" s="22">
        <f t="shared" si="26"/>
        <v>0.11</v>
      </c>
      <c r="Q12" s="22">
        <f t="shared" si="6"/>
        <v>0.1</v>
      </c>
      <c r="R12" s="22">
        <f t="shared" si="7"/>
        <v>0.1</v>
      </c>
      <c r="S12" s="22">
        <f t="shared" si="8"/>
        <v>0.11</v>
      </c>
      <c r="T12" s="22">
        <f t="shared" si="9"/>
        <v>0.11</v>
      </c>
      <c r="U12" s="22">
        <f t="shared" si="10"/>
        <v>0.1</v>
      </c>
      <c r="V12" s="22">
        <f t="shared" si="11"/>
        <v>0.11</v>
      </c>
      <c r="W12" s="22">
        <f t="shared" si="12"/>
        <v>0.11</v>
      </c>
      <c r="X12" s="22">
        <f t="shared" si="13"/>
        <v>0.11</v>
      </c>
      <c r="Y12" s="22">
        <f t="shared" si="14"/>
        <v>0.09</v>
      </c>
      <c r="Z12" s="22">
        <f t="shared" si="15"/>
        <v>0.11</v>
      </c>
      <c r="AA12" s="22">
        <f t="shared" si="16"/>
        <v>0.1</v>
      </c>
      <c r="AB12" s="22">
        <f t="shared" si="17"/>
        <v>0.1</v>
      </c>
      <c r="AC12" s="22">
        <f t="shared" si="18"/>
        <v>0.1</v>
      </c>
      <c r="AD12" s="22">
        <f t="shared" si="19"/>
        <v>0.13</v>
      </c>
      <c r="AE12" s="22">
        <f t="shared" si="20"/>
        <v>0.09</v>
      </c>
      <c r="AF12" s="22">
        <f t="shared" si="21"/>
        <v>0.1</v>
      </c>
      <c r="AG12" s="22">
        <f t="shared" si="22"/>
        <v>0.09</v>
      </c>
      <c r="AH12" s="22">
        <f t="shared" si="23"/>
        <v>0.09</v>
      </c>
      <c r="AI12" s="22">
        <f t="shared" si="24"/>
        <v>0.11</v>
      </c>
      <c r="AJ12" s="22">
        <f t="shared" si="25"/>
        <v>0.09</v>
      </c>
    </row>
    <row r="13" spans="1:36" ht="12.95" customHeight="1">
      <c r="A13" s="21">
        <v>280</v>
      </c>
      <c r="B13" s="64" t="s">
        <v>161</v>
      </c>
      <c r="C13" s="64"/>
      <c r="D13" s="21">
        <v>6</v>
      </c>
      <c r="E13" s="21">
        <v>8</v>
      </c>
      <c r="F13" s="4">
        <f t="shared" si="0"/>
        <v>0.01</v>
      </c>
      <c r="G13" s="5" t="s">
        <v>131</v>
      </c>
      <c r="H13" s="21" t="s">
        <v>164</v>
      </c>
      <c r="I13" s="21" t="s">
        <v>107</v>
      </c>
      <c r="J13" s="1" t="s">
        <v>15</v>
      </c>
      <c r="K13" s="22">
        <f t="shared" si="1"/>
        <v>0.01</v>
      </c>
      <c r="L13" s="22">
        <f t="shared" si="2"/>
        <v>0.01</v>
      </c>
      <c r="M13" s="22">
        <f t="shared" si="3"/>
        <v>0.01</v>
      </c>
      <c r="N13" s="22">
        <f t="shared" si="4"/>
        <v>0.01</v>
      </c>
      <c r="O13" s="22">
        <f t="shared" si="5"/>
        <v>0.01</v>
      </c>
      <c r="P13" s="22">
        <f t="shared" si="26"/>
        <v>0.01</v>
      </c>
      <c r="Q13" s="22">
        <f t="shared" si="6"/>
        <v>0.01</v>
      </c>
      <c r="R13" s="22">
        <f t="shared" si="7"/>
        <v>0.01</v>
      </c>
      <c r="S13" s="22">
        <f t="shared" si="8"/>
        <v>0.01</v>
      </c>
      <c r="T13" s="22">
        <f t="shared" si="9"/>
        <v>0.01</v>
      </c>
      <c r="U13" s="22">
        <f t="shared" si="10"/>
        <v>0.01</v>
      </c>
      <c r="V13" s="22">
        <f t="shared" si="11"/>
        <v>0.01</v>
      </c>
      <c r="W13" s="22">
        <f t="shared" si="12"/>
        <v>0.01</v>
      </c>
      <c r="X13" s="22">
        <f t="shared" si="13"/>
        <v>0.01</v>
      </c>
      <c r="Y13" s="22">
        <f t="shared" si="14"/>
        <v>0.01</v>
      </c>
      <c r="Z13" s="22">
        <f t="shared" si="15"/>
        <v>0.01</v>
      </c>
      <c r="AA13" s="22">
        <f t="shared" si="16"/>
        <v>0.01</v>
      </c>
      <c r="AB13" s="22">
        <f t="shared" si="17"/>
        <v>0.01</v>
      </c>
      <c r="AC13" s="22">
        <f t="shared" si="18"/>
        <v>0.01</v>
      </c>
      <c r="AD13" s="22">
        <f t="shared" si="19"/>
        <v>0.02</v>
      </c>
      <c r="AE13" s="22">
        <f t="shared" si="20"/>
        <v>0.01</v>
      </c>
      <c r="AF13" s="22">
        <f t="shared" si="21"/>
        <v>0.01</v>
      </c>
      <c r="AG13" s="22">
        <f t="shared" si="22"/>
        <v>0.01</v>
      </c>
      <c r="AH13" s="22">
        <f t="shared" si="23"/>
        <v>0.01</v>
      </c>
      <c r="AI13" s="22">
        <f t="shared" si="24"/>
        <v>0.01</v>
      </c>
      <c r="AJ13" s="22">
        <f t="shared" si="25"/>
        <v>0.01</v>
      </c>
    </row>
    <row r="14" spans="1:36" ht="12.95" customHeight="1">
      <c r="A14" s="21">
        <v>281</v>
      </c>
      <c r="B14" s="64" t="s">
        <v>161</v>
      </c>
      <c r="C14" s="64"/>
      <c r="D14" s="21">
        <v>12</v>
      </c>
      <c r="E14" s="21">
        <v>10</v>
      </c>
      <c r="F14" s="4">
        <f t="shared" si="0"/>
        <v>0.06</v>
      </c>
      <c r="G14" s="5" t="s">
        <v>131</v>
      </c>
      <c r="H14" s="21" t="s">
        <v>164</v>
      </c>
      <c r="I14" s="21" t="s">
        <v>107</v>
      </c>
      <c r="J14" s="1" t="s">
        <v>15</v>
      </c>
      <c r="K14" s="22">
        <f t="shared" si="1"/>
        <v>0.06</v>
      </c>
      <c r="L14" s="22">
        <f t="shared" si="2"/>
        <v>0.06</v>
      </c>
      <c r="M14" s="22">
        <f t="shared" si="3"/>
        <v>0.06</v>
      </c>
      <c r="N14" s="22">
        <f t="shared" si="4"/>
        <v>0.06</v>
      </c>
      <c r="O14" s="22">
        <f t="shared" si="5"/>
        <v>0.06</v>
      </c>
      <c r="P14" s="22">
        <f t="shared" si="26"/>
        <v>0.06</v>
      </c>
      <c r="Q14" s="22">
        <f t="shared" si="6"/>
        <v>0.06</v>
      </c>
      <c r="R14" s="22">
        <f t="shared" si="7"/>
        <v>0.06</v>
      </c>
      <c r="S14" s="22">
        <f t="shared" si="8"/>
        <v>0.06</v>
      </c>
      <c r="T14" s="22">
        <f t="shared" si="9"/>
        <v>0.06</v>
      </c>
      <c r="U14" s="22">
        <f t="shared" si="10"/>
        <v>0.06</v>
      </c>
      <c r="V14" s="22">
        <f t="shared" si="11"/>
        <v>0.06</v>
      </c>
      <c r="W14" s="22">
        <f t="shared" si="12"/>
        <v>0.06</v>
      </c>
      <c r="X14" s="22">
        <f t="shared" si="13"/>
        <v>0.06</v>
      </c>
      <c r="Y14" s="22">
        <f t="shared" si="14"/>
        <v>0.05</v>
      </c>
      <c r="Z14" s="22">
        <f t="shared" si="15"/>
        <v>0.06</v>
      </c>
      <c r="AA14" s="22">
        <f t="shared" si="16"/>
        <v>0.06</v>
      </c>
      <c r="AB14" s="22">
        <f t="shared" si="17"/>
        <v>0.06</v>
      </c>
      <c r="AC14" s="22">
        <f t="shared" si="18"/>
        <v>0.06</v>
      </c>
      <c r="AD14" s="22">
        <f t="shared" si="19"/>
        <v>7.0000000000000007E-2</v>
      </c>
      <c r="AE14" s="22">
        <f t="shared" si="20"/>
        <v>0.05</v>
      </c>
      <c r="AF14" s="22">
        <f t="shared" si="21"/>
        <v>0.06</v>
      </c>
      <c r="AG14" s="22">
        <f t="shared" si="22"/>
        <v>0.05</v>
      </c>
      <c r="AH14" s="22">
        <f t="shared" si="23"/>
        <v>0.05</v>
      </c>
      <c r="AI14" s="22">
        <f t="shared" si="24"/>
        <v>0.06</v>
      </c>
      <c r="AJ14" s="22">
        <f t="shared" si="25"/>
        <v>0.05</v>
      </c>
    </row>
    <row r="15" spans="1:36" ht="12.95" customHeight="1">
      <c r="A15" s="21">
        <v>282</v>
      </c>
      <c r="B15" s="64" t="s">
        <v>161</v>
      </c>
      <c r="C15" s="64"/>
      <c r="D15" s="21">
        <v>8</v>
      </c>
      <c r="E15" s="21">
        <v>7</v>
      </c>
      <c r="F15" s="4">
        <f t="shared" si="0"/>
        <v>0.02</v>
      </c>
      <c r="G15" s="5" t="s">
        <v>131</v>
      </c>
      <c r="H15" s="21" t="s">
        <v>164</v>
      </c>
      <c r="I15" s="21" t="s">
        <v>107</v>
      </c>
      <c r="J15" s="1" t="s">
        <v>15</v>
      </c>
      <c r="K15" s="22">
        <f t="shared" si="1"/>
        <v>0.02</v>
      </c>
      <c r="L15" s="22">
        <f t="shared" si="2"/>
        <v>0.02</v>
      </c>
      <c r="M15" s="22">
        <f t="shared" si="3"/>
        <v>0.02</v>
      </c>
      <c r="N15" s="22">
        <f t="shared" si="4"/>
        <v>0.02</v>
      </c>
      <c r="O15" s="22">
        <f t="shared" si="5"/>
        <v>0.02</v>
      </c>
      <c r="P15" s="22">
        <f t="shared" si="26"/>
        <v>0.02</v>
      </c>
      <c r="Q15" s="22">
        <f t="shared" si="6"/>
        <v>0.02</v>
      </c>
      <c r="R15" s="22">
        <f t="shared" si="7"/>
        <v>0.02</v>
      </c>
      <c r="S15" s="22">
        <f t="shared" si="8"/>
        <v>0.02</v>
      </c>
      <c r="T15" s="22">
        <f t="shared" si="9"/>
        <v>0.02</v>
      </c>
      <c r="U15" s="22">
        <f t="shared" si="10"/>
        <v>0.02</v>
      </c>
      <c r="V15" s="22">
        <f t="shared" si="11"/>
        <v>0.02</v>
      </c>
      <c r="W15" s="22">
        <f t="shared" si="12"/>
        <v>0.02</v>
      </c>
      <c r="X15" s="22">
        <f t="shared" si="13"/>
        <v>0.02</v>
      </c>
      <c r="Y15" s="22">
        <f t="shared" si="14"/>
        <v>0.02</v>
      </c>
      <c r="Z15" s="22">
        <f t="shared" si="15"/>
        <v>0.02</v>
      </c>
      <c r="AA15" s="22">
        <f t="shared" si="16"/>
        <v>0.02</v>
      </c>
      <c r="AB15" s="22">
        <f t="shared" si="17"/>
        <v>0.02</v>
      </c>
      <c r="AC15" s="22">
        <f t="shared" si="18"/>
        <v>0.02</v>
      </c>
      <c r="AD15" s="22">
        <f t="shared" si="19"/>
        <v>0.03</v>
      </c>
      <c r="AE15" s="22">
        <f t="shared" si="20"/>
        <v>0.02</v>
      </c>
      <c r="AF15" s="22">
        <f t="shared" si="21"/>
        <v>0.02</v>
      </c>
      <c r="AG15" s="22">
        <f t="shared" si="22"/>
        <v>0.02</v>
      </c>
      <c r="AH15" s="22">
        <f t="shared" si="23"/>
        <v>0.02</v>
      </c>
      <c r="AI15" s="22">
        <f t="shared" si="24"/>
        <v>0.02</v>
      </c>
      <c r="AJ15" s="22">
        <f t="shared" si="25"/>
        <v>0.02</v>
      </c>
    </row>
    <row r="16" spans="1:36" ht="12.95" customHeight="1">
      <c r="A16" s="21">
        <v>283</v>
      </c>
      <c r="B16" s="64" t="s">
        <v>161</v>
      </c>
      <c r="C16" s="64"/>
      <c r="D16" s="21">
        <v>26</v>
      </c>
      <c r="E16" s="21">
        <v>22</v>
      </c>
      <c r="F16" s="4">
        <f t="shared" si="0"/>
        <v>0.57999999999999996</v>
      </c>
      <c r="G16" s="5"/>
      <c r="H16" s="21"/>
      <c r="I16" s="21"/>
      <c r="J16" s="1" t="s">
        <v>15</v>
      </c>
      <c r="K16" s="22">
        <f t="shared" si="1"/>
        <v>0.51</v>
      </c>
      <c r="L16" s="22">
        <f t="shared" si="2"/>
        <v>0.57999999999999996</v>
      </c>
      <c r="M16" s="22">
        <f t="shared" si="3"/>
        <v>0.57999999999999996</v>
      </c>
      <c r="N16" s="22">
        <f t="shared" si="4"/>
        <v>0.56999999999999995</v>
      </c>
      <c r="O16" s="22">
        <f t="shared" si="5"/>
        <v>0.56000000000000005</v>
      </c>
      <c r="P16" s="22">
        <f t="shared" si="26"/>
        <v>0.57999999999999996</v>
      </c>
      <c r="Q16" s="22">
        <f t="shared" si="6"/>
        <v>0.51</v>
      </c>
      <c r="R16" s="22">
        <f t="shared" si="7"/>
        <v>0.57999999999999996</v>
      </c>
      <c r="S16" s="22">
        <f t="shared" si="8"/>
        <v>0.57999999999999996</v>
      </c>
      <c r="T16" s="22">
        <f t="shared" si="9"/>
        <v>0.62</v>
      </c>
      <c r="U16" s="22">
        <f t="shared" si="10"/>
        <v>0.57999999999999996</v>
      </c>
      <c r="V16" s="22">
        <f t="shared" si="11"/>
        <v>0.59</v>
      </c>
      <c r="W16" s="22">
        <f t="shared" si="12"/>
        <v>0.55000000000000004</v>
      </c>
      <c r="X16" s="22">
        <f t="shared" si="13"/>
        <v>0.56000000000000005</v>
      </c>
      <c r="Y16" s="22">
        <f t="shared" si="14"/>
        <v>0.52</v>
      </c>
      <c r="Z16" s="22">
        <f t="shared" si="15"/>
        <v>0.56000000000000005</v>
      </c>
      <c r="AA16" s="22">
        <f t="shared" si="16"/>
        <v>0.49</v>
      </c>
      <c r="AB16" s="22">
        <f t="shared" si="17"/>
        <v>0.59</v>
      </c>
      <c r="AC16" s="22">
        <f t="shared" si="18"/>
        <v>0.59</v>
      </c>
      <c r="AD16" s="22">
        <f t="shared" si="19"/>
        <v>0.62</v>
      </c>
      <c r="AE16" s="22">
        <f t="shared" si="20"/>
        <v>0.54</v>
      </c>
      <c r="AF16" s="22">
        <f t="shared" si="21"/>
        <v>0.59</v>
      </c>
      <c r="AG16" s="22">
        <f t="shared" si="22"/>
        <v>0.48</v>
      </c>
      <c r="AH16" s="22">
        <f t="shared" si="23"/>
        <v>0.52</v>
      </c>
      <c r="AI16" s="22">
        <f t="shared" si="24"/>
        <v>0.55000000000000004</v>
      </c>
      <c r="AJ16" s="22">
        <f t="shared" si="25"/>
        <v>0.52</v>
      </c>
    </row>
    <row r="17" spans="1:36" ht="12.95" customHeight="1">
      <c r="A17" s="21">
        <v>284</v>
      </c>
      <c r="B17" s="64" t="s">
        <v>161</v>
      </c>
      <c r="C17" s="64"/>
      <c r="D17" s="21">
        <v>26</v>
      </c>
      <c r="E17" s="21">
        <v>20</v>
      </c>
      <c r="F17" s="4">
        <f t="shared" si="0"/>
        <v>0.52</v>
      </c>
      <c r="G17" s="5"/>
      <c r="H17" s="21"/>
      <c r="I17" s="21"/>
      <c r="J17" s="1" t="s">
        <v>15</v>
      </c>
      <c r="K17" s="22">
        <f t="shared" si="1"/>
        <v>0.46</v>
      </c>
      <c r="L17" s="22">
        <f t="shared" si="2"/>
        <v>0.52</v>
      </c>
      <c r="M17" s="22">
        <f t="shared" si="3"/>
        <v>0.52</v>
      </c>
      <c r="N17" s="22">
        <f t="shared" si="4"/>
        <v>0.51</v>
      </c>
      <c r="O17" s="22">
        <f t="shared" si="5"/>
        <v>0.51</v>
      </c>
      <c r="P17" s="22">
        <f t="shared" si="26"/>
        <v>0.52</v>
      </c>
      <c r="Q17" s="22">
        <f t="shared" si="6"/>
        <v>0.46</v>
      </c>
      <c r="R17" s="22">
        <f t="shared" si="7"/>
        <v>0.52</v>
      </c>
      <c r="S17" s="22">
        <f t="shared" si="8"/>
        <v>0.52</v>
      </c>
      <c r="T17" s="22">
        <f t="shared" si="9"/>
        <v>0.54</v>
      </c>
      <c r="U17" s="22">
        <f t="shared" si="10"/>
        <v>0.52</v>
      </c>
      <c r="V17" s="22">
        <f t="shared" si="11"/>
        <v>0.54</v>
      </c>
      <c r="W17" s="22">
        <f t="shared" si="12"/>
        <v>0.5</v>
      </c>
      <c r="X17" s="22">
        <f t="shared" si="13"/>
        <v>0.51</v>
      </c>
      <c r="Y17" s="22">
        <f t="shared" si="14"/>
        <v>0.47</v>
      </c>
      <c r="Z17" s="22">
        <f t="shared" si="15"/>
        <v>0.51</v>
      </c>
      <c r="AA17" s="22">
        <f t="shared" si="16"/>
        <v>0.45</v>
      </c>
      <c r="AB17" s="22">
        <f t="shared" si="17"/>
        <v>0.54</v>
      </c>
      <c r="AC17" s="22">
        <f t="shared" si="18"/>
        <v>0.54</v>
      </c>
      <c r="AD17" s="22">
        <f t="shared" si="19"/>
        <v>0.56000000000000005</v>
      </c>
      <c r="AE17" s="22">
        <f t="shared" si="20"/>
        <v>0.48</v>
      </c>
      <c r="AF17" s="22">
        <f t="shared" si="21"/>
        <v>0.54</v>
      </c>
      <c r="AG17" s="22">
        <f t="shared" si="22"/>
        <v>0.44</v>
      </c>
      <c r="AH17" s="22">
        <f t="shared" si="23"/>
        <v>0.48</v>
      </c>
      <c r="AI17" s="22">
        <f t="shared" si="24"/>
        <v>0.5</v>
      </c>
      <c r="AJ17" s="22">
        <f t="shared" si="25"/>
        <v>0.48</v>
      </c>
    </row>
    <row r="18" spans="1:36" ht="12.95" customHeight="1">
      <c r="A18" s="21">
        <v>285</v>
      </c>
      <c r="B18" s="64" t="s">
        <v>161</v>
      </c>
      <c r="C18" s="64"/>
      <c r="D18" s="21">
        <v>14</v>
      </c>
      <c r="E18" s="21">
        <v>11</v>
      </c>
      <c r="F18" s="4">
        <f t="shared" si="0"/>
        <v>0.09</v>
      </c>
      <c r="G18" s="5" t="s">
        <v>131</v>
      </c>
      <c r="H18" s="21" t="s">
        <v>164</v>
      </c>
      <c r="I18" s="21" t="s">
        <v>107</v>
      </c>
      <c r="J18" s="1" t="s">
        <v>15</v>
      </c>
      <c r="K18" s="22">
        <f t="shared" si="1"/>
        <v>0.09</v>
      </c>
      <c r="L18" s="22">
        <f t="shared" si="2"/>
        <v>0.09</v>
      </c>
      <c r="M18" s="22">
        <f t="shared" si="3"/>
        <v>0.09</v>
      </c>
      <c r="N18" s="22">
        <f t="shared" si="4"/>
        <v>0.09</v>
      </c>
      <c r="O18" s="22">
        <f t="shared" si="5"/>
        <v>0.09</v>
      </c>
      <c r="P18" s="22">
        <f t="shared" si="26"/>
        <v>0.09</v>
      </c>
      <c r="Q18" s="22">
        <f t="shared" si="6"/>
        <v>0.08</v>
      </c>
      <c r="R18" s="22">
        <f t="shared" si="7"/>
        <v>0.09</v>
      </c>
      <c r="S18" s="22">
        <f t="shared" si="8"/>
        <v>0.09</v>
      </c>
      <c r="T18" s="22">
        <f t="shared" si="9"/>
        <v>0.09</v>
      </c>
      <c r="U18" s="22">
        <f t="shared" si="10"/>
        <v>0.09</v>
      </c>
      <c r="V18" s="22">
        <f t="shared" si="11"/>
        <v>0.09</v>
      </c>
      <c r="W18" s="22">
        <f t="shared" si="12"/>
        <v>0.09</v>
      </c>
      <c r="X18" s="22">
        <f t="shared" si="13"/>
        <v>0.09</v>
      </c>
      <c r="Y18" s="22">
        <f t="shared" si="14"/>
        <v>0.08</v>
      </c>
      <c r="Z18" s="22">
        <f t="shared" si="15"/>
        <v>0.09</v>
      </c>
      <c r="AA18" s="22">
        <f t="shared" si="16"/>
        <v>0.08</v>
      </c>
      <c r="AB18" s="22">
        <f t="shared" si="17"/>
        <v>0.09</v>
      </c>
      <c r="AC18" s="22">
        <f t="shared" si="18"/>
        <v>0.09</v>
      </c>
      <c r="AD18" s="22">
        <f t="shared" si="19"/>
        <v>0.11</v>
      </c>
      <c r="AE18" s="22">
        <f t="shared" si="20"/>
        <v>0.08</v>
      </c>
      <c r="AF18" s="22">
        <f t="shared" si="21"/>
        <v>0.09</v>
      </c>
      <c r="AG18" s="22">
        <f t="shared" si="22"/>
        <v>0.08</v>
      </c>
      <c r="AH18" s="22">
        <f t="shared" si="23"/>
        <v>0.08</v>
      </c>
      <c r="AI18" s="22">
        <f t="shared" si="24"/>
        <v>0.09</v>
      </c>
      <c r="AJ18" s="22">
        <f t="shared" si="25"/>
        <v>0.08</v>
      </c>
    </row>
    <row r="19" spans="1:36" ht="12.95" customHeight="1">
      <c r="A19" s="21">
        <v>286</v>
      </c>
      <c r="B19" s="64" t="s">
        <v>161</v>
      </c>
      <c r="C19" s="64"/>
      <c r="D19" s="21">
        <v>14</v>
      </c>
      <c r="E19" s="21">
        <v>14</v>
      </c>
      <c r="F19" s="4">
        <f t="shared" si="0"/>
        <v>0.11</v>
      </c>
      <c r="G19" s="5"/>
      <c r="H19" s="21"/>
      <c r="I19" s="21"/>
      <c r="J19" s="1" t="s">
        <v>15</v>
      </c>
      <c r="K19" s="22">
        <f t="shared" si="1"/>
        <v>0.11</v>
      </c>
      <c r="L19" s="22">
        <f t="shared" si="2"/>
        <v>0.11</v>
      </c>
      <c r="M19" s="22">
        <f t="shared" si="3"/>
        <v>0.12</v>
      </c>
      <c r="N19" s="22">
        <f t="shared" si="4"/>
        <v>0.12</v>
      </c>
      <c r="O19" s="22">
        <f t="shared" si="5"/>
        <v>0.12</v>
      </c>
      <c r="P19" s="22">
        <f t="shared" si="26"/>
        <v>0.11</v>
      </c>
      <c r="Q19" s="22">
        <f t="shared" si="6"/>
        <v>0.11</v>
      </c>
      <c r="R19" s="22">
        <f t="shared" si="7"/>
        <v>0.11</v>
      </c>
      <c r="S19" s="22">
        <f t="shared" si="8"/>
        <v>0.12</v>
      </c>
      <c r="T19" s="22">
        <f t="shared" si="9"/>
        <v>0.12</v>
      </c>
      <c r="U19" s="22">
        <f t="shared" si="10"/>
        <v>0.11</v>
      </c>
      <c r="V19" s="22">
        <f t="shared" si="11"/>
        <v>0.12</v>
      </c>
      <c r="W19" s="22">
        <f t="shared" si="12"/>
        <v>0.11</v>
      </c>
      <c r="X19" s="22">
        <f t="shared" si="13"/>
        <v>0.11</v>
      </c>
      <c r="Y19" s="22">
        <f t="shared" si="14"/>
        <v>0.1</v>
      </c>
      <c r="Z19" s="22">
        <f t="shared" si="15"/>
        <v>0.11</v>
      </c>
      <c r="AA19" s="22">
        <f t="shared" si="16"/>
        <v>0.1</v>
      </c>
      <c r="AB19" s="22">
        <f t="shared" si="17"/>
        <v>0.11</v>
      </c>
      <c r="AC19" s="22">
        <f t="shared" si="18"/>
        <v>0.11</v>
      </c>
      <c r="AD19" s="22">
        <f t="shared" si="19"/>
        <v>0.14000000000000001</v>
      </c>
      <c r="AE19" s="22">
        <f t="shared" si="20"/>
        <v>0.1</v>
      </c>
      <c r="AF19" s="22">
        <f t="shared" si="21"/>
        <v>0.11</v>
      </c>
      <c r="AG19" s="22">
        <f t="shared" si="22"/>
        <v>0.1</v>
      </c>
      <c r="AH19" s="22">
        <f t="shared" si="23"/>
        <v>0.1</v>
      </c>
      <c r="AI19" s="22">
        <f t="shared" si="24"/>
        <v>0.11</v>
      </c>
      <c r="AJ19" s="22">
        <f t="shared" si="25"/>
        <v>0.1</v>
      </c>
    </row>
    <row r="20" spans="1:36" ht="12.95" customHeight="1">
      <c r="A20" s="21">
        <v>287</v>
      </c>
      <c r="B20" s="64" t="s">
        <v>161</v>
      </c>
      <c r="C20" s="64"/>
      <c r="D20" s="21">
        <v>22</v>
      </c>
      <c r="E20" s="21">
        <v>20</v>
      </c>
      <c r="F20" s="4">
        <f t="shared" si="0"/>
        <v>0.39</v>
      </c>
      <c r="G20" s="5"/>
      <c r="H20" s="21"/>
      <c r="I20" s="21"/>
      <c r="J20" s="1" t="s">
        <v>15</v>
      </c>
      <c r="K20" s="22">
        <f t="shared" si="1"/>
        <v>0.35</v>
      </c>
      <c r="L20" s="22">
        <f t="shared" si="2"/>
        <v>0.38</v>
      </c>
      <c r="M20" s="22">
        <f t="shared" si="3"/>
        <v>0.39</v>
      </c>
      <c r="N20" s="22">
        <f t="shared" si="4"/>
        <v>0.38</v>
      </c>
      <c r="O20" s="22">
        <f t="shared" si="5"/>
        <v>0.38</v>
      </c>
      <c r="P20" s="22">
        <f t="shared" si="26"/>
        <v>0.39</v>
      </c>
      <c r="Q20" s="22">
        <f t="shared" si="6"/>
        <v>0.34</v>
      </c>
      <c r="R20" s="22">
        <f t="shared" si="7"/>
        <v>0.38</v>
      </c>
      <c r="S20" s="22">
        <f t="shared" si="8"/>
        <v>0.39</v>
      </c>
      <c r="T20" s="22">
        <f t="shared" si="9"/>
        <v>0.41</v>
      </c>
      <c r="U20" s="22">
        <f t="shared" si="10"/>
        <v>0.39</v>
      </c>
      <c r="V20" s="22">
        <f t="shared" si="11"/>
        <v>0.39</v>
      </c>
      <c r="W20" s="22">
        <f t="shared" si="12"/>
        <v>0.37</v>
      </c>
      <c r="X20" s="22">
        <f t="shared" si="13"/>
        <v>0.37</v>
      </c>
      <c r="Y20" s="22">
        <f t="shared" si="14"/>
        <v>0.34</v>
      </c>
      <c r="Z20" s="22">
        <f t="shared" si="15"/>
        <v>0.37</v>
      </c>
      <c r="AA20" s="22">
        <f t="shared" si="16"/>
        <v>0.33</v>
      </c>
      <c r="AB20" s="22">
        <f t="shared" si="17"/>
        <v>0.39</v>
      </c>
      <c r="AC20" s="22">
        <f t="shared" si="18"/>
        <v>0.39</v>
      </c>
      <c r="AD20" s="22">
        <f t="shared" si="19"/>
        <v>0.43</v>
      </c>
      <c r="AE20" s="22">
        <f t="shared" si="20"/>
        <v>0.35</v>
      </c>
      <c r="AF20" s="22">
        <f t="shared" si="21"/>
        <v>0.39</v>
      </c>
      <c r="AG20" s="22">
        <f t="shared" si="22"/>
        <v>0.32</v>
      </c>
      <c r="AH20" s="22">
        <f t="shared" si="23"/>
        <v>0.34</v>
      </c>
      <c r="AI20" s="22">
        <f t="shared" si="24"/>
        <v>0.37</v>
      </c>
      <c r="AJ20" s="22">
        <f t="shared" si="25"/>
        <v>0.34</v>
      </c>
    </row>
    <row r="21" spans="1:36" ht="12.95" customHeight="1">
      <c r="A21" s="21">
        <v>288</v>
      </c>
      <c r="B21" s="64" t="s">
        <v>161</v>
      </c>
      <c r="C21" s="64"/>
      <c r="D21" s="21">
        <v>14</v>
      </c>
      <c r="E21" s="21">
        <v>10</v>
      </c>
      <c r="F21" s="4">
        <f t="shared" si="0"/>
        <v>0.08</v>
      </c>
      <c r="G21" s="5" t="s">
        <v>168</v>
      </c>
      <c r="H21" s="21" t="s">
        <v>164</v>
      </c>
      <c r="I21" s="21" t="s">
        <v>169</v>
      </c>
      <c r="J21" s="1" t="s">
        <v>15</v>
      </c>
      <c r="K21" s="22">
        <f t="shared" si="1"/>
        <v>0.08</v>
      </c>
      <c r="L21" s="22">
        <f t="shared" si="2"/>
        <v>0.08</v>
      </c>
      <c r="M21" s="22">
        <f t="shared" si="3"/>
        <v>0.08</v>
      </c>
      <c r="N21" s="22">
        <f t="shared" si="4"/>
        <v>0.08</v>
      </c>
      <c r="O21" s="22">
        <f t="shared" si="5"/>
        <v>0.08</v>
      </c>
      <c r="P21" s="22">
        <f t="shared" si="26"/>
        <v>0.08</v>
      </c>
      <c r="Q21" s="22">
        <f t="shared" si="6"/>
        <v>0.08</v>
      </c>
      <c r="R21" s="22">
        <f t="shared" si="7"/>
        <v>0.08</v>
      </c>
      <c r="S21" s="22">
        <f t="shared" si="8"/>
        <v>0.08</v>
      </c>
      <c r="T21" s="22">
        <f t="shared" si="9"/>
        <v>7.0000000000000007E-2</v>
      </c>
      <c r="U21" s="22">
        <f t="shared" si="10"/>
        <v>0.08</v>
      </c>
      <c r="V21" s="22">
        <f t="shared" si="11"/>
        <v>0.08</v>
      </c>
      <c r="W21" s="22">
        <f t="shared" si="12"/>
        <v>0.08</v>
      </c>
      <c r="X21" s="22">
        <f t="shared" si="13"/>
        <v>0.08</v>
      </c>
      <c r="Y21" s="22">
        <f t="shared" si="14"/>
        <v>7.0000000000000007E-2</v>
      </c>
      <c r="Z21" s="22">
        <f t="shared" si="15"/>
        <v>0.08</v>
      </c>
      <c r="AA21" s="22">
        <f t="shared" si="16"/>
        <v>7.0000000000000007E-2</v>
      </c>
      <c r="AB21" s="22">
        <f t="shared" si="17"/>
        <v>0.08</v>
      </c>
      <c r="AC21" s="22">
        <f t="shared" si="18"/>
        <v>0.08</v>
      </c>
      <c r="AD21" s="22">
        <f t="shared" si="19"/>
        <v>0.1</v>
      </c>
      <c r="AE21" s="22">
        <f t="shared" si="20"/>
        <v>7.0000000000000007E-2</v>
      </c>
      <c r="AF21" s="22">
        <f t="shared" si="21"/>
        <v>0.08</v>
      </c>
      <c r="AG21" s="22">
        <f t="shared" si="22"/>
        <v>7.0000000000000007E-2</v>
      </c>
      <c r="AH21" s="22">
        <f t="shared" si="23"/>
        <v>7.0000000000000007E-2</v>
      </c>
      <c r="AI21" s="22">
        <f t="shared" si="24"/>
        <v>0.08</v>
      </c>
      <c r="AJ21" s="22">
        <f t="shared" si="25"/>
        <v>7.0000000000000007E-2</v>
      </c>
    </row>
    <row r="22" spans="1:36" ht="12.95" customHeight="1">
      <c r="A22" s="21">
        <v>289</v>
      </c>
      <c r="B22" s="64" t="s">
        <v>161</v>
      </c>
      <c r="C22" s="64"/>
      <c r="D22" s="21">
        <v>14</v>
      </c>
      <c r="E22" s="21">
        <v>11</v>
      </c>
      <c r="F22" s="4">
        <f t="shared" si="0"/>
        <v>0.09</v>
      </c>
      <c r="G22" s="5" t="s">
        <v>131</v>
      </c>
      <c r="H22" s="21" t="s">
        <v>164</v>
      </c>
      <c r="I22" s="21" t="s">
        <v>107</v>
      </c>
      <c r="J22" s="1" t="s">
        <v>15</v>
      </c>
      <c r="K22" s="22">
        <f t="shared" si="1"/>
        <v>0.09</v>
      </c>
      <c r="L22" s="22">
        <f t="shared" si="2"/>
        <v>0.09</v>
      </c>
      <c r="M22" s="22">
        <f t="shared" si="3"/>
        <v>0.09</v>
      </c>
      <c r="N22" s="22">
        <f t="shared" si="4"/>
        <v>0.09</v>
      </c>
      <c r="O22" s="22">
        <f t="shared" si="5"/>
        <v>0.09</v>
      </c>
      <c r="P22" s="22">
        <f t="shared" si="26"/>
        <v>0.09</v>
      </c>
      <c r="Q22" s="22">
        <f t="shared" si="6"/>
        <v>0.08</v>
      </c>
      <c r="R22" s="22">
        <f t="shared" si="7"/>
        <v>0.09</v>
      </c>
      <c r="S22" s="22">
        <f t="shared" si="8"/>
        <v>0.09</v>
      </c>
      <c r="T22" s="22">
        <f t="shared" si="9"/>
        <v>0.09</v>
      </c>
      <c r="U22" s="22">
        <f t="shared" si="10"/>
        <v>0.09</v>
      </c>
      <c r="V22" s="22">
        <f t="shared" si="11"/>
        <v>0.09</v>
      </c>
      <c r="W22" s="22">
        <f t="shared" si="12"/>
        <v>0.09</v>
      </c>
      <c r="X22" s="22">
        <f t="shared" si="13"/>
        <v>0.09</v>
      </c>
      <c r="Y22" s="22">
        <f t="shared" si="14"/>
        <v>0.08</v>
      </c>
      <c r="Z22" s="22">
        <f t="shared" si="15"/>
        <v>0.09</v>
      </c>
      <c r="AA22" s="22">
        <f t="shared" si="16"/>
        <v>0.08</v>
      </c>
      <c r="AB22" s="22">
        <f t="shared" si="17"/>
        <v>0.09</v>
      </c>
      <c r="AC22" s="22">
        <f t="shared" si="18"/>
        <v>0.09</v>
      </c>
      <c r="AD22" s="22">
        <f t="shared" si="19"/>
        <v>0.11</v>
      </c>
      <c r="AE22" s="22">
        <f t="shared" si="20"/>
        <v>0.08</v>
      </c>
      <c r="AF22" s="22">
        <f t="shared" si="21"/>
        <v>0.09</v>
      </c>
      <c r="AG22" s="22">
        <f t="shared" si="22"/>
        <v>0.08</v>
      </c>
      <c r="AH22" s="22">
        <f t="shared" si="23"/>
        <v>0.08</v>
      </c>
      <c r="AI22" s="22">
        <f t="shared" si="24"/>
        <v>0.09</v>
      </c>
      <c r="AJ22" s="22">
        <f t="shared" si="25"/>
        <v>0.08</v>
      </c>
    </row>
    <row r="23" spans="1:36" ht="12.95" customHeight="1">
      <c r="A23" s="21">
        <v>290</v>
      </c>
      <c r="B23" s="64" t="s">
        <v>161</v>
      </c>
      <c r="C23" s="64"/>
      <c r="D23" s="21">
        <v>28</v>
      </c>
      <c r="E23" s="21">
        <v>20</v>
      </c>
      <c r="F23" s="4">
        <f t="shared" si="0"/>
        <v>0.59</v>
      </c>
      <c r="G23" s="5"/>
      <c r="H23" s="21"/>
      <c r="I23" s="21"/>
      <c r="J23" s="1" t="s">
        <v>15</v>
      </c>
      <c r="K23" s="22">
        <f t="shared" si="1"/>
        <v>0.53</v>
      </c>
      <c r="L23" s="22">
        <f t="shared" si="2"/>
        <v>0.6</v>
      </c>
      <c r="M23" s="22">
        <f t="shared" si="3"/>
        <v>0.59</v>
      </c>
      <c r="N23" s="22">
        <f t="shared" si="4"/>
        <v>0.57999999999999996</v>
      </c>
      <c r="O23" s="22">
        <f t="shared" si="5"/>
        <v>0.59</v>
      </c>
      <c r="P23" s="22">
        <f t="shared" si="26"/>
        <v>0.59</v>
      </c>
      <c r="Q23" s="22">
        <f t="shared" si="6"/>
        <v>0.53</v>
      </c>
      <c r="R23" s="22">
        <f t="shared" si="7"/>
        <v>0.6</v>
      </c>
      <c r="S23" s="22">
        <f t="shared" si="8"/>
        <v>0.59</v>
      </c>
      <c r="T23" s="22">
        <f t="shared" si="9"/>
        <v>0.61</v>
      </c>
      <c r="U23" s="22">
        <f t="shared" si="10"/>
        <v>0.59</v>
      </c>
      <c r="V23" s="22">
        <f t="shared" si="11"/>
        <v>0.62</v>
      </c>
      <c r="W23" s="22">
        <f t="shared" si="12"/>
        <v>0.56999999999999995</v>
      </c>
      <c r="X23" s="22">
        <f t="shared" si="13"/>
        <v>0.57999999999999996</v>
      </c>
      <c r="Y23" s="22">
        <f t="shared" si="14"/>
        <v>0.55000000000000004</v>
      </c>
      <c r="Z23" s="22">
        <f t="shared" si="15"/>
        <v>0.57999999999999996</v>
      </c>
      <c r="AA23" s="22">
        <f t="shared" si="16"/>
        <v>0.51</v>
      </c>
      <c r="AB23" s="22">
        <f t="shared" si="17"/>
        <v>0.62</v>
      </c>
      <c r="AC23" s="22">
        <f t="shared" si="18"/>
        <v>0.62</v>
      </c>
      <c r="AD23" s="22">
        <f t="shared" si="19"/>
        <v>0.64</v>
      </c>
      <c r="AE23" s="22">
        <f t="shared" si="20"/>
        <v>0.56000000000000005</v>
      </c>
      <c r="AF23" s="22">
        <f t="shared" si="21"/>
        <v>0.62</v>
      </c>
      <c r="AG23" s="22">
        <f t="shared" si="22"/>
        <v>0.51</v>
      </c>
      <c r="AH23" s="22">
        <f t="shared" si="23"/>
        <v>0.55000000000000004</v>
      </c>
      <c r="AI23" s="22">
        <f t="shared" si="24"/>
        <v>0.57999999999999996</v>
      </c>
      <c r="AJ23" s="22">
        <f t="shared" si="25"/>
        <v>0.55000000000000004</v>
      </c>
    </row>
    <row r="24" spans="1:36" ht="12.95" customHeight="1">
      <c r="A24" s="21">
        <v>291</v>
      </c>
      <c r="B24" s="64" t="s">
        <v>161</v>
      </c>
      <c r="C24" s="64"/>
      <c r="D24" s="21">
        <v>12</v>
      </c>
      <c r="E24" s="21">
        <v>9</v>
      </c>
      <c r="F24" s="4">
        <f t="shared" si="0"/>
        <v>0.05</v>
      </c>
      <c r="G24" s="5" t="s">
        <v>163</v>
      </c>
      <c r="H24" s="21"/>
      <c r="I24" s="21"/>
      <c r="J24" s="1" t="s">
        <v>15</v>
      </c>
      <c r="K24" s="22">
        <f t="shared" si="1"/>
        <v>0.05</v>
      </c>
      <c r="L24" s="22">
        <f t="shared" si="2"/>
        <v>0.05</v>
      </c>
      <c r="M24" s="22">
        <f t="shared" si="3"/>
        <v>0.05</v>
      </c>
      <c r="N24" s="22">
        <f t="shared" si="4"/>
        <v>0.06</v>
      </c>
      <c r="O24" s="22">
        <f t="shared" si="5"/>
        <v>0.06</v>
      </c>
      <c r="P24" s="22">
        <f t="shared" si="26"/>
        <v>0.05</v>
      </c>
      <c r="Q24" s="22">
        <f t="shared" si="6"/>
        <v>0.05</v>
      </c>
      <c r="R24" s="22">
        <f t="shared" si="7"/>
        <v>0.05</v>
      </c>
      <c r="S24" s="22">
        <f t="shared" si="8"/>
        <v>0.05</v>
      </c>
      <c r="T24" s="22">
        <f t="shared" si="9"/>
        <v>0.05</v>
      </c>
      <c r="U24" s="22">
        <f t="shared" si="10"/>
        <v>0.05</v>
      </c>
      <c r="V24" s="22">
        <f t="shared" si="11"/>
        <v>0.06</v>
      </c>
      <c r="W24" s="22">
        <f t="shared" si="12"/>
        <v>0.06</v>
      </c>
      <c r="X24" s="22">
        <f t="shared" si="13"/>
        <v>0.05</v>
      </c>
      <c r="Y24" s="22">
        <f t="shared" si="14"/>
        <v>0.05</v>
      </c>
      <c r="Z24" s="22">
        <f t="shared" si="15"/>
        <v>0.06</v>
      </c>
      <c r="AA24" s="22">
        <f t="shared" si="16"/>
        <v>0.05</v>
      </c>
      <c r="AB24" s="22">
        <f t="shared" si="17"/>
        <v>0.05</v>
      </c>
      <c r="AC24" s="22">
        <f t="shared" si="18"/>
        <v>0.05</v>
      </c>
      <c r="AD24" s="22">
        <f t="shared" si="19"/>
        <v>7.0000000000000007E-2</v>
      </c>
      <c r="AE24" s="22">
        <f t="shared" si="20"/>
        <v>0.05</v>
      </c>
      <c r="AF24" s="22">
        <f t="shared" si="21"/>
        <v>0.05</v>
      </c>
      <c r="AG24" s="22">
        <f t="shared" si="22"/>
        <v>0.05</v>
      </c>
      <c r="AH24" s="22">
        <f t="shared" si="23"/>
        <v>0.05</v>
      </c>
      <c r="AI24" s="22">
        <f t="shared" si="24"/>
        <v>0.06</v>
      </c>
      <c r="AJ24" s="22">
        <f t="shared" si="25"/>
        <v>0.05</v>
      </c>
    </row>
    <row r="25" spans="1:36" ht="12.95" customHeight="1">
      <c r="A25" s="21">
        <v>292</v>
      </c>
      <c r="B25" s="64" t="s">
        <v>161</v>
      </c>
      <c r="C25" s="64"/>
      <c r="D25" s="21">
        <v>32</v>
      </c>
      <c r="E25" s="21">
        <v>23</v>
      </c>
      <c r="F25" s="4">
        <f t="shared" si="0"/>
        <v>0.86</v>
      </c>
      <c r="G25" s="21"/>
      <c r="H25" s="21"/>
      <c r="I25" s="21"/>
      <c r="J25" s="1" t="s">
        <v>15</v>
      </c>
      <c r="K25" s="22">
        <f t="shared" si="1"/>
        <v>0.77</v>
      </c>
      <c r="L25" s="22">
        <f t="shared" si="2"/>
        <v>0.88</v>
      </c>
      <c r="M25" s="22">
        <f t="shared" si="3"/>
        <v>0.88</v>
      </c>
      <c r="N25" s="22">
        <f t="shared" si="4"/>
        <v>0.86</v>
      </c>
      <c r="O25" s="22">
        <f t="shared" si="5"/>
        <v>0.85</v>
      </c>
      <c r="P25" s="22">
        <f t="shared" si="26"/>
        <v>0.86</v>
      </c>
      <c r="Q25" s="22">
        <f t="shared" si="6"/>
        <v>0.78</v>
      </c>
      <c r="R25" s="22">
        <f t="shared" si="7"/>
        <v>0.9</v>
      </c>
      <c r="S25" s="22">
        <f t="shared" si="8"/>
        <v>0.88</v>
      </c>
      <c r="T25" s="22">
        <f t="shared" si="9"/>
        <v>0.93</v>
      </c>
      <c r="U25" s="22">
        <f t="shared" si="10"/>
        <v>0.93</v>
      </c>
      <c r="V25" s="22">
        <f t="shared" si="11"/>
        <v>0.92</v>
      </c>
      <c r="W25" s="22">
        <f t="shared" si="12"/>
        <v>0.84</v>
      </c>
      <c r="X25" s="22">
        <f t="shared" si="13"/>
        <v>0.85</v>
      </c>
      <c r="Y25" s="22">
        <f t="shared" si="14"/>
        <v>0.82</v>
      </c>
      <c r="Z25" s="22">
        <f t="shared" si="15"/>
        <v>0.85</v>
      </c>
      <c r="AA25" s="22">
        <f t="shared" si="16"/>
        <v>0.74</v>
      </c>
      <c r="AB25" s="22">
        <f t="shared" si="17"/>
        <v>0.93</v>
      </c>
      <c r="AC25" s="22">
        <f t="shared" si="18"/>
        <v>0.92</v>
      </c>
      <c r="AD25" s="22">
        <f t="shared" si="19"/>
        <v>0.92</v>
      </c>
      <c r="AE25" s="22">
        <f t="shared" si="20"/>
        <v>0.84</v>
      </c>
      <c r="AF25" s="22">
        <f t="shared" si="21"/>
        <v>0.92</v>
      </c>
      <c r="AG25" s="22">
        <f t="shared" si="22"/>
        <v>0.75</v>
      </c>
      <c r="AH25" s="22">
        <f t="shared" si="23"/>
        <v>0.82</v>
      </c>
      <c r="AI25" s="22">
        <f t="shared" si="24"/>
        <v>0.84</v>
      </c>
      <c r="AJ25" s="22">
        <f t="shared" si="25"/>
        <v>0.82</v>
      </c>
    </row>
    <row r="26" spans="1:36" ht="12.95" customHeight="1">
      <c r="A26" s="21">
        <v>293</v>
      </c>
      <c r="B26" s="64" t="s">
        <v>161</v>
      </c>
      <c r="C26" s="64"/>
      <c r="D26" s="21">
        <v>24</v>
      </c>
      <c r="E26" s="21">
        <v>19</v>
      </c>
      <c r="F26" s="4">
        <f t="shared" si="0"/>
        <v>0.42</v>
      </c>
      <c r="G26" s="21"/>
      <c r="H26" s="21" t="s">
        <v>148</v>
      </c>
      <c r="I26" s="21" t="s">
        <v>147</v>
      </c>
      <c r="J26" s="1" t="s">
        <v>15</v>
      </c>
      <c r="K26" s="22">
        <f t="shared" si="1"/>
        <v>0.38</v>
      </c>
      <c r="L26" s="22">
        <f t="shared" si="2"/>
        <v>0.42</v>
      </c>
      <c r="M26" s="22">
        <f t="shared" si="3"/>
        <v>0.42</v>
      </c>
      <c r="N26" s="22">
        <f t="shared" si="4"/>
        <v>0.42</v>
      </c>
      <c r="O26" s="22">
        <f t="shared" si="5"/>
        <v>0.42</v>
      </c>
      <c r="P26" s="22">
        <f t="shared" si="26"/>
        <v>0.42</v>
      </c>
      <c r="Q26" s="22">
        <f t="shared" si="6"/>
        <v>0.38</v>
      </c>
      <c r="R26" s="22">
        <f t="shared" si="7"/>
        <v>0.43</v>
      </c>
      <c r="S26" s="22">
        <f t="shared" si="8"/>
        <v>0.43</v>
      </c>
      <c r="T26" s="22">
        <f t="shared" si="9"/>
        <v>0.44</v>
      </c>
      <c r="U26" s="22">
        <f t="shared" si="10"/>
        <v>0.43</v>
      </c>
      <c r="V26" s="22">
        <f t="shared" si="11"/>
        <v>0.44</v>
      </c>
      <c r="W26" s="22">
        <f t="shared" si="12"/>
        <v>0.41</v>
      </c>
      <c r="X26" s="22">
        <f t="shared" si="13"/>
        <v>0.42</v>
      </c>
      <c r="Y26" s="22">
        <f t="shared" si="14"/>
        <v>0.38</v>
      </c>
      <c r="Z26" s="22">
        <f t="shared" si="15"/>
        <v>0.42</v>
      </c>
      <c r="AA26" s="22">
        <f t="shared" si="16"/>
        <v>0.37</v>
      </c>
      <c r="AB26" s="22">
        <f t="shared" si="17"/>
        <v>0.44</v>
      </c>
      <c r="AC26" s="22">
        <f t="shared" si="18"/>
        <v>0.44</v>
      </c>
      <c r="AD26" s="22">
        <f t="shared" si="19"/>
        <v>0.47</v>
      </c>
      <c r="AE26" s="22">
        <f t="shared" si="20"/>
        <v>0.39</v>
      </c>
      <c r="AF26" s="22">
        <f t="shared" si="21"/>
        <v>0.44</v>
      </c>
      <c r="AG26" s="22">
        <f t="shared" si="22"/>
        <v>0.36</v>
      </c>
      <c r="AH26" s="22">
        <f t="shared" si="23"/>
        <v>0.39</v>
      </c>
      <c r="AI26" s="22">
        <f t="shared" si="24"/>
        <v>0.41</v>
      </c>
      <c r="AJ26" s="22">
        <f t="shared" si="25"/>
        <v>0.39</v>
      </c>
    </row>
    <row r="27" spans="1:36" ht="12.95" customHeight="1">
      <c r="A27" s="21">
        <v>294</v>
      </c>
      <c r="B27" s="64" t="s">
        <v>161</v>
      </c>
      <c r="C27" s="64"/>
      <c r="D27" s="21">
        <v>10</v>
      </c>
      <c r="E27" s="21">
        <v>10</v>
      </c>
      <c r="F27" s="4">
        <f t="shared" si="0"/>
        <v>0.04</v>
      </c>
      <c r="G27" s="5" t="s">
        <v>163</v>
      </c>
      <c r="H27" s="21"/>
      <c r="I27" s="21"/>
      <c r="J27" s="1" t="s">
        <v>15</v>
      </c>
      <c r="K27" s="22">
        <f t="shared" si="1"/>
        <v>0.04</v>
      </c>
      <c r="L27" s="22">
        <f t="shared" si="2"/>
        <v>0.04</v>
      </c>
      <c r="M27" s="22">
        <f t="shared" si="3"/>
        <v>0.04</v>
      </c>
      <c r="N27" s="22">
        <f t="shared" si="4"/>
        <v>0.05</v>
      </c>
      <c r="O27" s="22">
        <f t="shared" si="5"/>
        <v>0.05</v>
      </c>
      <c r="P27" s="22">
        <f t="shared" si="26"/>
        <v>0.04</v>
      </c>
      <c r="Q27" s="22">
        <f t="shared" si="6"/>
        <v>0.04</v>
      </c>
      <c r="R27" s="22">
        <f t="shared" si="7"/>
        <v>0.04</v>
      </c>
      <c r="S27" s="22">
        <f t="shared" si="8"/>
        <v>0.04</v>
      </c>
      <c r="T27" s="22">
        <f t="shared" si="9"/>
        <v>0.04</v>
      </c>
      <c r="U27" s="22">
        <f t="shared" si="10"/>
        <v>0.04</v>
      </c>
      <c r="V27" s="22">
        <f t="shared" si="11"/>
        <v>0.04</v>
      </c>
      <c r="W27" s="22">
        <f t="shared" si="12"/>
        <v>0.04</v>
      </c>
      <c r="X27" s="22">
        <f t="shared" si="13"/>
        <v>0.04</v>
      </c>
      <c r="Y27" s="22">
        <f t="shared" si="14"/>
        <v>0.04</v>
      </c>
      <c r="Z27" s="22">
        <f t="shared" si="15"/>
        <v>0.04</v>
      </c>
      <c r="AA27" s="22">
        <f t="shared" si="16"/>
        <v>0.04</v>
      </c>
      <c r="AB27" s="22">
        <f t="shared" si="17"/>
        <v>0.04</v>
      </c>
      <c r="AC27" s="22">
        <f t="shared" si="18"/>
        <v>0.04</v>
      </c>
      <c r="AD27" s="22">
        <f t="shared" si="19"/>
        <v>0.06</v>
      </c>
      <c r="AE27" s="22">
        <f t="shared" si="20"/>
        <v>0.04</v>
      </c>
      <c r="AF27" s="22">
        <f t="shared" si="21"/>
        <v>0.04</v>
      </c>
      <c r="AG27" s="22">
        <f t="shared" si="22"/>
        <v>0.04</v>
      </c>
      <c r="AH27" s="22">
        <f t="shared" si="23"/>
        <v>0.04</v>
      </c>
      <c r="AI27" s="22">
        <f t="shared" si="24"/>
        <v>0.04</v>
      </c>
      <c r="AJ27" s="22">
        <f t="shared" si="25"/>
        <v>0.04</v>
      </c>
    </row>
    <row r="28" spans="1:36" ht="12.95" customHeight="1">
      <c r="A28" s="21">
        <v>295</v>
      </c>
      <c r="B28" s="64" t="s">
        <v>161</v>
      </c>
      <c r="C28" s="64"/>
      <c r="D28" s="21">
        <v>10</v>
      </c>
      <c r="E28" s="21">
        <v>10</v>
      </c>
      <c r="F28" s="4">
        <f t="shared" si="0"/>
        <v>0.04</v>
      </c>
      <c r="G28" s="5" t="s">
        <v>131</v>
      </c>
      <c r="H28" s="21" t="s">
        <v>164</v>
      </c>
      <c r="I28" s="21" t="s">
        <v>107</v>
      </c>
      <c r="J28" s="1" t="s">
        <v>15</v>
      </c>
      <c r="K28" s="22">
        <f t="shared" si="1"/>
        <v>0.04</v>
      </c>
      <c r="L28" s="22">
        <f t="shared" si="2"/>
        <v>0.04</v>
      </c>
      <c r="M28" s="22">
        <f t="shared" si="3"/>
        <v>0.04</v>
      </c>
      <c r="N28" s="22">
        <f t="shared" si="4"/>
        <v>0.05</v>
      </c>
      <c r="O28" s="22">
        <f t="shared" si="5"/>
        <v>0.05</v>
      </c>
      <c r="P28" s="22">
        <f t="shared" si="26"/>
        <v>0.04</v>
      </c>
      <c r="Q28" s="22">
        <f t="shared" si="6"/>
        <v>0.04</v>
      </c>
      <c r="R28" s="22">
        <f t="shared" si="7"/>
        <v>0.04</v>
      </c>
      <c r="S28" s="22">
        <f t="shared" si="8"/>
        <v>0.04</v>
      </c>
      <c r="T28" s="22">
        <f t="shared" si="9"/>
        <v>0.04</v>
      </c>
      <c r="U28" s="22">
        <f t="shared" si="10"/>
        <v>0.04</v>
      </c>
      <c r="V28" s="22">
        <f t="shared" si="11"/>
        <v>0.04</v>
      </c>
      <c r="W28" s="22">
        <f t="shared" si="12"/>
        <v>0.04</v>
      </c>
      <c r="X28" s="22">
        <f t="shared" si="13"/>
        <v>0.04</v>
      </c>
      <c r="Y28" s="22">
        <f t="shared" si="14"/>
        <v>0.04</v>
      </c>
      <c r="Z28" s="22">
        <f t="shared" si="15"/>
        <v>0.04</v>
      </c>
      <c r="AA28" s="22">
        <f t="shared" si="16"/>
        <v>0.04</v>
      </c>
      <c r="AB28" s="22">
        <f t="shared" si="17"/>
        <v>0.04</v>
      </c>
      <c r="AC28" s="22">
        <f t="shared" si="18"/>
        <v>0.04</v>
      </c>
      <c r="AD28" s="22">
        <f t="shared" si="19"/>
        <v>0.06</v>
      </c>
      <c r="AE28" s="22">
        <f t="shared" si="20"/>
        <v>0.04</v>
      </c>
      <c r="AF28" s="22">
        <f t="shared" si="21"/>
        <v>0.04</v>
      </c>
      <c r="AG28" s="22">
        <f t="shared" si="22"/>
        <v>0.04</v>
      </c>
      <c r="AH28" s="22">
        <f t="shared" si="23"/>
        <v>0.04</v>
      </c>
      <c r="AI28" s="22">
        <f t="shared" si="24"/>
        <v>0.04</v>
      </c>
      <c r="AJ28" s="22">
        <f t="shared" si="25"/>
        <v>0.04</v>
      </c>
    </row>
    <row r="29" spans="1:36" ht="12.95" customHeight="1">
      <c r="A29" s="21">
        <v>296</v>
      </c>
      <c r="B29" s="64" t="s">
        <v>161</v>
      </c>
      <c r="C29" s="64"/>
      <c r="D29" s="21">
        <v>14</v>
      </c>
      <c r="E29" s="21">
        <v>11</v>
      </c>
      <c r="F29" s="4">
        <f t="shared" si="0"/>
        <v>0.09</v>
      </c>
      <c r="G29" s="5" t="s">
        <v>131</v>
      </c>
      <c r="H29" s="21" t="s">
        <v>164</v>
      </c>
      <c r="I29" s="21" t="s">
        <v>107</v>
      </c>
      <c r="J29" s="1" t="s">
        <v>15</v>
      </c>
      <c r="K29" s="22">
        <f t="shared" si="1"/>
        <v>0.09</v>
      </c>
      <c r="L29" s="22">
        <f t="shared" si="2"/>
        <v>0.09</v>
      </c>
      <c r="M29" s="22">
        <f t="shared" si="3"/>
        <v>0.09</v>
      </c>
      <c r="N29" s="22">
        <f t="shared" si="4"/>
        <v>0.09</v>
      </c>
      <c r="O29" s="22">
        <f t="shared" si="5"/>
        <v>0.09</v>
      </c>
      <c r="P29" s="22">
        <f t="shared" si="26"/>
        <v>0.09</v>
      </c>
      <c r="Q29" s="22">
        <f t="shared" si="6"/>
        <v>0.08</v>
      </c>
      <c r="R29" s="22">
        <f t="shared" si="7"/>
        <v>0.09</v>
      </c>
      <c r="S29" s="22">
        <f t="shared" si="8"/>
        <v>0.09</v>
      </c>
      <c r="T29" s="22">
        <f t="shared" si="9"/>
        <v>0.09</v>
      </c>
      <c r="U29" s="22">
        <f t="shared" si="10"/>
        <v>0.09</v>
      </c>
      <c r="V29" s="22">
        <f t="shared" si="11"/>
        <v>0.09</v>
      </c>
      <c r="W29" s="22">
        <f t="shared" si="12"/>
        <v>0.09</v>
      </c>
      <c r="X29" s="22">
        <f t="shared" si="13"/>
        <v>0.09</v>
      </c>
      <c r="Y29" s="22">
        <f t="shared" si="14"/>
        <v>0.08</v>
      </c>
      <c r="Z29" s="22">
        <f t="shared" si="15"/>
        <v>0.09</v>
      </c>
      <c r="AA29" s="22">
        <f t="shared" si="16"/>
        <v>0.08</v>
      </c>
      <c r="AB29" s="22">
        <f t="shared" si="17"/>
        <v>0.09</v>
      </c>
      <c r="AC29" s="22">
        <f t="shared" si="18"/>
        <v>0.09</v>
      </c>
      <c r="AD29" s="22">
        <f t="shared" si="19"/>
        <v>0.11</v>
      </c>
      <c r="AE29" s="22">
        <f t="shared" si="20"/>
        <v>0.08</v>
      </c>
      <c r="AF29" s="22">
        <f t="shared" si="21"/>
        <v>0.09</v>
      </c>
      <c r="AG29" s="22">
        <f t="shared" si="22"/>
        <v>0.08</v>
      </c>
      <c r="AH29" s="22">
        <f t="shared" si="23"/>
        <v>0.08</v>
      </c>
      <c r="AI29" s="22">
        <f t="shared" si="24"/>
        <v>0.09</v>
      </c>
      <c r="AJ29" s="22">
        <f t="shared" si="25"/>
        <v>0.08</v>
      </c>
    </row>
    <row r="30" spans="1:36" ht="12.95" customHeight="1">
      <c r="A30" s="21">
        <v>297</v>
      </c>
      <c r="B30" s="64" t="s">
        <v>161</v>
      </c>
      <c r="C30" s="64"/>
      <c r="D30" s="21">
        <v>26</v>
      </c>
      <c r="E30" s="21">
        <v>19</v>
      </c>
      <c r="F30" s="4">
        <f t="shared" si="0"/>
        <v>0.49</v>
      </c>
      <c r="G30" s="5"/>
      <c r="H30" s="21"/>
      <c r="I30" s="21"/>
      <c r="J30" s="1" t="s">
        <v>15</v>
      </c>
      <c r="K30" s="22">
        <f t="shared" si="1"/>
        <v>0.44</v>
      </c>
      <c r="L30" s="22">
        <f t="shared" si="2"/>
        <v>0.49</v>
      </c>
      <c r="M30" s="22">
        <f t="shared" si="3"/>
        <v>0.49</v>
      </c>
      <c r="N30" s="22">
        <f t="shared" si="4"/>
        <v>0.49</v>
      </c>
      <c r="O30" s="22">
        <f t="shared" si="5"/>
        <v>0.49</v>
      </c>
      <c r="P30" s="22">
        <f t="shared" si="26"/>
        <v>0.49</v>
      </c>
      <c r="Q30" s="22">
        <f t="shared" si="6"/>
        <v>0.44</v>
      </c>
      <c r="R30" s="22">
        <f t="shared" si="7"/>
        <v>0.5</v>
      </c>
      <c r="S30" s="22">
        <f t="shared" si="8"/>
        <v>0.49</v>
      </c>
      <c r="T30" s="22">
        <f t="shared" si="9"/>
        <v>0.51</v>
      </c>
      <c r="U30" s="22">
        <f t="shared" si="10"/>
        <v>0.49</v>
      </c>
      <c r="V30" s="22">
        <f t="shared" si="11"/>
        <v>0.51</v>
      </c>
      <c r="W30" s="22">
        <f t="shared" si="12"/>
        <v>0.47</v>
      </c>
      <c r="X30" s="22">
        <f t="shared" si="13"/>
        <v>0.48</v>
      </c>
      <c r="Y30" s="22">
        <f t="shared" si="14"/>
        <v>0.45</v>
      </c>
      <c r="Z30" s="22">
        <f t="shared" si="15"/>
        <v>0.48</v>
      </c>
      <c r="AA30" s="22">
        <f t="shared" si="16"/>
        <v>0.42</v>
      </c>
      <c r="AB30" s="22">
        <f t="shared" si="17"/>
        <v>0.51</v>
      </c>
      <c r="AC30" s="22">
        <f t="shared" si="18"/>
        <v>0.51</v>
      </c>
      <c r="AD30" s="22">
        <f t="shared" si="19"/>
        <v>0.53</v>
      </c>
      <c r="AE30" s="22">
        <f t="shared" si="20"/>
        <v>0.46</v>
      </c>
      <c r="AF30" s="22">
        <f t="shared" si="21"/>
        <v>0.51</v>
      </c>
      <c r="AG30" s="22">
        <f t="shared" si="22"/>
        <v>0.42</v>
      </c>
      <c r="AH30" s="22">
        <f t="shared" si="23"/>
        <v>0.45</v>
      </c>
      <c r="AI30" s="22">
        <f t="shared" si="24"/>
        <v>0.48</v>
      </c>
      <c r="AJ30" s="22">
        <f t="shared" si="25"/>
        <v>0.45</v>
      </c>
    </row>
    <row r="31" spans="1:36" ht="12.95" customHeight="1">
      <c r="A31" s="21">
        <v>298</v>
      </c>
      <c r="B31" s="64" t="s">
        <v>161</v>
      </c>
      <c r="C31" s="64"/>
      <c r="D31" s="21">
        <v>24</v>
      </c>
      <c r="E31" s="21">
        <v>20</v>
      </c>
      <c r="F31" s="4">
        <f t="shared" si="0"/>
        <v>0.45</v>
      </c>
      <c r="H31" s="21"/>
      <c r="I31" s="21"/>
      <c r="J31" s="1" t="s">
        <v>15</v>
      </c>
      <c r="K31" s="22">
        <f t="shared" si="1"/>
        <v>0.4</v>
      </c>
      <c r="L31" s="22">
        <f t="shared" si="2"/>
        <v>0.45</v>
      </c>
      <c r="M31" s="22">
        <f t="shared" si="3"/>
        <v>0.45</v>
      </c>
      <c r="N31" s="22">
        <f t="shared" si="4"/>
        <v>0.45</v>
      </c>
      <c r="O31" s="22">
        <f t="shared" si="5"/>
        <v>0.44</v>
      </c>
      <c r="P31" s="22">
        <f t="shared" si="26"/>
        <v>0.45</v>
      </c>
      <c r="Q31" s="22">
        <f t="shared" si="6"/>
        <v>0.4</v>
      </c>
      <c r="R31" s="22">
        <f t="shared" si="7"/>
        <v>0.45</v>
      </c>
      <c r="S31" s="22">
        <f t="shared" si="8"/>
        <v>0.45</v>
      </c>
      <c r="T31" s="22">
        <f t="shared" si="9"/>
        <v>0.48</v>
      </c>
      <c r="U31" s="22">
        <f t="shared" si="10"/>
        <v>0.45</v>
      </c>
      <c r="V31" s="22">
        <f t="shared" si="11"/>
        <v>0.46</v>
      </c>
      <c r="W31" s="22">
        <f t="shared" si="12"/>
        <v>0.43</v>
      </c>
      <c r="X31" s="22">
        <f t="shared" si="13"/>
        <v>0.44</v>
      </c>
      <c r="Y31" s="22">
        <f t="shared" si="14"/>
        <v>0.4</v>
      </c>
      <c r="Z31" s="22">
        <f t="shared" si="15"/>
        <v>0.44</v>
      </c>
      <c r="AA31" s="22">
        <f t="shared" si="16"/>
        <v>0.39</v>
      </c>
      <c r="AB31" s="22">
        <f t="shared" si="17"/>
        <v>0.46</v>
      </c>
      <c r="AC31" s="22">
        <f t="shared" si="18"/>
        <v>0.46</v>
      </c>
      <c r="AD31" s="22">
        <f t="shared" si="19"/>
        <v>0.49</v>
      </c>
      <c r="AE31" s="22">
        <f t="shared" si="20"/>
        <v>0.42</v>
      </c>
      <c r="AF31" s="22">
        <f t="shared" si="21"/>
        <v>0.46</v>
      </c>
      <c r="AG31" s="22">
        <f t="shared" si="22"/>
        <v>0.38</v>
      </c>
      <c r="AH31" s="22">
        <f t="shared" si="23"/>
        <v>0.41</v>
      </c>
      <c r="AI31" s="22">
        <f t="shared" si="24"/>
        <v>0.43</v>
      </c>
      <c r="AJ31" s="22">
        <f t="shared" si="25"/>
        <v>0.41</v>
      </c>
    </row>
    <row r="32" spans="1:36" ht="12.95" customHeight="1">
      <c r="A32" s="21">
        <v>299</v>
      </c>
      <c r="B32" s="64" t="s">
        <v>161</v>
      </c>
      <c r="C32" s="64"/>
      <c r="D32" s="21">
        <v>8</v>
      </c>
      <c r="E32" s="21">
        <v>7</v>
      </c>
      <c r="F32" s="4">
        <f t="shared" si="0"/>
        <v>0.02</v>
      </c>
      <c r="G32" s="5" t="s">
        <v>131</v>
      </c>
      <c r="H32" s="21" t="s">
        <v>164</v>
      </c>
      <c r="I32" s="21" t="s">
        <v>107</v>
      </c>
      <c r="J32" s="1" t="s">
        <v>15</v>
      </c>
      <c r="K32" s="22">
        <f t="shared" si="1"/>
        <v>0.02</v>
      </c>
      <c r="L32" s="22">
        <f t="shared" si="2"/>
        <v>0.02</v>
      </c>
      <c r="M32" s="22">
        <f t="shared" si="3"/>
        <v>0.02</v>
      </c>
      <c r="N32" s="22">
        <f t="shared" si="4"/>
        <v>0.02</v>
      </c>
      <c r="O32" s="22">
        <f t="shared" si="5"/>
        <v>0.02</v>
      </c>
      <c r="P32" s="22">
        <f t="shared" si="26"/>
        <v>0.02</v>
      </c>
      <c r="Q32" s="22">
        <f t="shared" si="6"/>
        <v>0.02</v>
      </c>
      <c r="R32" s="22">
        <f t="shared" si="7"/>
        <v>0.02</v>
      </c>
      <c r="S32" s="22">
        <f t="shared" si="8"/>
        <v>0.02</v>
      </c>
      <c r="T32" s="22">
        <f t="shared" si="9"/>
        <v>0.02</v>
      </c>
      <c r="U32" s="22">
        <f t="shared" si="10"/>
        <v>0.02</v>
      </c>
      <c r="V32" s="22">
        <f t="shared" si="11"/>
        <v>0.02</v>
      </c>
      <c r="W32" s="22">
        <f t="shared" si="12"/>
        <v>0.02</v>
      </c>
      <c r="X32" s="22">
        <f t="shared" si="13"/>
        <v>0.02</v>
      </c>
      <c r="Y32" s="22">
        <f t="shared" si="14"/>
        <v>0.02</v>
      </c>
      <c r="Z32" s="22">
        <f t="shared" si="15"/>
        <v>0.02</v>
      </c>
      <c r="AA32" s="22">
        <f t="shared" si="16"/>
        <v>0.02</v>
      </c>
      <c r="AB32" s="22">
        <f t="shared" si="17"/>
        <v>0.02</v>
      </c>
      <c r="AC32" s="22">
        <f t="shared" si="18"/>
        <v>0.02</v>
      </c>
      <c r="AD32" s="22">
        <f t="shared" si="19"/>
        <v>0.03</v>
      </c>
      <c r="AE32" s="22">
        <f t="shared" si="20"/>
        <v>0.02</v>
      </c>
      <c r="AF32" s="22">
        <f t="shared" si="21"/>
        <v>0.02</v>
      </c>
      <c r="AG32" s="22">
        <f t="shared" si="22"/>
        <v>0.02</v>
      </c>
      <c r="AH32" s="22">
        <f t="shared" si="23"/>
        <v>0.02</v>
      </c>
      <c r="AI32" s="22">
        <f t="shared" si="24"/>
        <v>0.02</v>
      </c>
      <c r="AJ32" s="22">
        <f t="shared" si="25"/>
        <v>0.02</v>
      </c>
    </row>
    <row r="33" spans="1:36" ht="12.95" customHeight="1">
      <c r="A33" s="21">
        <v>300</v>
      </c>
      <c r="B33" s="64" t="s">
        <v>161</v>
      </c>
      <c r="C33" s="64"/>
      <c r="D33" s="21">
        <v>14</v>
      </c>
      <c r="E33" s="21">
        <v>13</v>
      </c>
      <c r="F33" s="4">
        <f t="shared" si="0"/>
        <v>0.11</v>
      </c>
      <c r="G33" s="21"/>
      <c r="H33" s="21" t="s">
        <v>148</v>
      </c>
      <c r="I33" s="21" t="s">
        <v>39</v>
      </c>
      <c r="J33" s="1" t="s">
        <v>15</v>
      </c>
      <c r="K33" s="22">
        <f t="shared" si="1"/>
        <v>0.1</v>
      </c>
      <c r="L33" s="22">
        <f t="shared" si="2"/>
        <v>0.11</v>
      </c>
      <c r="M33" s="22">
        <f t="shared" si="3"/>
        <v>0.11</v>
      </c>
      <c r="N33" s="22">
        <f t="shared" si="4"/>
        <v>0.11</v>
      </c>
      <c r="O33" s="22">
        <f t="shared" si="5"/>
        <v>0.11</v>
      </c>
      <c r="P33" s="22">
        <f t="shared" si="26"/>
        <v>0.11</v>
      </c>
      <c r="Q33" s="22">
        <f t="shared" si="6"/>
        <v>0.1</v>
      </c>
      <c r="R33" s="22">
        <f t="shared" si="7"/>
        <v>0.1</v>
      </c>
      <c r="S33" s="22">
        <f t="shared" si="8"/>
        <v>0.11</v>
      </c>
      <c r="T33" s="22">
        <f t="shared" si="9"/>
        <v>0.11</v>
      </c>
      <c r="U33" s="22">
        <f t="shared" si="10"/>
        <v>0.1</v>
      </c>
      <c r="V33" s="22">
        <f t="shared" si="11"/>
        <v>0.11</v>
      </c>
      <c r="W33" s="22">
        <f t="shared" si="12"/>
        <v>0.11</v>
      </c>
      <c r="X33" s="22">
        <f t="shared" si="13"/>
        <v>0.11</v>
      </c>
      <c r="Y33" s="22">
        <f t="shared" si="14"/>
        <v>0.09</v>
      </c>
      <c r="Z33" s="22">
        <f t="shared" si="15"/>
        <v>0.11</v>
      </c>
      <c r="AA33" s="22">
        <f t="shared" si="16"/>
        <v>0.1</v>
      </c>
      <c r="AB33" s="22">
        <f t="shared" si="17"/>
        <v>0.1</v>
      </c>
      <c r="AC33" s="22">
        <f t="shared" si="18"/>
        <v>0.1</v>
      </c>
      <c r="AD33" s="22">
        <f t="shared" si="19"/>
        <v>0.13</v>
      </c>
      <c r="AE33" s="22">
        <f t="shared" si="20"/>
        <v>0.09</v>
      </c>
      <c r="AF33" s="22">
        <f t="shared" si="21"/>
        <v>0.1</v>
      </c>
      <c r="AG33" s="22">
        <f t="shared" si="22"/>
        <v>0.09</v>
      </c>
      <c r="AH33" s="22">
        <f t="shared" si="23"/>
        <v>0.09</v>
      </c>
      <c r="AI33" s="22">
        <f t="shared" si="24"/>
        <v>0.11</v>
      </c>
      <c r="AJ33" s="22">
        <f t="shared" si="25"/>
        <v>0.09</v>
      </c>
    </row>
    <row r="34" spans="1:36" ht="12.95" customHeight="1">
      <c r="A34" s="21">
        <v>301</v>
      </c>
      <c r="B34" s="64" t="s">
        <v>161</v>
      </c>
      <c r="C34" s="64"/>
      <c r="D34" s="21">
        <v>10</v>
      </c>
      <c r="E34" s="21">
        <v>9</v>
      </c>
      <c r="F34" s="4">
        <f t="shared" si="0"/>
        <v>0.04</v>
      </c>
      <c r="G34" s="5" t="s">
        <v>131</v>
      </c>
      <c r="H34" s="21" t="s">
        <v>164</v>
      </c>
      <c r="I34" s="21" t="s">
        <v>107</v>
      </c>
      <c r="K34" s="22">
        <f t="shared" si="1"/>
        <v>0.04</v>
      </c>
      <c r="L34" s="22">
        <f t="shared" si="2"/>
        <v>0.04</v>
      </c>
      <c r="M34" s="22">
        <f t="shared" si="3"/>
        <v>0.04</v>
      </c>
      <c r="N34" s="22">
        <f t="shared" si="4"/>
        <v>0.04</v>
      </c>
      <c r="O34" s="22">
        <f t="shared" si="5"/>
        <v>0.04</v>
      </c>
      <c r="P34" s="22">
        <f t="shared" si="26"/>
        <v>0.04</v>
      </c>
      <c r="Q34" s="22">
        <f t="shared" si="6"/>
        <v>0.04</v>
      </c>
      <c r="R34" s="22">
        <f t="shared" si="7"/>
        <v>0.04</v>
      </c>
      <c r="S34" s="22">
        <f t="shared" si="8"/>
        <v>0.04</v>
      </c>
      <c r="T34" s="22">
        <f t="shared" si="9"/>
        <v>0.04</v>
      </c>
      <c r="U34" s="22">
        <f t="shared" si="10"/>
        <v>0.04</v>
      </c>
      <c r="V34" s="22">
        <f t="shared" si="11"/>
        <v>0.04</v>
      </c>
      <c r="W34" s="22">
        <f t="shared" si="12"/>
        <v>0.04</v>
      </c>
      <c r="X34" s="22">
        <f t="shared" si="13"/>
        <v>0.04</v>
      </c>
      <c r="Y34" s="22">
        <f t="shared" si="14"/>
        <v>0.03</v>
      </c>
      <c r="Z34" s="22">
        <f t="shared" si="15"/>
        <v>0.04</v>
      </c>
      <c r="AA34" s="22">
        <f t="shared" si="16"/>
        <v>0.04</v>
      </c>
      <c r="AB34" s="22">
        <f t="shared" si="17"/>
        <v>0.04</v>
      </c>
      <c r="AC34" s="22">
        <f t="shared" si="18"/>
        <v>0.04</v>
      </c>
      <c r="AD34" s="22">
        <f t="shared" si="19"/>
        <v>0.05</v>
      </c>
      <c r="AE34" s="22">
        <f t="shared" si="20"/>
        <v>0.03</v>
      </c>
      <c r="AF34" s="22">
        <f t="shared" si="21"/>
        <v>0.04</v>
      </c>
      <c r="AG34" s="22">
        <f t="shared" si="22"/>
        <v>0.04</v>
      </c>
      <c r="AH34" s="22">
        <f t="shared" si="23"/>
        <v>0.03</v>
      </c>
      <c r="AI34" s="22">
        <f t="shared" si="24"/>
        <v>0.04</v>
      </c>
      <c r="AJ34" s="22">
        <f t="shared" si="25"/>
        <v>0.04</v>
      </c>
    </row>
    <row r="35" spans="1:36" ht="12.95" customHeight="1">
      <c r="A35" s="21">
        <v>302</v>
      </c>
      <c r="B35" s="64" t="s">
        <v>161</v>
      </c>
      <c r="C35" s="64"/>
      <c r="D35" s="21">
        <v>22</v>
      </c>
      <c r="E35" s="21">
        <v>14</v>
      </c>
      <c r="F35" s="4">
        <f t="shared" si="0"/>
        <v>0.25</v>
      </c>
      <c r="G35" s="21"/>
      <c r="H35" s="21"/>
      <c r="I35" s="21"/>
      <c r="K35" s="22">
        <f t="shared" si="1"/>
        <v>0.24</v>
      </c>
      <c r="L35" s="22">
        <f t="shared" si="2"/>
        <v>0.26</v>
      </c>
      <c r="M35" s="22">
        <f t="shared" si="3"/>
        <v>0.25</v>
      </c>
      <c r="N35" s="22">
        <f t="shared" si="4"/>
        <v>0.26</v>
      </c>
      <c r="O35" s="22">
        <f t="shared" si="5"/>
        <v>0.27</v>
      </c>
      <c r="P35" s="22">
        <f t="shared" si="26"/>
        <v>0.25</v>
      </c>
      <c r="Q35" s="22">
        <f t="shared" si="6"/>
        <v>0.24</v>
      </c>
      <c r="R35" s="22">
        <f t="shared" si="7"/>
        <v>0.27</v>
      </c>
      <c r="S35" s="22">
        <f t="shared" si="8"/>
        <v>0.26</v>
      </c>
      <c r="T35" s="22">
        <f t="shared" si="9"/>
        <v>0.25</v>
      </c>
      <c r="U35" s="22">
        <f t="shared" si="10"/>
        <v>0.26</v>
      </c>
      <c r="V35" s="22">
        <f t="shared" si="11"/>
        <v>0.28000000000000003</v>
      </c>
      <c r="W35" s="22">
        <f t="shared" si="12"/>
        <v>0.26</v>
      </c>
      <c r="X35" s="22">
        <f t="shared" si="13"/>
        <v>0.26</v>
      </c>
      <c r="Y35" s="22">
        <f t="shared" si="14"/>
        <v>0.24</v>
      </c>
      <c r="Z35" s="22">
        <f t="shared" si="15"/>
        <v>0.26</v>
      </c>
      <c r="AA35" s="22">
        <f t="shared" si="16"/>
        <v>0.23</v>
      </c>
      <c r="AB35" s="22">
        <f t="shared" si="17"/>
        <v>0.27</v>
      </c>
      <c r="AC35" s="22">
        <f t="shared" si="18"/>
        <v>0.27</v>
      </c>
      <c r="AD35" s="22">
        <f t="shared" si="19"/>
        <v>0.28999999999999998</v>
      </c>
      <c r="AE35" s="22">
        <f t="shared" si="20"/>
        <v>0.24</v>
      </c>
      <c r="AF35" s="22">
        <f t="shared" si="21"/>
        <v>0.27</v>
      </c>
      <c r="AG35" s="22">
        <f t="shared" si="22"/>
        <v>0.24</v>
      </c>
      <c r="AH35" s="22">
        <f t="shared" si="23"/>
        <v>0.24</v>
      </c>
      <c r="AI35" s="22">
        <f t="shared" si="24"/>
        <v>0.26</v>
      </c>
      <c r="AJ35" s="22">
        <f t="shared" si="25"/>
        <v>0.24</v>
      </c>
    </row>
    <row r="36" spans="1:36" ht="12.95" customHeight="1">
      <c r="A36" s="21">
        <v>303</v>
      </c>
      <c r="B36" s="64" t="s">
        <v>167</v>
      </c>
      <c r="C36" s="64"/>
      <c r="D36" s="21">
        <v>22</v>
      </c>
      <c r="E36" s="21">
        <v>19</v>
      </c>
      <c r="F36" s="4">
        <f t="shared" si="0"/>
        <v>0.33</v>
      </c>
      <c r="G36" s="21"/>
      <c r="H36" s="21"/>
      <c r="I36" s="21"/>
      <c r="K36" s="22">
        <f t="shared" si="1"/>
        <v>0.33</v>
      </c>
      <c r="L36" s="22">
        <f t="shared" si="2"/>
        <v>0.36</v>
      </c>
      <c r="M36" s="22">
        <f t="shared" si="3"/>
        <v>0.36</v>
      </c>
      <c r="N36" s="22">
        <f t="shared" si="4"/>
        <v>0.36</v>
      </c>
      <c r="O36" s="22">
        <f t="shared" si="5"/>
        <v>0.36</v>
      </c>
      <c r="P36" s="22">
        <f t="shared" si="26"/>
        <v>0.36</v>
      </c>
      <c r="Q36" s="22">
        <f t="shared" si="6"/>
        <v>0.33</v>
      </c>
      <c r="R36" s="22">
        <f t="shared" si="7"/>
        <v>0.36</v>
      </c>
      <c r="S36" s="22">
        <f t="shared" si="8"/>
        <v>0.37</v>
      </c>
      <c r="T36" s="22">
        <f t="shared" si="9"/>
        <v>0.38</v>
      </c>
      <c r="U36" s="22">
        <f t="shared" si="10"/>
        <v>0.37</v>
      </c>
      <c r="V36" s="22">
        <f t="shared" si="11"/>
        <v>0.37</v>
      </c>
      <c r="W36" s="22">
        <f t="shared" si="12"/>
        <v>0.35</v>
      </c>
      <c r="X36" s="22">
        <f t="shared" si="13"/>
        <v>0.35</v>
      </c>
      <c r="Y36" s="22">
        <f t="shared" si="14"/>
        <v>0.32</v>
      </c>
      <c r="Z36" s="22">
        <f t="shared" si="15"/>
        <v>0.35</v>
      </c>
      <c r="AA36" s="22">
        <f t="shared" si="16"/>
        <v>0.31</v>
      </c>
      <c r="AB36" s="22">
        <f t="shared" si="17"/>
        <v>0.37</v>
      </c>
      <c r="AC36" s="22">
        <f t="shared" si="18"/>
        <v>0.37</v>
      </c>
      <c r="AD36" s="22">
        <f t="shared" si="19"/>
        <v>0.41</v>
      </c>
      <c r="AE36" s="22">
        <f t="shared" si="20"/>
        <v>0.33</v>
      </c>
      <c r="AF36" s="22">
        <f t="shared" si="21"/>
        <v>0.37</v>
      </c>
      <c r="AG36" s="22">
        <f t="shared" si="22"/>
        <v>0.31</v>
      </c>
      <c r="AH36" s="22">
        <f t="shared" si="23"/>
        <v>0.33</v>
      </c>
      <c r="AI36" s="22">
        <f t="shared" si="24"/>
        <v>0.35</v>
      </c>
      <c r="AJ36" s="22">
        <f t="shared" si="25"/>
        <v>0.33</v>
      </c>
    </row>
    <row r="37" spans="1:36" ht="12.95" customHeight="1">
      <c r="A37" s="21">
        <v>304</v>
      </c>
      <c r="B37" s="64" t="s">
        <v>167</v>
      </c>
      <c r="C37" s="64"/>
      <c r="D37" s="21">
        <v>24</v>
      </c>
      <c r="E37" s="21">
        <v>16</v>
      </c>
      <c r="F37" s="4">
        <f t="shared" si="0"/>
        <v>0.33</v>
      </c>
      <c r="G37" s="21"/>
      <c r="H37" s="21" t="s">
        <v>148</v>
      </c>
      <c r="I37" s="21" t="s">
        <v>147</v>
      </c>
      <c r="K37" s="22">
        <f t="shared" si="1"/>
        <v>0.32</v>
      </c>
      <c r="L37" s="22">
        <f t="shared" si="2"/>
        <v>0.35</v>
      </c>
      <c r="M37" s="22">
        <f t="shared" si="3"/>
        <v>0.35</v>
      </c>
      <c r="N37" s="22">
        <f t="shared" si="4"/>
        <v>0.35</v>
      </c>
      <c r="O37" s="22">
        <f t="shared" si="5"/>
        <v>0.36</v>
      </c>
      <c r="P37" s="22">
        <f t="shared" si="26"/>
        <v>0.35</v>
      </c>
      <c r="Q37" s="22">
        <f t="shared" si="6"/>
        <v>0.32</v>
      </c>
      <c r="R37" s="22">
        <f t="shared" si="7"/>
        <v>0.36</v>
      </c>
      <c r="S37" s="22">
        <f t="shared" si="8"/>
        <v>0.35</v>
      </c>
      <c r="T37" s="22">
        <f t="shared" si="9"/>
        <v>0.35</v>
      </c>
      <c r="U37" s="22">
        <f t="shared" si="10"/>
        <v>0.35</v>
      </c>
      <c r="V37" s="22">
        <f t="shared" si="11"/>
        <v>0.37</v>
      </c>
      <c r="W37" s="22">
        <f t="shared" si="12"/>
        <v>0.35</v>
      </c>
      <c r="X37" s="22">
        <f t="shared" si="13"/>
        <v>0.35</v>
      </c>
      <c r="Y37" s="22">
        <f t="shared" si="14"/>
        <v>0.32</v>
      </c>
      <c r="Z37" s="22">
        <f t="shared" si="15"/>
        <v>0.35</v>
      </c>
      <c r="AA37" s="22">
        <f t="shared" si="16"/>
        <v>0.31</v>
      </c>
      <c r="AB37" s="22">
        <f t="shared" si="17"/>
        <v>0.37</v>
      </c>
      <c r="AC37" s="22">
        <f t="shared" si="18"/>
        <v>0.36</v>
      </c>
      <c r="AD37" s="22">
        <f t="shared" si="19"/>
        <v>0.39</v>
      </c>
      <c r="AE37" s="22">
        <f t="shared" si="20"/>
        <v>0.33</v>
      </c>
      <c r="AF37" s="22">
        <f t="shared" si="21"/>
        <v>0.36</v>
      </c>
      <c r="AG37" s="22">
        <f t="shared" si="22"/>
        <v>0.31</v>
      </c>
      <c r="AH37" s="22">
        <f t="shared" si="23"/>
        <v>0.33</v>
      </c>
      <c r="AI37" s="22">
        <f t="shared" si="24"/>
        <v>0.35</v>
      </c>
      <c r="AJ37" s="22">
        <f t="shared" si="25"/>
        <v>0.33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190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19</v>
      </c>
      <c r="D47" s="13">
        <f>COUNTIF(G4:G43,"*下層*")</f>
        <v>15</v>
      </c>
      <c r="E47" s="13">
        <f>COUNTA(A4:A43)</f>
        <v>34</v>
      </c>
      <c r="F47" s="9"/>
      <c r="G47" s="14">
        <f>C47*100</f>
        <v>1900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18</v>
      </c>
      <c r="D48" s="13">
        <f>IF(D47&gt;0,ROUND(SUMIF(G4:G43,"*下層*",E4:E43)/D47,0),"")</f>
        <v>9</v>
      </c>
      <c r="E48" s="13">
        <f>ROUND(SUM(E4:E43)/E47,0)</f>
        <v>14</v>
      </c>
      <c r="F48" s="12"/>
      <c r="G48" s="14">
        <f>C48</f>
        <v>18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22</v>
      </c>
      <c r="D49" s="13">
        <f>IF(D47&gt;0,ROUND(SUMIF(G4:G43,"*下層*",D4:D43)/D47,0),"")</f>
        <v>11</v>
      </c>
      <c r="E49" s="13">
        <f>ROUND(SUM(D4:D43)/E47,0)</f>
        <v>17</v>
      </c>
      <c r="F49" s="12"/>
      <c r="G49" s="14">
        <f>C49</f>
        <v>22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7.3000000000000007</v>
      </c>
      <c r="D50" s="15">
        <f>SUMIF(G4:G43,"*下層*",F4:F43)</f>
        <v>0.75000000000000011</v>
      </c>
      <c r="E50" s="4">
        <f>SUM(F4:F43)</f>
        <v>8.0500000000000007</v>
      </c>
      <c r="F50" s="12"/>
      <c r="G50" s="16">
        <f>C50*100</f>
        <v>730.00000000000011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形状比＝82、Sr＝13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13</v>
      </c>
      <c r="E54" s="13">
        <f>COUNTA(H4:H43)</f>
        <v>19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16</v>
      </c>
      <c r="D55" s="13">
        <f>IF(D54&gt;0,ROUND(SUMIF(H4:H43,"▲",E4:E43)/D54,0),"")</f>
        <v>9</v>
      </c>
      <c r="E55" s="13">
        <f>ROUND(SUMIF(H4:H43,"*",E4:E43)/E54,0)</f>
        <v>11</v>
      </c>
      <c r="F55" s="12"/>
      <c r="G55" s="14">
        <f>C55</f>
        <v>16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19</v>
      </c>
      <c r="D56" s="13">
        <f>IF(D54&gt;0,ROUND(SUMIF(H4:H43,"▲",D4:D43)/D54,0),"")</f>
        <v>11</v>
      </c>
      <c r="E56" s="13">
        <f>ROUND(SUMIF(H4:H43,"*",D4:D43)/E54,0)</f>
        <v>13</v>
      </c>
      <c r="F56" s="12"/>
      <c r="G56" s="14">
        <f>C56</f>
        <v>19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1.4400000000000002</v>
      </c>
      <c r="D57" s="15">
        <f>SUMIF(H4:H43,"▲",F4:F43)</f>
        <v>0.66</v>
      </c>
      <c r="E57" s="15">
        <f>SUM(C57:D57)</f>
        <v>2.1</v>
      </c>
      <c r="F57" s="12"/>
      <c r="G57" s="18">
        <f>C57*100</f>
        <v>144.00000000000003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31.6</v>
      </c>
      <c r="D61" s="19">
        <f>IF(D47&gt;0,ROUND(D54/D47*100,1),"")</f>
        <v>86.7</v>
      </c>
      <c r="E61" s="19">
        <f>ROUND(E54/E47*100,1)</f>
        <v>55.9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19.7</v>
      </c>
      <c r="D62" s="19">
        <f>IF(D47&gt;0,ROUND(D57/D50*100,1),"")</f>
        <v>88</v>
      </c>
      <c r="E62" s="19">
        <f>ROUND(E57/E50*100,1)</f>
        <v>26.1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13</v>
      </c>
      <c r="D66" s="13">
        <f>D47-D54</f>
        <v>2</v>
      </c>
      <c r="E66" s="13">
        <f>SUM(C66:D66)</f>
        <v>15</v>
      </c>
      <c r="F66" s="9"/>
      <c r="G66" s="14">
        <f>C66*100</f>
        <v>1300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19</v>
      </c>
      <c r="D67" s="13">
        <f>IF(D66&gt;0,ROUND(SUMIFS(E4:E43,G4:G43,"*下層*",H4:H43,"")/D66,0),"")</f>
        <v>10</v>
      </c>
      <c r="E67" s="13">
        <f>IF(E66&gt;0,ROUND(SUMIF(H4:H43,"",E4:E43)/E66,0),"")</f>
        <v>18</v>
      </c>
      <c r="F67" s="12"/>
      <c r="G67" s="14">
        <f>C67</f>
        <v>19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24</v>
      </c>
      <c r="D68" s="13">
        <f>IF(D66&gt;0,ROUND(SUMIFS(D4:D43,G4:G43,"*下層*",H4:H43,"")/D66,0),"")</f>
        <v>11</v>
      </c>
      <c r="E68" s="13">
        <f>IF(E66&gt;0,ROUND(SUMIF(H4:H43,"",D4:D43)/E66,0),"")</f>
        <v>22</v>
      </c>
      <c r="F68" s="12"/>
      <c r="G68" s="14">
        <f>C68</f>
        <v>24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5.86</v>
      </c>
      <c r="D69" s="15">
        <f>IF(D66&gt;0,D50-D57,"")</f>
        <v>9.000000000000008E-2</v>
      </c>
      <c r="E69" s="4">
        <f>SUM(C69:D69)</f>
        <v>5.95</v>
      </c>
      <c r="F69" s="12"/>
      <c r="G69" s="16">
        <f>C69*100</f>
        <v>586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形状比＝79、Sr＝15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27" priority="16" stopIfTrue="1">
      <formula>AND(($H4="スギ"),(#REF!&lt;12))</formula>
    </cfRule>
  </conditionalFormatting>
  <conditionalFormatting sqref="L4:L43">
    <cfRule type="expression" dxfId="526" priority="15" stopIfTrue="1">
      <formula>AND(($H4="スギ"),(#REF!&lt;22),(#REF!&gt;=12))</formula>
    </cfRule>
  </conditionalFormatting>
  <conditionalFormatting sqref="M4:M43">
    <cfRule type="expression" dxfId="525" priority="14" stopIfTrue="1">
      <formula>AND(($H4="スギ"),(#REF!&lt;32),(#REF!&gt;=22))</formula>
    </cfRule>
  </conditionalFormatting>
  <conditionalFormatting sqref="N4:N43">
    <cfRule type="expression" dxfId="524" priority="13" stopIfTrue="1">
      <formula>AND(($H4="スギ"),(#REF!&lt;42),(#REF!&gt;=32))</formula>
    </cfRule>
  </conditionalFormatting>
  <conditionalFormatting sqref="S4:S43">
    <cfRule type="expression" dxfId="523" priority="9" stopIfTrue="1">
      <formula>AND(($H4="ヒノキ"),(#REF!&lt;32),(#REF!&gt;=22))</formula>
    </cfRule>
  </conditionalFormatting>
  <conditionalFormatting sqref="Z4:AF43 U4:U43 AJ4:AJ43 O4:P43">
    <cfRule type="expression" dxfId="522" priority="12" stopIfTrue="1">
      <formula>AND(($H4="スギ"),(#REF!&gt;=42))</formula>
    </cfRule>
  </conditionalFormatting>
  <conditionalFormatting sqref="Z4:AF43 AJ4:AJ43 T4:U43">
    <cfRule type="expression" dxfId="521" priority="8" stopIfTrue="1">
      <formula>AND(($H4="ヒノキ"),(#REF!&gt;=32))</formula>
    </cfRule>
  </conditionalFormatting>
  <conditionalFormatting sqref="AA4:AA43 Q4:Q43">
    <cfRule type="expression" dxfId="520" priority="11" stopIfTrue="1">
      <formula>AND(($H4="ヒノキ"),(#REF!&lt;12))</formula>
    </cfRule>
  </conditionalFormatting>
  <conditionalFormatting sqref="AA4:AA43 V4:V43">
    <cfRule type="expression" dxfId="519" priority="7" stopIfTrue="1">
      <formula>AND(($H4="アカマツ"),(#REF!&lt;12))</formula>
    </cfRule>
  </conditionalFormatting>
  <conditionalFormatting sqref="AB4:AB43 W4:W43">
    <cfRule type="expression" dxfId="518" priority="6" stopIfTrue="1">
      <formula>AND(($H4="アカマツ"),(#REF!&lt;22),(#REF!&gt;=12))</formula>
    </cfRule>
  </conditionalFormatting>
  <conditionalFormatting sqref="AB4:AE43 R4:R43">
    <cfRule type="expression" dxfId="517" priority="10" stopIfTrue="1">
      <formula>AND(($H4="ヒノキ"),(#REF!&lt;22),(#REF!&gt;=12))</formula>
    </cfRule>
  </conditionalFormatting>
  <conditionalFormatting sqref="AC4:AC43 X4:X43">
    <cfRule type="expression" dxfId="516" priority="5" stopIfTrue="1">
      <formula>AND(($H4="アカマツ"),(#REF!&lt;42),(#REF!&gt;=22))</formula>
    </cfRule>
  </conditionalFormatting>
  <conditionalFormatting sqref="AG4:AG43">
    <cfRule type="expression" dxfId="515" priority="3" stopIfTrue="1">
      <formula>AND(($H4&lt;&gt;"スギ"),($H4&lt;&gt;"ヒノキ"),($H4&lt;&gt;"アカマツ"),(#REF!&lt;12))</formula>
    </cfRule>
  </conditionalFormatting>
  <conditionalFormatting sqref="AH4:AH43">
    <cfRule type="expression" dxfId="51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1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51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6C0F2-0943-416F-AD28-4BAB80116EC4}">
  <sheetPr>
    <tabColor rgb="FF00B050"/>
  </sheetPr>
  <dimension ref="A1:AJ120"/>
  <sheetViews>
    <sheetView showGridLines="0" view="pageBreakPreview" topLeftCell="A40" zoomScale="98" zoomScaleNormal="85" zoomScaleSheetLayoutView="98" workbookViewId="0">
      <selection activeCell="E6" sqref="E6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46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41</v>
      </c>
      <c r="B4" s="64" t="s">
        <v>65</v>
      </c>
      <c r="C4" s="64"/>
      <c r="D4" s="21">
        <v>34</v>
      </c>
      <c r="E4" s="21">
        <v>26</v>
      </c>
      <c r="F4" s="4">
        <f t="shared" ref="F4:F43" si="0">IF(D4&gt;0,IF(B4="スギ",P4,IF(B4="ヒノキ",U4,IF(B4="アカマツ",Z4,IF(B4="カラマツ",AF4,AJ4)))),"")</f>
        <v>1.0900000000000001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0.97</v>
      </c>
      <c r="L4" s="22">
        <f t="shared" ref="L4:L43" si="2">ROUND(10^(-5+0.73504+1.83346*LOG(D4)+1.06569*LOG(E4)),2)</f>
        <v>1.1200000000000001</v>
      </c>
      <c r="M4" s="22">
        <f t="shared" ref="M4:M43" si="3">ROUND(10^(-5+0.71514+1.74357*LOG(D4)+1.17719*LOG(E4)),2)</f>
        <v>1.1200000000000001</v>
      </c>
      <c r="N4" s="22">
        <f t="shared" ref="N4:N43" si="4">ROUND(10^(-5+0.82956+1.76381*LOG(D4)+1.06412*LOG(E4)),2)</f>
        <v>1.0900000000000001</v>
      </c>
      <c r="O4" s="22">
        <f t="shared" ref="O4:O43" si="5">ROUND(10^(-5+0.88226+1.79204*LOG(D4)+0.99303*LOG(E4)),2)</f>
        <v>1.08</v>
      </c>
      <c r="P4" s="22">
        <f>HLOOKUP($D4,K$3:O$43,MATCH($A4,$A$3:$A$43,0),1)</f>
        <v>1.0900000000000001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0.98</v>
      </c>
      <c r="R4" s="22">
        <f t="shared" ref="R4:R43" si="7">ROUND(10^(1.905709*LOG(D4)+1.011385*LOG(E4)-4.293729),2)</f>
        <v>1.1399999999999999</v>
      </c>
      <c r="S4" s="22">
        <f t="shared" ref="S4:S43" si="8">ROUND(10^(1.771888*LOG(D4)+1.138415*LOG(E4)-4.271259),2)</f>
        <v>1.1299999999999999</v>
      </c>
      <c r="T4" s="22">
        <f t="shared" ref="T4:T43" si="9">ROUND(10^(1.671519*LOG(D4)+1.363617*LOG(E4)-4.404407),2)</f>
        <v>1.22</v>
      </c>
      <c r="U4" s="22">
        <f t="shared" ref="U4:U43" si="10">HLOOKUP($D4,Q$3:T$43,MATCH($A4,$A$3:$A$43,0),1)</f>
        <v>1.22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1.1599999999999999</v>
      </c>
      <c r="W4" s="22">
        <f t="shared" ref="W4:W43" si="12">ROUND(10^(-4.155639+1.847898*LOG(D4)+0.951955*LOG(E4)),2)</f>
        <v>1.05</v>
      </c>
      <c r="X4" s="22">
        <f t="shared" ref="X4:X43" si="13">ROUND(10^(-4.194535+1.804172*LOG(D4)+1.034248*LOG(E4)),2)</f>
        <v>1.08</v>
      </c>
      <c r="Y4" s="22">
        <f t="shared" ref="Y4:Y43" si="14">ROUND(10^(-4.42347+2.006485*LOG(D4)+0.967757*LOG(E4)),2)</f>
        <v>1.04</v>
      </c>
      <c r="Z4" s="22">
        <f t="shared" ref="Z4:Z43" si="15">HLOOKUP($D4,V$3:Y$43,MATCH($A4,$A$3:$A$43,0),1)</f>
        <v>1.08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0.93</v>
      </c>
      <c r="AB4" s="22">
        <f t="shared" ref="AB4:AB43" si="17">ROUND(10^(1.979213*LOG(D4)+0.998347*LOG(E4)-4.369281),2)</f>
        <v>1.19</v>
      </c>
      <c r="AC4" s="22">
        <f t="shared" ref="AC4:AC43" si="18">ROUND(10^(1.904401*LOG(D4)+1.062478*LOG(E4)-4.348104),2)</f>
        <v>1.18</v>
      </c>
      <c r="AD4" s="22">
        <f t="shared" ref="AD4:AD43" si="19">ROUND(10^(1.640825*LOG(D4)+1.080387*LOG(E4)-3.976731),2)</f>
        <v>1.1599999999999999</v>
      </c>
      <c r="AE4" s="22">
        <f t="shared" ref="AE4:AE43" si="20">ROUND(10^(1.90887*LOG(D4)+1.088002*LOG(E4)-4.431495),2)</f>
        <v>1.07</v>
      </c>
      <c r="AF4" s="22">
        <f t="shared" ref="AF4:AF43" si="21">HLOOKUP($D4,AA$3:AE$43,MATCH($A4,$A$3:$A$43,0),1)</f>
        <v>1.1599999999999999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0.93</v>
      </c>
      <c r="AH4" s="22">
        <f t="shared" ref="AH4:AH43" si="23">ROUND(10^(1.93813902*LOG(D4)+0.96697002*LOG(E4)-4.32216295),2)</f>
        <v>1.03</v>
      </c>
      <c r="AI4" s="22">
        <f t="shared" ref="AI4:AI43" si="24">ROUND(10^(1.82464098*LOG(D4)+0.97625989*LOG(E4)-4.15096808),2)</f>
        <v>1.06</v>
      </c>
      <c r="AJ4" s="22">
        <f t="shared" ref="AJ4:AJ43" si="25">HLOOKUP($D4,AG$3:AI$43,MATCH($A4,$A$3:$A$43,0),1)</f>
        <v>1.03</v>
      </c>
    </row>
    <row r="5" spans="1:36" ht="12.95" customHeight="1">
      <c r="A5" s="21">
        <v>42</v>
      </c>
      <c r="B5" s="64" t="s">
        <v>65</v>
      </c>
      <c r="C5" s="64"/>
      <c r="D5" s="21">
        <v>44</v>
      </c>
      <c r="E5" s="21">
        <v>32</v>
      </c>
      <c r="F5" s="4">
        <f>IF(D5&gt;0,IF(B5="スギ",P5,IF(B5="ヒノキ",U5,IF(B5="アカマツ",Z5,IF(B5="カラマツ",AF5,AJ5)))),"")</f>
        <v>2.1</v>
      </c>
      <c r="G5" s="5"/>
      <c r="H5" s="21" t="s">
        <v>71</v>
      </c>
      <c r="I5" s="21" t="s">
        <v>78</v>
      </c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1.87</v>
      </c>
      <c r="L5" s="22">
        <f>ROUND(10^(-5+0.73504+1.83346*LOG(D5)+1.06569*LOG(E5)),2)</f>
        <v>2.25</v>
      </c>
      <c r="M5" s="22">
        <f>ROUND(10^(-5+0.71514+1.74357*LOG(D5)+1.17719*LOG(E5)),2)</f>
        <v>2.25</v>
      </c>
      <c r="N5" s="22">
        <f>ROUND(10^(-5+0.82956+1.76381*LOG(D5)+1.06412*LOG(E5)),2)</f>
        <v>2.14</v>
      </c>
      <c r="O5" s="22">
        <f>ROUND(10^(-5+0.88226+1.79204*LOG(D5)+0.99303*LOG(E5)),2)</f>
        <v>2.1</v>
      </c>
      <c r="P5" s="22">
        <f>HLOOKUP($D5,K$3:O$43,MATCH(A5,$A$3:$A$43,0),1)</f>
        <v>2.1</v>
      </c>
      <c r="Q5" s="22">
        <f>IF(ROUND(10^(1.810672*LOG(D5)+0.982833*LOG(E5)-4.173533),2)&gt;=0.01,ROUND(10^(1.810672*LOG(D5)+0.982833*LOG(E5)-4.173533),2),ROUND(10^(1.810672*LOG(D5)+0.982833*LOG(E5)-4.173533),3))</f>
        <v>1.91</v>
      </c>
      <c r="R5" s="22">
        <f>ROUND(10^(1.905709*LOG(D5)+1.011385*LOG(E5)-4.293729),2)</f>
        <v>2.29</v>
      </c>
      <c r="S5" s="22">
        <f>ROUND(10^(1.771888*LOG(D5)+1.138415*LOG(E5)-4.271259),2)</f>
        <v>2.2599999999999998</v>
      </c>
      <c r="T5" s="22">
        <f>ROUND(10^(1.671519*LOG(D5)+1.363617*LOG(E5)-4.404407),2)</f>
        <v>2.48</v>
      </c>
      <c r="U5" s="22">
        <f>HLOOKUP($D5,Q$3:T$43,MATCH($A5,$A$3:$A$43,0),1)</f>
        <v>2.48</v>
      </c>
      <c r="V5" s="22">
        <f>IF(ROUND(10^(-4.249503+1.946501*LOG(D5)+0.942682*LOG(E5)),2)&gt;=0.01,ROUND(10^(-4.249503+1.946501*LOG(D5)+0.942682*LOG(E5)),2),ROUND(10^(-4.249503+1.946501*LOG(D5)+0.942682*LOG(E5)),3))</f>
        <v>2.34</v>
      </c>
      <c r="W5" s="22">
        <f>ROUND(10^(-4.155639+1.847898*LOG(D5)+0.951955*LOG(E5)),2)</f>
        <v>2.06</v>
      </c>
      <c r="X5" s="22">
        <f>ROUND(10^(-4.194535+1.804172*LOG(D5)+1.034248*LOG(E5)),2)</f>
        <v>2.12</v>
      </c>
      <c r="Y5" s="22">
        <f>ROUND(10^(-4.42347+2.006485*LOG(D5)+0.967757*LOG(E5)),2)</f>
        <v>2.14</v>
      </c>
      <c r="Z5" s="22">
        <f>HLOOKUP($D5,V$3:Y$43,MATCH($A5,$A$3:$A$43,0),1)</f>
        <v>2.14</v>
      </c>
      <c r="AA5" s="22">
        <f>IF(ROUND(10^(1.80389*LOG(D5)+0.962587*LOG(E5)-4.155099),2)&gt;=0.01,ROUND(10^(1.80389*LOG(D5)+0.962587*LOG(E5)-4.155099),2),ROUND(10^(1.80389*LOG(D5)+0.962587*LOG(E5)-4.155099),3))</f>
        <v>1.81</v>
      </c>
      <c r="AB5" s="22">
        <f>ROUND(10^(1.979213*LOG(D5)+0.998347*LOG(E5)-4.369281),2)</f>
        <v>2.4300000000000002</v>
      </c>
      <c r="AC5" s="22">
        <f>ROUND(10^(1.904401*LOG(D5)+1.062478*LOG(E5)-4.348104),2)</f>
        <v>2.4</v>
      </c>
      <c r="AD5" s="22">
        <f>ROUND(10^(1.640825*LOG(D5)+1.080387*LOG(E5)-3.976731),2)</f>
        <v>2.2200000000000002</v>
      </c>
      <c r="AE5" s="22">
        <f>ROUND(10^(1.90887*LOG(D5)+1.088002*LOG(E5)-4.431495),2)</f>
        <v>2.2000000000000002</v>
      </c>
      <c r="AF5" s="22">
        <f>HLOOKUP($D5,AA$3:AE$43,MATCH($A5,$A$3:$A$43,0),1)</f>
        <v>2.2000000000000002</v>
      </c>
      <c r="AG5" s="22">
        <f>IF(ROUND(10^(1.94019664*LOG(D5)+0.84689666*LOG(E5)-4.20067295),2)&gt;=0.01,ROUND(10^(1.94019664*LOG(D5)+0.84689666*LOG(E5)-4.20067295),2),ROUND(10^(1.94019664*LOG(D5)+0.84689666*LOG(E5)-4.20067295),3))</f>
        <v>1.83</v>
      </c>
      <c r="AH5" s="22">
        <f>ROUND(10^(1.93813902*LOG(D5)+0.96697002*LOG(E5)-4.32216295),2)</f>
        <v>2.08</v>
      </c>
      <c r="AI5" s="22">
        <f>ROUND(10^(1.82464098*LOG(D5)+0.97625989*LOG(E5)-4.15096808),2)</f>
        <v>2.08</v>
      </c>
      <c r="AJ5" s="22">
        <f>HLOOKUP($D5,AG$3:AI$43,MATCH($A5,$A$3:$A$43,0),1)</f>
        <v>2.08</v>
      </c>
    </row>
    <row r="6" spans="1:36" ht="12.95" customHeight="1">
      <c r="A6" s="21">
        <v>43</v>
      </c>
      <c r="B6" s="64" t="s">
        <v>65</v>
      </c>
      <c r="C6" s="64"/>
      <c r="D6" s="21">
        <v>10</v>
      </c>
      <c r="E6" s="21">
        <v>10</v>
      </c>
      <c r="F6" s="4">
        <f t="shared" si="0"/>
        <v>0.04</v>
      </c>
      <c r="G6" s="21" t="s">
        <v>68</v>
      </c>
      <c r="H6" s="21" t="s">
        <v>69</v>
      </c>
      <c r="I6" s="21" t="s">
        <v>70</v>
      </c>
      <c r="J6" s="1" t="s">
        <v>15</v>
      </c>
      <c r="K6" s="22">
        <f t="shared" si="1"/>
        <v>0.04</v>
      </c>
      <c r="L6" s="22">
        <f t="shared" si="2"/>
        <v>0.04</v>
      </c>
      <c r="M6" s="22">
        <f t="shared" si="3"/>
        <v>0.04</v>
      </c>
      <c r="N6" s="22">
        <f t="shared" si="4"/>
        <v>0.05</v>
      </c>
      <c r="O6" s="22">
        <f t="shared" si="5"/>
        <v>0.05</v>
      </c>
      <c r="P6" s="22">
        <f t="shared" ref="P6:P43" si="26">HLOOKUP($D6,K$3:O$43,MATCH(A6,$A$3:$A$43,0),1)</f>
        <v>0.04</v>
      </c>
      <c r="Q6" s="22">
        <f t="shared" si="6"/>
        <v>0.04</v>
      </c>
      <c r="R6" s="22">
        <f t="shared" si="7"/>
        <v>0.04</v>
      </c>
      <c r="S6" s="22">
        <f t="shared" si="8"/>
        <v>0.04</v>
      </c>
      <c r="T6" s="22">
        <f t="shared" si="9"/>
        <v>0.04</v>
      </c>
      <c r="U6" s="22">
        <f t="shared" si="10"/>
        <v>0.04</v>
      </c>
      <c r="V6" s="22">
        <f t="shared" si="11"/>
        <v>0.04</v>
      </c>
      <c r="W6" s="22">
        <f t="shared" si="12"/>
        <v>0.04</v>
      </c>
      <c r="X6" s="22">
        <f t="shared" si="13"/>
        <v>0.04</v>
      </c>
      <c r="Y6" s="22">
        <f t="shared" si="14"/>
        <v>0.04</v>
      </c>
      <c r="Z6" s="22">
        <f t="shared" si="15"/>
        <v>0.04</v>
      </c>
      <c r="AA6" s="22">
        <f t="shared" si="16"/>
        <v>0.04</v>
      </c>
      <c r="AB6" s="22">
        <f t="shared" si="17"/>
        <v>0.04</v>
      </c>
      <c r="AC6" s="22">
        <f t="shared" si="18"/>
        <v>0.04</v>
      </c>
      <c r="AD6" s="22">
        <f t="shared" si="19"/>
        <v>0.06</v>
      </c>
      <c r="AE6" s="22">
        <f t="shared" si="20"/>
        <v>0.04</v>
      </c>
      <c r="AF6" s="22">
        <f t="shared" si="21"/>
        <v>0.04</v>
      </c>
      <c r="AG6" s="22">
        <f t="shared" si="22"/>
        <v>0.04</v>
      </c>
      <c r="AH6" s="22">
        <f t="shared" si="23"/>
        <v>0.04</v>
      </c>
      <c r="AI6" s="22">
        <f t="shared" si="24"/>
        <v>0.04</v>
      </c>
      <c r="AJ6" s="22">
        <f t="shared" si="25"/>
        <v>0.04</v>
      </c>
    </row>
    <row r="7" spans="1:36" ht="12.95" customHeight="1">
      <c r="A7" s="21">
        <v>44</v>
      </c>
      <c r="B7" s="64" t="s">
        <v>65</v>
      </c>
      <c r="C7" s="64"/>
      <c r="D7" s="21">
        <v>52</v>
      </c>
      <c r="E7" s="21">
        <v>28</v>
      </c>
      <c r="F7" s="4">
        <f t="shared" si="0"/>
        <v>2.48</v>
      </c>
      <c r="G7" s="5"/>
      <c r="H7" s="21"/>
      <c r="I7" s="21"/>
      <c r="J7" s="1" t="s">
        <v>15</v>
      </c>
      <c r="K7" s="22">
        <f t="shared" si="1"/>
        <v>2.1800000000000002</v>
      </c>
      <c r="L7" s="22">
        <f t="shared" si="2"/>
        <v>2.65</v>
      </c>
      <c r="M7" s="22">
        <f t="shared" si="3"/>
        <v>2.57</v>
      </c>
      <c r="N7" s="22">
        <f t="shared" si="4"/>
        <v>2.4900000000000002</v>
      </c>
      <c r="O7" s="22">
        <f t="shared" si="5"/>
        <v>2.48</v>
      </c>
      <c r="P7" s="22">
        <f t="shared" si="26"/>
        <v>2.48</v>
      </c>
      <c r="Q7" s="22">
        <f t="shared" si="6"/>
        <v>2.27</v>
      </c>
      <c r="R7" s="22">
        <f t="shared" si="7"/>
        <v>2.75</v>
      </c>
      <c r="S7" s="22">
        <f t="shared" si="8"/>
        <v>2.61</v>
      </c>
      <c r="T7" s="22">
        <f t="shared" si="9"/>
        <v>2.74</v>
      </c>
      <c r="U7" s="22">
        <f t="shared" si="10"/>
        <v>2.74</v>
      </c>
      <c r="V7" s="22">
        <f t="shared" si="11"/>
        <v>2.85</v>
      </c>
      <c r="W7" s="22">
        <f t="shared" si="12"/>
        <v>2.4700000000000002</v>
      </c>
      <c r="X7" s="22">
        <f t="shared" si="13"/>
        <v>2.5</v>
      </c>
      <c r="Y7" s="22">
        <f t="shared" si="14"/>
        <v>2.63</v>
      </c>
      <c r="Z7" s="22">
        <f t="shared" si="15"/>
        <v>2.63</v>
      </c>
      <c r="AA7" s="22">
        <f t="shared" si="16"/>
        <v>2.15</v>
      </c>
      <c r="AB7" s="22">
        <f t="shared" si="17"/>
        <v>2.96</v>
      </c>
      <c r="AC7" s="22">
        <f t="shared" si="18"/>
        <v>2.87</v>
      </c>
      <c r="AD7" s="22">
        <f t="shared" si="19"/>
        <v>2.5299999999999998</v>
      </c>
      <c r="AE7" s="22">
        <f t="shared" si="20"/>
        <v>2.62</v>
      </c>
      <c r="AF7" s="22">
        <f t="shared" si="21"/>
        <v>2.62</v>
      </c>
      <c r="AG7" s="22">
        <f t="shared" si="22"/>
        <v>2.2599999999999998</v>
      </c>
      <c r="AH7" s="22">
        <f t="shared" si="23"/>
        <v>2.5299999999999998</v>
      </c>
      <c r="AI7" s="22">
        <f t="shared" si="24"/>
        <v>2.4700000000000002</v>
      </c>
      <c r="AJ7" s="22">
        <f t="shared" si="25"/>
        <v>2.4700000000000002</v>
      </c>
    </row>
    <row r="8" spans="1:36" ht="12.95" customHeight="1">
      <c r="A8" s="21">
        <v>45</v>
      </c>
      <c r="B8" s="64" t="s">
        <v>65</v>
      </c>
      <c r="C8" s="64"/>
      <c r="D8" s="21">
        <v>60</v>
      </c>
      <c r="E8" s="21">
        <v>32</v>
      </c>
      <c r="F8" s="4">
        <f t="shared" si="0"/>
        <v>3.66</v>
      </c>
      <c r="G8" s="5"/>
      <c r="H8" s="21"/>
      <c r="I8" s="21"/>
      <c r="J8" s="1" t="s">
        <v>15</v>
      </c>
      <c r="K8" s="22">
        <f t="shared" si="1"/>
        <v>3.21</v>
      </c>
      <c r="L8" s="22">
        <f t="shared" si="2"/>
        <v>3.97</v>
      </c>
      <c r="M8" s="22">
        <f t="shared" si="3"/>
        <v>3.87</v>
      </c>
      <c r="N8" s="22">
        <f t="shared" si="4"/>
        <v>3.69</v>
      </c>
      <c r="O8" s="22">
        <f t="shared" si="5"/>
        <v>3.66</v>
      </c>
      <c r="P8" s="22">
        <f t="shared" si="26"/>
        <v>3.66</v>
      </c>
      <c r="Q8" s="22">
        <f t="shared" si="6"/>
        <v>3.35</v>
      </c>
      <c r="R8" s="22">
        <f t="shared" si="7"/>
        <v>4.1399999999999997</v>
      </c>
      <c r="S8" s="22">
        <f t="shared" si="8"/>
        <v>3.92</v>
      </c>
      <c r="T8" s="22">
        <f t="shared" si="9"/>
        <v>4.17</v>
      </c>
      <c r="U8" s="22">
        <f t="shared" si="10"/>
        <v>4.17</v>
      </c>
      <c r="V8" s="22">
        <f t="shared" si="11"/>
        <v>4.2699999999999996</v>
      </c>
      <c r="W8" s="22">
        <f t="shared" si="12"/>
        <v>3.66</v>
      </c>
      <c r="X8" s="22">
        <f t="shared" si="13"/>
        <v>3.72</v>
      </c>
      <c r="Y8" s="22">
        <f t="shared" si="14"/>
        <v>3.99</v>
      </c>
      <c r="Z8" s="22">
        <f t="shared" si="15"/>
        <v>3.99</v>
      </c>
      <c r="AA8" s="22">
        <f t="shared" si="16"/>
        <v>3.17</v>
      </c>
      <c r="AB8" s="22">
        <f t="shared" si="17"/>
        <v>4.49</v>
      </c>
      <c r="AC8" s="22">
        <f t="shared" si="18"/>
        <v>4.34</v>
      </c>
      <c r="AD8" s="22">
        <f t="shared" si="19"/>
        <v>3.69</v>
      </c>
      <c r="AE8" s="22">
        <f t="shared" si="20"/>
        <v>3.98</v>
      </c>
      <c r="AF8" s="22">
        <f t="shared" si="21"/>
        <v>3.98</v>
      </c>
      <c r="AG8" s="22">
        <f t="shared" si="22"/>
        <v>3.34</v>
      </c>
      <c r="AH8" s="22">
        <f t="shared" si="23"/>
        <v>3.8</v>
      </c>
      <c r="AI8" s="22">
        <f t="shared" si="24"/>
        <v>3.66</v>
      </c>
      <c r="AJ8" s="22">
        <f t="shared" si="25"/>
        <v>3.66</v>
      </c>
    </row>
    <row r="9" spans="1:36" ht="12.95" customHeight="1">
      <c r="A9" s="21">
        <v>46</v>
      </c>
      <c r="B9" s="64" t="s">
        <v>65</v>
      </c>
      <c r="C9" s="64"/>
      <c r="D9" s="21">
        <v>18</v>
      </c>
      <c r="E9" s="21">
        <v>20</v>
      </c>
      <c r="F9" s="4">
        <f t="shared" si="0"/>
        <v>0.26</v>
      </c>
      <c r="G9" s="5" t="s">
        <v>80</v>
      </c>
      <c r="H9" s="21" t="s">
        <v>71</v>
      </c>
      <c r="I9" s="21" t="s">
        <v>72</v>
      </c>
      <c r="J9" s="1" t="s">
        <v>15</v>
      </c>
      <c r="K9" s="22">
        <f t="shared" si="1"/>
        <v>0.24</v>
      </c>
      <c r="L9" s="22">
        <f t="shared" si="2"/>
        <v>0.26</v>
      </c>
      <c r="M9" s="22">
        <f t="shared" si="3"/>
        <v>0.27</v>
      </c>
      <c r="N9" s="22">
        <f t="shared" si="4"/>
        <v>0.27</v>
      </c>
      <c r="O9" s="22">
        <f t="shared" si="5"/>
        <v>0.27</v>
      </c>
      <c r="P9" s="22">
        <f t="shared" si="26"/>
        <v>0.26</v>
      </c>
      <c r="Q9" s="22">
        <f t="shared" si="6"/>
        <v>0.24</v>
      </c>
      <c r="R9" s="22">
        <f t="shared" si="7"/>
        <v>0.26</v>
      </c>
      <c r="S9" s="22">
        <f t="shared" si="8"/>
        <v>0.27</v>
      </c>
      <c r="T9" s="22">
        <f t="shared" si="9"/>
        <v>0.28999999999999998</v>
      </c>
      <c r="U9" s="22">
        <f t="shared" si="10"/>
        <v>0.26</v>
      </c>
      <c r="V9" s="22">
        <f t="shared" si="11"/>
        <v>0.26</v>
      </c>
      <c r="W9" s="22">
        <f t="shared" si="12"/>
        <v>0.25</v>
      </c>
      <c r="X9" s="22">
        <f t="shared" si="13"/>
        <v>0.26</v>
      </c>
      <c r="Y9" s="22">
        <f t="shared" si="14"/>
        <v>0.23</v>
      </c>
      <c r="Z9" s="22">
        <f t="shared" si="15"/>
        <v>0.25</v>
      </c>
      <c r="AA9" s="22">
        <f t="shared" si="16"/>
        <v>0.23</v>
      </c>
      <c r="AB9" s="22">
        <f t="shared" si="17"/>
        <v>0.26</v>
      </c>
      <c r="AC9" s="22">
        <f t="shared" si="18"/>
        <v>0.27</v>
      </c>
      <c r="AD9" s="22">
        <f t="shared" si="19"/>
        <v>0.31</v>
      </c>
      <c r="AE9" s="22">
        <f t="shared" si="20"/>
        <v>0.24</v>
      </c>
      <c r="AF9" s="22">
        <f t="shared" si="21"/>
        <v>0.26</v>
      </c>
      <c r="AG9" s="22">
        <f t="shared" si="22"/>
        <v>0.22</v>
      </c>
      <c r="AH9" s="22">
        <f t="shared" si="23"/>
        <v>0.23</v>
      </c>
      <c r="AI9" s="22">
        <f t="shared" si="24"/>
        <v>0.26</v>
      </c>
      <c r="AJ9" s="22">
        <f t="shared" si="25"/>
        <v>0.23</v>
      </c>
    </row>
    <row r="10" spans="1:36" ht="12.95" customHeight="1">
      <c r="A10" s="21">
        <v>47</v>
      </c>
      <c r="B10" s="64" t="s">
        <v>65</v>
      </c>
      <c r="C10" s="64"/>
      <c r="D10" s="21">
        <v>10</v>
      </c>
      <c r="E10" s="21">
        <v>8</v>
      </c>
      <c r="F10" s="4">
        <f t="shared" si="0"/>
        <v>0.03</v>
      </c>
      <c r="G10" s="5" t="s">
        <v>68</v>
      </c>
      <c r="H10" s="21" t="s">
        <v>69</v>
      </c>
      <c r="I10" s="21" t="s">
        <v>70</v>
      </c>
      <c r="J10" s="1" t="s">
        <v>15</v>
      </c>
      <c r="K10" s="22">
        <f t="shared" si="1"/>
        <v>0.03</v>
      </c>
      <c r="L10" s="22">
        <f t="shared" si="2"/>
        <v>0.03</v>
      </c>
      <c r="M10" s="22">
        <f t="shared" si="3"/>
        <v>0.03</v>
      </c>
      <c r="N10" s="22">
        <f t="shared" si="4"/>
        <v>0.04</v>
      </c>
      <c r="O10" s="22">
        <f t="shared" si="5"/>
        <v>0.04</v>
      </c>
      <c r="P10" s="22">
        <f t="shared" si="26"/>
        <v>0.03</v>
      </c>
      <c r="Q10" s="22">
        <f t="shared" si="6"/>
        <v>0.03</v>
      </c>
      <c r="R10" s="22">
        <f t="shared" si="7"/>
        <v>0.03</v>
      </c>
      <c r="S10" s="22">
        <f t="shared" si="8"/>
        <v>0.03</v>
      </c>
      <c r="T10" s="22">
        <f t="shared" si="9"/>
        <v>0.03</v>
      </c>
      <c r="U10" s="22">
        <f t="shared" si="10"/>
        <v>0.03</v>
      </c>
      <c r="V10" s="22">
        <f t="shared" si="11"/>
        <v>0.04</v>
      </c>
      <c r="W10" s="22">
        <f t="shared" si="12"/>
        <v>0.04</v>
      </c>
      <c r="X10" s="22">
        <f t="shared" si="13"/>
        <v>0.03</v>
      </c>
      <c r="Y10" s="22">
        <f t="shared" si="14"/>
        <v>0.03</v>
      </c>
      <c r="Z10" s="22">
        <f t="shared" si="15"/>
        <v>0.04</v>
      </c>
      <c r="AA10" s="22">
        <f t="shared" si="16"/>
        <v>0.03</v>
      </c>
      <c r="AB10" s="22">
        <f t="shared" si="17"/>
        <v>0.03</v>
      </c>
      <c r="AC10" s="22">
        <f t="shared" si="18"/>
        <v>0.03</v>
      </c>
      <c r="AD10" s="22">
        <f t="shared" si="19"/>
        <v>0.04</v>
      </c>
      <c r="AE10" s="22">
        <f t="shared" si="20"/>
        <v>0.03</v>
      </c>
      <c r="AF10" s="22">
        <f t="shared" si="21"/>
        <v>0.03</v>
      </c>
      <c r="AG10" s="22">
        <f t="shared" si="22"/>
        <v>0.03</v>
      </c>
      <c r="AH10" s="22">
        <f t="shared" si="23"/>
        <v>0.03</v>
      </c>
      <c r="AI10" s="22">
        <f t="shared" si="24"/>
        <v>0.04</v>
      </c>
      <c r="AJ10" s="22">
        <f t="shared" si="25"/>
        <v>0.03</v>
      </c>
    </row>
    <row r="11" spans="1:36" ht="12.95" customHeight="1">
      <c r="A11" s="21">
        <v>48</v>
      </c>
      <c r="B11" s="64" t="s">
        <v>65</v>
      </c>
      <c r="C11" s="64"/>
      <c r="D11" s="21">
        <v>56</v>
      </c>
      <c r="E11" s="21">
        <v>29</v>
      </c>
      <c r="F11" s="4">
        <f t="shared" si="0"/>
        <v>2.93</v>
      </c>
      <c r="G11" s="5" t="s">
        <v>81</v>
      </c>
      <c r="H11" s="21"/>
      <c r="I11" s="21"/>
      <c r="J11" s="1" t="s">
        <v>15</v>
      </c>
      <c r="K11" s="22">
        <f t="shared" si="1"/>
        <v>2.58</v>
      </c>
      <c r="L11" s="22">
        <f t="shared" si="2"/>
        <v>3.15</v>
      </c>
      <c r="M11" s="22">
        <f t="shared" si="3"/>
        <v>3.05</v>
      </c>
      <c r="N11" s="22">
        <f t="shared" si="4"/>
        <v>2.95</v>
      </c>
      <c r="O11" s="22">
        <f t="shared" si="5"/>
        <v>2.93</v>
      </c>
      <c r="P11" s="22">
        <f t="shared" si="26"/>
        <v>2.93</v>
      </c>
      <c r="Q11" s="22">
        <f t="shared" si="6"/>
        <v>2.69</v>
      </c>
      <c r="R11" s="22">
        <f t="shared" si="7"/>
        <v>3.29</v>
      </c>
      <c r="S11" s="22">
        <f t="shared" si="8"/>
        <v>3.1</v>
      </c>
      <c r="T11" s="22">
        <f t="shared" si="9"/>
        <v>3.25</v>
      </c>
      <c r="U11" s="22">
        <f t="shared" si="10"/>
        <v>3.25</v>
      </c>
      <c r="V11" s="22">
        <f t="shared" si="11"/>
        <v>3.4</v>
      </c>
      <c r="W11" s="22">
        <f t="shared" si="12"/>
        <v>2.93</v>
      </c>
      <c r="X11" s="22">
        <f t="shared" si="13"/>
        <v>2.96</v>
      </c>
      <c r="Y11" s="22">
        <f t="shared" si="14"/>
        <v>3.16</v>
      </c>
      <c r="Z11" s="22">
        <f t="shared" si="15"/>
        <v>3.16</v>
      </c>
      <c r="AA11" s="22">
        <f t="shared" si="16"/>
        <v>2.5499999999999998</v>
      </c>
      <c r="AB11" s="22">
        <f t="shared" si="17"/>
        <v>3.55</v>
      </c>
      <c r="AC11" s="22">
        <f t="shared" si="18"/>
        <v>3.43</v>
      </c>
      <c r="AD11" s="22">
        <f t="shared" si="19"/>
        <v>2.96</v>
      </c>
      <c r="AE11" s="22">
        <f t="shared" si="20"/>
        <v>3.14</v>
      </c>
      <c r="AF11" s="22">
        <f t="shared" si="21"/>
        <v>3.14</v>
      </c>
      <c r="AG11" s="22">
        <f t="shared" si="22"/>
        <v>2.69</v>
      </c>
      <c r="AH11" s="22">
        <f t="shared" si="23"/>
        <v>3.02</v>
      </c>
      <c r="AI11" s="22">
        <f t="shared" si="24"/>
        <v>2.93</v>
      </c>
      <c r="AJ11" s="22">
        <f t="shared" si="25"/>
        <v>2.93</v>
      </c>
    </row>
    <row r="12" spans="1:36" ht="12.95" customHeight="1">
      <c r="A12" s="21">
        <v>49</v>
      </c>
      <c r="B12" s="64" t="s">
        <v>65</v>
      </c>
      <c r="C12" s="64"/>
      <c r="D12" s="21">
        <v>8</v>
      </c>
      <c r="E12" s="21">
        <v>9</v>
      </c>
      <c r="F12" s="4">
        <f t="shared" si="0"/>
        <v>0.03</v>
      </c>
      <c r="G12" s="21" t="s">
        <v>68</v>
      </c>
      <c r="H12" s="21" t="s">
        <v>69</v>
      </c>
      <c r="I12" s="21" t="s">
        <v>70</v>
      </c>
      <c r="J12" s="1" t="s">
        <v>15</v>
      </c>
      <c r="K12" s="22">
        <f t="shared" si="1"/>
        <v>0.03</v>
      </c>
      <c r="L12" s="22">
        <f t="shared" si="2"/>
        <v>0.03</v>
      </c>
      <c r="M12" s="22">
        <f t="shared" si="3"/>
        <v>0.03</v>
      </c>
      <c r="N12" s="22">
        <f t="shared" si="4"/>
        <v>0.03</v>
      </c>
      <c r="O12" s="22">
        <f t="shared" si="5"/>
        <v>0.03</v>
      </c>
      <c r="P12" s="22">
        <f t="shared" si="26"/>
        <v>0.03</v>
      </c>
      <c r="Q12" s="22">
        <f t="shared" si="6"/>
        <v>0.03</v>
      </c>
      <c r="R12" s="22">
        <f t="shared" si="7"/>
        <v>0.02</v>
      </c>
      <c r="S12" s="22">
        <f t="shared" si="8"/>
        <v>0.03</v>
      </c>
      <c r="T12" s="22">
        <f t="shared" si="9"/>
        <v>0.03</v>
      </c>
      <c r="U12" s="22">
        <f t="shared" si="10"/>
        <v>0.03</v>
      </c>
      <c r="V12" s="22">
        <f t="shared" si="11"/>
        <v>0.03</v>
      </c>
      <c r="W12" s="22">
        <f t="shared" si="12"/>
        <v>0.03</v>
      </c>
      <c r="X12" s="22">
        <f t="shared" si="13"/>
        <v>0.03</v>
      </c>
      <c r="Y12" s="22">
        <f t="shared" si="14"/>
        <v>0.02</v>
      </c>
      <c r="Z12" s="22">
        <f t="shared" si="15"/>
        <v>0.03</v>
      </c>
      <c r="AA12" s="22">
        <f t="shared" si="16"/>
        <v>0.02</v>
      </c>
      <c r="AB12" s="22">
        <f t="shared" si="17"/>
        <v>0.02</v>
      </c>
      <c r="AC12" s="22">
        <f t="shared" si="18"/>
        <v>0.02</v>
      </c>
      <c r="AD12" s="22">
        <f t="shared" si="19"/>
        <v>0.03</v>
      </c>
      <c r="AE12" s="22">
        <f t="shared" si="20"/>
        <v>0.02</v>
      </c>
      <c r="AF12" s="22">
        <f t="shared" si="21"/>
        <v>0.02</v>
      </c>
      <c r="AG12" s="22">
        <f t="shared" si="22"/>
        <v>0.02</v>
      </c>
      <c r="AH12" s="22">
        <f t="shared" si="23"/>
        <v>0.02</v>
      </c>
      <c r="AI12" s="22">
        <f t="shared" si="24"/>
        <v>0.03</v>
      </c>
      <c r="AJ12" s="22">
        <f t="shared" si="25"/>
        <v>0.02</v>
      </c>
    </row>
    <row r="13" spans="1:36" ht="12.95" customHeight="1">
      <c r="A13" s="21">
        <v>50</v>
      </c>
      <c r="B13" s="64" t="s">
        <v>65</v>
      </c>
      <c r="C13" s="64"/>
      <c r="D13" s="21">
        <v>36</v>
      </c>
      <c r="E13" s="21">
        <v>26</v>
      </c>
      <c r="F13" s="4">
        <f t="shared" si="0"/>
        <v>1.2</v>
      </c>
      <c r="G13" s="5"/>
      <c r="H13" s="21"/>
      <c r="I13" s="21"/>
      <c r="J13" s="1" t="s">
        <v>15</v>
      </c>
      <c r="K13" s="22">
        <f t="shared" si="1"/>
        <v>1.07</v>
      </c>
      <c r="L13" s="22">
        <f t="shared" si="2"/>
        <v>1.25</v>
      </c>
      <c r="M13" s="22">
        <f t="shared" si="3"/>
        <v>1.24</v>
      </c>
      <c r="N13" s="22">
        <f t="shared" si="4"/>
        <v>1.2</v>
      </c>
      <c r="O13" s="22">
        <f t="shared" si="5"/>
        <v>1.19</v>
      </c>
      <c r="P13" s="22">
        <f t="shared" si="26"/>
        <v>1.2</v>
      </c>
      <c r="Q13" s="22">
        <f t="shared" si="6"/>
        <v>1.08</v>
      </c>
      <c r="R13" s="22">
        <f t="shared" si="7"/>
        <v>1.27</v>
      </c>
      <c r="S13" s="22">
        <f t="shared" si="8"/>
        <v>1.25</v>
      </c>
      <c r="T13" s="22">
        <f t="shared" si="9"/>
        <v>1.34</v>
      </c>
      <c r="U13" s="22">
        <f t="shared" si="10"/>
        <v>1.34</v>
      </c>
      <c r="V13" s="22">
        <f t="shared" si="11"/>
        <v>1.3</v>
      </c>
      <c r="W13" s="22">
        <f t="shared" si="12"/>
        <v>1.17</v>
      </c>
      <c r="X13" s="22">
        <f t="shared" si="13"/>
        <v>1.19</v>
      </c>
      <c r="Y13" s="22">
        <f t="shared" si="14"/>
        <v>1.17</v>
      </c>
      <c r="Z13" s="22">
        <f t="shared" si="15"/>
        <v>1.19</v>
      </c>
      <c r="AA13" s="22">
        <f t="shared" si="16"/>
        <v>1.03</v>
      </c>
      <c r="AB13" s="22">
        <f t="shared" si="17"/>
        <v>1.33</v>
      </c>
      <c r="AC13" s="22">
        <f t="shared" si="18"/>
        <v>1.32</v>
      </c>
      <c r="AD13" s="22">
        <f t="shared" si="19"/>
        <v>1.28</v>
      </c>
      <c r="AE13" s="22">
        <f t="shared" si="20"/>
        <v>1.2</v>
      </c>
      <c r="AF13" s="22">
        <f t="shared" si="21"/>
        <v>1.28</v>
      </c>
      <c r="AG13" s="22">
        <f t="shared" si="22"/>
        <v>1.04</v>
      </c>
      <c r="AH13" s="22">
        <f t="shared" si="23"/>
        <v>1.1499999999999999</v>
      </c>
      <c r="AI13" s="22">
        <f t="shared" si="24"/>
        <v>1.18</v>
      </c>
      <c r="AJ13" s="22">
        <f t="shared" si="25"/>
        <v>1.1499999999999999</v>
      </c>
    </row>
    <row r="14" spans="1:36" ht="12.95" customHeight="1">
      <c r="A14" s="21">
        <v>51</v>
      </c>
      <c r="B14" s="64" t="s">
        <v>65</v>
      </c>
      <c r="C14" s="64"/>
      <c r="D14" s="21">
        <v>12</v>
      </c>
      <c r="E14" s="21">
        <v>12</v>
      </c>
      <c r="F14" s="4">
        <f t="shared" si="0"/>
        <v>7.0000000000000007E-2</v>
      </c>
      <c r="G14" s="5" t="s">
        <v>68</v>
      </c>
      <c r="H14" s="21" t="s">
        <v>69</v>
      </c>
      <c r="I14" s="21" t="s">
        <v>70</v>
      </c>
      <c r="J14" s="1" t="s">
        <v>15</v>
      </c>
      <c r="K14" s="22">
        <f t="shared" si="1"/>
        <v>7.0000000000000007E-2</v>
      </c>
      <c r="L14" s="22">
        <f t="shared" si="2"/>
        <v>7.0000000000000007E-2</v>
      </c>
      <c r="M14" s="22">
        <f t="shared" si="3"/>
        <v>7.0000000000000007E-2</v>
      </c>
      <c r="N14" s="22">
        <f t="shared" si="4"/>
        <v>0.08</v>
      </c>
      <c r="O14" s="22">
        <f t="shared" si="5"/>
        <v>0.08</v>
      </c>
      <c r="P14" s="22">
        <f t="shared" si="26"/>
        <v>7.0000000000000007E-2</v>
      </c>
      <c r="Q14" s="22">
        <f t="shared" si="6"/>
        <v>7.0000000000000007E-2</v>
      </c>
      <c r="R14" s="22">
        <f t="shared" si="7"/>
        <v>7.0000000000000007E-2</v>
      </c>
      <c r="S14" s="22">
        <f t="shared" si="8"/>
        <v>7.0000000000000007E-2</v>
      </c>
      <c r="T14" s="22">
        <f t="shared" si="9"/>
        <v>7.0000000000000007E-2</v>
      </c>
      <c r="U14" s="22">
        <f t="shared" si="10"/>
        <v>7.0000000000000007E-2</v>
      </c>
      <c r="V14" s="22">
        <f t="shared" si="11"/>
        <v>7.0000000000000007E-2</v>
      </c>
      <c r="W14" s="22">
        <f t="shared" si="12"/>
        <v>7.0000000000000007E-2</v>
      </c>
      <c r="X14" s="22">
        <f t="shared" si="13"/>
        <v>7.0000000000000007E-2</v>
      </c>
      <c r="Y14" s="22">
        <f t="shared" si="14"/>
        <v>0.06</v>
      </c>
      <c r="Z14" s="22">
        <f t="shared" si="15"/>
        <v>7.0000000000000007E-2</v>
      </c>
      <c r="AA14" s="22">
        <f t="shared" si="16"/>
        <v>7.0000000000000007E-2</v>
      </c>
      <c r="AB14" s="22">
        <f t="shared" si="17"/>
        <v>7.0000000000000007E-2</v>
      </c>
      <c r="AC14" s="22">
        <f t="shared" si="18"/>
        <v>7.0000000000000007E-2</v>
      </c>
      <c r="AD14" s="22">
        <f t="shared" si="19"/>
        <v>0.09</v>
      </c>
      <c r="AE14" s="22">
        <f t="shared" si="20"/>
        <v>0.06</v>
      </c>
      <c r="AF14" s="22">
        <f t="shared" si="21"/>
        <v>7.0000000000000007E-2</v>
      </c>
      <c r="AG14" s="22">
        <f t="shared" si="22"/>
        <v>0.06</v>
      </c>
      <c r="AH14" s="22">
        <f t="shared" si="23"/>
        <v>7.0000000000000007E-2</v>
      </c>
      <c r="AI14" s="22">
        <f t="shared" si="24"/>
        <v>7.0000000000000007E-2</v>
      </c>
      <c r="AJ14" s="22">
        <f t="shared" si="25"/>
        <v>7.0000000000000007E-2</v>
      </c>
    </row>
    <row r="15" spans="1:36" ht="12.95" customHeight="1">
      <c r="A15" s="21">
        <v>52</v>
      </c>
      <c r="B15" s="64" t="s">
        <v>65</v>
      </c>
      <c r="C15" s="64"/>
      <c r="D15" s="21">
        <v>28</v>
      </c>
      <c r="E15" s="21">
        <v>19</v>
      </c>
      <c r="F15" s="4">
        <f t="shared" si="0"/>
        <v>0.55000000000000004</v>
      </c>
      <c r="G15" s="21" t="s">
        <v>82</v>
      </c>
      <c r="H15" s="21"/>
      <c r="I15" s="21"/>
      <c r="J15" s="1" t="s">
        <v>15</v>
      </c>
      <c r="K15" s="22">
        <f t="shared" si="1"/>
        <v>0.5</v>
      </c>
      <c r="L15" s="22">
        <f t="shared" si="2"/>
        <v>0.56000000000000005</v>
      </c>
      <c r="M15" s="22">
        <f t="shared" si="3"/>
        <v>0.55000000000000004</v>
      </c>
      <c r="N15" s="22">
        <f t="shared" si="4"/>
        <v>0.55000000000000004</v>
      </c>
      <c r="O15" s="22">
        <f t="shared" si="5"/>
        <v>0.56000000000000005</v>
      </c>
      <c r="P15" s="22">
        <f t="shared" si="26"/>
        <v>0.55000000000000004</v>
      </c>
      <c r="Q15" s="22">
        <f t="shared" si="6"/>
        <v>0.51</v>
      </c>
      <c r="R15" s="22">
        <f t="shared" si="7"/>
        <v>0.56999999999999995</v>
      </c>
      <c r="S15" s="22">
        <f t="shared" si="8"/>
        <v>0.56000000000000005</v>
      </c>
      <c r="T15" s="22">
        <f t="shared" si="9"/>
        <v>0.56999999999999995</v>
      </c>
      <c r="U15" s="22">
        <f t="shared" si="10"/>
        <v>0.56000000000000005</v>
      </c>
      <c r="V15" s="22">
        <f t="shared" si="11"/>
        <v>0.59</v>
      </c>
      <c r="W15" s="22">
        <f t="shared" si="12"/>
        <v>0.54</v>
      </c>
      <c r="X15" s="22">
        <f t="shared" si="13"/>
        <v>0.55000000000000004</v>
      </c>
      <c r="Y15" s="22">
        <f t="shared" si="14"/>
        <v>0.52</v>
      </c>
      <c r="Z15" s="22">
        <f t="shared" si="15"/>
        <v>0.55000000000000004</v>
      </c>
      <c r="AA15" s="22">
        <f t="shared" si="16"/>
        <v>0.49</v>
      </c>
      <c r="AB15" s="22">
        <f t="shared" si="17"/>
        <v>0.59</v>
      </c>
      <c r="AC15" s="22">
        <f t="shared" si="18"/>
        <v>0.57999999999999996</v>
      </c>
      <c r="AD15" s="22">
        <f t="shared" si="19"/>
        <v>0.6</v>
      </c>
      <c r="AE15" s="22">
        <f t="shared" si="20"/>
        <v>0.53</v>
      </c>
      <c r="AF15" s="22">
        <f t="shared" si="21"/>
        <v>0.57999999999999996</v>
      </c>
      <c r="AG15" s="22">
        <f t="shared" si="22"/>
        <v>0.49</v>
      </c>
      <c r="AH15" s="22">
        <f t="shared" si="23"/>
        <v>0.52</v>
      </c>
      <c r="AI15" s="22">
        <f t="shared" si="24"/>
        <v>0.55000000000000004</v>
      </c>
      <c r="AJ15" s="22">
        <f t="shared" si="25"/>
        <v>0.52</v>
      </c>
    </row>
    <row r="16" spans="1:36" ht="12.95" customHeight="1">
      <c r="A16" s="21">
        <v>53</v>
      </c>
      <c r="B16" s="64" t="s">
        <v>65</v>
      </c>
      <c r="C16" s="64"/>
      <c r="D16" s="21">
        <v>32</v>
      </c>
      <c r="E16" s="21">
        <v>26</v>
      </c>
      <c r="F16" s="4">
        <f t="shared" si="0"/>
        <v>0.98</v>
      </c>
      <c r="G16" s="5"/>
      <c r="H16" s="21" t="s">
        <v>71</v>
      </c>
      <c r="I16" s="21" t="s">
        <v>78</v>
      </c>
      <c r="J16" s="1" t="s">
        <v>15</v>
      </c>
      <c r="K16" s="22">
        <f t="shared" si="1"/>
        <v>0.87</v>
      </c>
      <c r="L16" s="22">
        <f t="shared" si="2"/>
        <v>1.01</v>
      </c>
      <c r="M16" s="22">
        <f t="shared" si="3"/>
        <v>1.01</v>
      </c>
      <c r="N16" s="22">
        <f t="shared" si="4"/>
        <v>0.98</v>
      </c>
      <c r="O16" s="22">
        <f t="shared" si="5"/>
        <v>0.97</v>
      </c>
      <c r="P16" s="22">
        <f t="shared" si="26"/>
        <v>0.98</v>
      </c>
      <c r="Q16" s="22">
        <f t="shared" si="6"/>
        <v>0.88</v>
      </c>
      <c r="R16" s="22">
        <f t="shared" si="7"/>
        <v>1.01</v>
      </c>
      <c r="S16" s="22">
        <f t="shared" si="8"/>
        <v>1.02</v>
      </c>
      <c r="T16" s="22">
        <f t="shared" si="9"/>
        <v>1.1000000000000001</v>
      </c>
      <c r="U16" s="22">
        <f t="shared" si="10"/>
        <v>1.1000000000000001</v>
      </c>
      <c r="V16" s="22">
        <f t="shared" si="11"/>
        <v>1.03</v>
      </c>
      <c r="W16" s="22">
        <f t="shared" si="12"/>
        <v>0.94</v>
      </c>
      <c r="X16" s="22">
        <f t="shared" si="13"/>
        <v>0.96</v>
      </c>
      <c r="Y16" s="22">
        <f t="shared" si="14"/>
        <v>0.92</v>
      </c>
      <c r="Z16" s="22">
        <f t="shared" si="15"/>
        <v>0.96</v>
      </c>
      <c r="AA16" s="22">
        <f t="shared" si="16"/>
        <v>0.84</v>
      </c>
      <c r="AB16" s="22">
        <f t="shared" si="17"/>
        <v>1.05</v>
      </c>
      <c r="AC16" s="22">
        <f t="shared" si="18"/>
        <v>1.05</v>
      </c>
      <c r="AD16" s="22">
        <f t="shared" si="19"/>
        <v>1.05</v>
      </c>
      <c r="AE16" s="22">
        <f t="shared" si="20"/>
        <v>0.96</v>
      </c>
      <c r="AF16" s="22">
        <f t="shared" si="21"/>
        <v>1.05</v>
      </c>
      <c r="AG16" s="22">
        <f t="shared" si="22"/>
        <v>0.83</v>
      </c>
      <c r="AH16" s="22">
        <f t="shared" si="23"/>
        <v>0.92</v>
      </c>
      <c r="AI16" s="22">
        <f t="shared" si="24"/>
        <v>0.95</v>
      </c>
      <c r="AJ16" s="22">
        <f t="shared" si="25"/>
        <v>0.92</v>
      </c>
    </row>
    <row r="17" spans="1:36" ht="12.95" customHeight="1">
      <c r="A17" s="21">
        <v>54</v>
      </c>
      <c r="B17" s="64" t="s">
        <v>65</v>
      </c>
      <c r="C17" s="64"/>
      <c r="D17" s="21">
        <v>18</v>
      </c>
      <c r="E17" s="21">
        <v>16</v>
      </c>
      <c r="F17" s="4">
        <f t="shared" si="0"/>
        <v>0.21</v>
      </c>
      <c r="G17" s="5" t="s">
        <v>68</v>
      </c>
      <c r="H17" s="21" t="s">
        <v>69</v>
      </c>
      <c r="I17" s="21" t="s">
        <v>70</v>
      </c>
      <c r="J17" s="1" t="s">
        <v>15</v>
      </c>
      <c r="K17" s="22">
        <f t="shared" si="1"/>
        <v>0.19</v>
      </c>
      <c r="L17" s="22">
        <f t="shared" si="2"/>
        <v>0.21</v>
      </c>
      <c r="M17" s="22">
        <f t="shared" si="3"/>
        <v>0.21</v>
      </c>
      <c r="N17" s="22">
        <f t="shared" si="4"/>
        <v>0.21</v>
      </c>
      <c r="O17" s="22">
        <f t="shared" si="5"/>
        <v>0.21</v>
      </c>
      <c r="P17" s="22">
        <f t="shared" si="26"/>
        <v>0.21</v>
      </c>
      <c r="Q17" s="22">
        <f t="shared" si="6"/>
        <v>0.19</v>
      </c>
      <c r="R17" s="22">
        <f t="shared" si="7"/>
        <v>0.21</v>
      </c>
      <c r="S17" s="22">
        <f t="shared" si="8"/>
        <v>0.21</v>
      </c>
      <c r="T17" s="22">
        <f t="shared" si="9"/>
        <v>0.22</v>
      </c>
      <c r="U17" s="22">
        <f t="shared" si="10"/>
        <v>0.21</v>
      </c>
      <c r="V17" s="22">
        <f t="shared" si="11"/>
        <v>0.21</v>
      </c>
      <c r="W17" s="22">
        <f t="shared" si="12"/>
        <v>0.2</v>
      </c>
      <c r="X17" s="22">
        <f t="shared" si="13"/>
        <v>0.21</v>
      </c>
      <c r="Y17" s="22">
        <f t="shared" si="14"/>
        <v>0.18</v>
      </c>
      <c r="Z17" s="22">
        <f t="shared" si="15"/>
        <v>0.2</v>
      </c>
      <c r="AA17" s="22">
        <f t="shared" si="16"/>
        <v>0.19</v>
      </c>
      <c r="AB17" s="22">
        <f t="shared" si="17"/>
        <v>0.21</v>
      </c>
      <c r="AC17" s="22">
        <f t="shared" si="18"/>
        <v>0.21</v>
      </c>
      <c r="AD17" s="22">
        <f t="shared" si="19"/>
        <v>0.24</v>
      </c>
      <c r="AE17" s="22">
        <f t="shared" si="20"/>
        <v>0.19</v>
      </c>
      <c r="AF17" s="22">
        <f t="shared" si="21"/>
        <v>0.21</v>
      </c>
      <c r="AG17" s="22">
        <f t="shared" si="22"/>
        <v>0.18</v>
      </c>
      <c r="AH17" s="22">
        <f t="shared" si="23"/>
        <v>0.19</v>
      </c>
      <c r="AI17" s="22">
        <f t="shared" si="24"/>
        <v>0.21</v>
      </c>
      <c r="AJ17" s="22">
        <f t="shared" si="25"/>
        <v>0.19</v>
      </c>
    </row>
    <row r="18" spans="1:36" ht="12.95" customHeight="1">
      <c r="A18" s="21">
        <v>55</v>
      </c>
      <c r="B18" s="64" t="s">
        <v>65</v>
      </c>
      <c r="C18" s="64"/>
      <c r="D18" s="21">
        <v>52</v>
      </c>
      <c r="E18" s="21">
        <v>32</v>
      </c>
      <c r="F18" s="4">
        <f t="shared" si="0"/>
        <v>2.83</v>
      </c>
      <c r="G18" s="5"/>
      <c r="H18" s="21"/>
      <c r="I18" s="21"/>
      <c r="J18" s="1" t="s">
        <v>15</v>
      </c>
      <c r="K18" s="22">
        <f t="shared" si="1"/>
        <v>2.5</v>
      </c>
      <c r="L18" s="22">
        <f t="shared" si="2"/>
        <v>3.06</v>
      </c>
      <c r="M18" s="22">
        <f t="shared" si="3"/>
        <v>3.01</v>
      </c>
      <c r="N18" s="22">
        <f t="shared" si="4"/>
        <v>2.87</v>
      </c>
      <c r="O18" s="22">
        <f t="shared" si="5"/>
        <v>2.83</v>
      </c>
      <c r="P18" s="22">
        <f t="shared" si="26"/>
        <v>2.83</v>
      </c>
      <c r="Q18" s="22">
        <f t="shared" si="6"/>
        <v>2.59</v>
      </c>
      <c r="R18" s="22">
        <f t="shared" si="7"/>
        <v>3.15</v>
      </c>
      <c r="S18" s="22">
        <f t="shared" si="8"/>
        <v>3.04</v>
      </c>
      <c r="T18" s="22">
        <f t="shared" si="9"/>
        <v>3.28</v>
      </c>
      <c r="U18" s="22">
        <f t="shared" si="10"/>
        <v>3.28</v>
      </c>
      <c r="V18" s="22">
        <f t="shared" si="11"/>
        <v>3.23</v>
      </c>
      <c r="W18" s="22">
        <f t="shared" si="12"/>
        <v>2.81</v>
      </c>
      <c r="X18" s="22">
        <f t="shared" si="13"/>
        <v>2.87</v>
      </c>
      <c r="Y18" s="22">
        <f t="shared" si="14"/>
        <v>2.99</v>
      </c>
      <c r="Z18" s="22">
        <f t="shared" si="15"/>
        <v>2.99</v>
      </c>
      <c r="AA18" s="22">
        <f t="shared" si="16"/>
        <v>2.4500000000000002</v>
      </c>
      <c r="AB18" s="22">
        <f t="shared" si="17"/>
        <v>3.39</v>
      </c>
      <c r="AC18" s="22">
        <f t="shared" si="18"/>
        <v>3.3</v>
      </c>
      <c r="AD18" s="22">
        <f t="shared" si="19"/>
        <v>2.92</v>
      </c>
      <c r="AE18" s="22">
        <f t="shared" si="20"/>
        <v>3.03</v>
      </c>
      <c r="AF18" s="22">
        <f t="shared" si="21"/>
        <v>3.03</v>
      </c>
      <c r="AG18" s="22">
        <f t="shared" si="22"/>
        <v>2.5299999999999998</v>
      </c>
      <c r="AH18" s="22">
        <f t="shared" si="23"/>
        <v>2.88</v>
      </c>
      <c r="AI18" s="22">
        <f t="shared" si="24"/>
        <v>2.82</v>
      </c>
      <c r="AJ18" s="22">
        <f t="shared" si="25"/>
        <v>2.82</v>
      </c>
    </row>
    <row r="19" spans="1:36" ht="12.95" customHeight="1">
      <c r="A19" s="21">
        <v>56</v>
      </c>
      <c r="B19" s="64" t="s">
        <v>65</v>
      </c>
      <c r="C19" s="64"/>
      <c r="D19" s="21">
        <v>18</v>
      </c>
      <c r="E19" s="21">
        <v>16</v>
      </c>
      <c r="F19" s="4">
        <f t="shared" si="0"/>
        <v>0.21</v>
      </c>
      <c r="G19" s="5" t="s">
        <v>68</v>
      </c>
      <c r="H19" s="21" t="s">
        <v>69</v>
      </c>
      <c r="I19" s="21" t="s">
        <v>70</v>
      </c>
      <c r="J19" s="1" t="s">
        <v>15</v>
      </c>
      <c r="K19" s="22">
        <f t="shared" si="1"/>
        <v>0.19</v>
      </c>
      <c r="L19" s="22">
        <f t="shared" si="2"/>
        <v>0.21</v>
      </c>
      <c r="M19" s="22">
        <f t="shared" si="3"/>
        <v>0.21</v>
      </c>
      <c r="N19" s="22">
        <f t="shared" si="4"/>
        <v>0.21</v>
      </c>
      <c r="O19" s="22">
        <f t="shared" si="5"/>
        <v>0.21</v>
      </c>
      <c r="P19" s="22">
        <f t="shared" si="26"/>
        <v>0.21</v>
      </c>
      <c r="Q19" s="22">
        <f t="shared" si="6"/>
        <v>0.19</v>
      </c>
      <c r="R19" s="22">
        <f t="shared" si="7"/>
        <v>0.21</v>
      </c>
      <c r="S19" s="22">
        <f t="shared" si="8"/>
        <v>0.21</v>
      </c>
      <c r="T19" s="22">
        <f t="shared" si="9"/>
        <v>0.22</v>
      </c>
      <c r="U19" s="22">
        <f t="shared" si="10"/>
        <v>0.21</v>
      </c>
      <c r="V19" s="22">
        <f t="shared" si="11"/>
        <v>0.21</v>
      </c>
      <c r="W19" s="22">
        <f t="shared" si="12"/>
        <v>0.2</v>
      </c>
      <c r="X19" s="22">
        <f t="shared" si="13"/>
        <v>0.21</v>
      </c>
      <c r="Y19" s="22">
        <f t="shared" si="14"/>
        <v>0.18</v>
      </c>
      <c r="Z19" s="22">
        <f t="shared" si="15"/>
        <v>0.2</v>
      </c>
      <c r="AA19" s="22">
        <f t="shared" si="16"/>
        <v>0.19</v>
      </c>
      <c r="AB19" s="22">
        <f t="shared" si="17"/>
        <v>0.21</v>
      </c>
      <c r="AC19" s="22">
        <f t="shared" si="18"/>
        <v>0.21</v>
      </c>
      <c r="AD19" s="22">
        <f t="shared" si="19"/>
        <v>0.24</v>
      </c>
      <c r="AE19" s="22">
        <f t="shared" si="20"/>
        <v>0.19</v>
      </c>
      <c r="AF19" s="22">
        <f t="shared" si="21"/>
        <v>0.21</v>
      </c>
      <c r="AG19" s="22">
        <f t="shared" si="22"/>
        <v>0.18</v>
      </c>
      <c r="AH19" s="22">
        <f t="shared" si="23"/>
        <v>0.19</v>
      </c>
      <c r="AI19" s="22">
        <f t="shared" si="24"/>
        <v>0.21</v>
      </c>
      <c r="AJ19" s="22">
        <f t="shared" si="25"/>
        <v>0.19</v>
      </c>
    </row>
    <row r="20" spans="1:36" ht="12.95" customHeight="1">
      <c r="A20" s="21"/>
      <c r="B20" s="64"/>
      <c r="C20" s="64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64"/>
      <c r="C21" s="64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109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10</v>
      </c>
      <c r="D47" s="13">
        <f>COUNTIF(G4:G43,"*下層*")</f>
        <v>6</v>
      </c>
      <c r="E47" s="13">
        <f>COUNTA(A4:A43)</f>
        <v>16</v>
      </c>
      <c r="F47" s="9"/>
      <c r="G47" s="14">
        <f>C47*100</f>
        <v>1000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27</v>
      </c>
      <c r="D48" s="13">
        <f>IF(D47&gt;0,ROUND(SUMIF(G4:G43,"*下層*",E4:E43)/D47,0),"")</f>
        <v>12</v>
      </c>
      <c r="E48" s="13">
        <f>ROUND(SUM(E4:E43)/E47,0)</f>
        <v>21</v>
      </c>
      <c r="F48" s="12"/>
      <c r="G48" s="14">
        <f>C48</f>
        <v>27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41</v>
      </c>
      <c r="D49" s="13">
        <f>IF(D47&gt;0,ROUND(SUMIF(G4:G43,"*下層*",D4:D43)/D47,0),"")</f>
        <v>13</v>
      </c>
      <c r="E49" s="13">
        <f>ROUND(SUM(D4:D43)/E47,0)</f>
        <v>31</v>
      </c>
      <c r="F49" s="12"/>
      <c r="G49" s="14">
        <f>C49</f>
        <v>41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18.080000000000002</v>
      </c>
      <c r="D50" s="15">
        <f>SUMIF(G4:G43,"*下層*",F4:F43)</f>
        <v>0.59</v>
      </c>
      <c r="E50" s="4">
        <f>SUM(F4:F43)</f>
        <v>18.670000000000002</v>
      </c>
      <c r="F50" s="12"/>
      <c r="G50" s="16">
        <f>C50*100</f>
        <v>1808.0000000000002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形状比＝66、Sr＝12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3</v>
      </c>
      <c r="D54" s="13">
        <f>COUNTIF(H4:H43,"▲")</f>
        <v>6</v>
      </c>
      <c r="E54" s="13">
        <f>COUNTA(H4:H43)</f>
        <v>9</v>
      </c>
      <c r="F54" s="9"/>
      <c r="G54" s="14">
        <f>C54*100</f>
        <v>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26</v>
      </c>
      <c r="D55" s="13">
        <f>IF(D54&gt;0,ROUND(SUMIF(H4:H43,"▲",E4:E43)/D54,0),"")</f>
        <v>12</v>
      </c>
      <c r="E55" s="13">
        <f>ROUND(SUMIF(H4:H43,"*",E4:E43)/E54,0)</f>
        <v>17</v>
      </c>
      <c r="F55" s="12"/>
      <c r="G55" s="14">
        <f>C55</f>
        <v>26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31</v>
      </c>
      <c r="D56" s="13">
        <f>IF(D54&gt;0,ROUND(SUMIF(H4:H43,"▲",D4:D43)/D54,0),"")</f>
        <v>13</v>
      </c>
      <c r="E56" s="13">
        <f>ROUND(SUMIF(H4:H43,"*",D4:D43)/E54,0)</f>
        <v>19</v>
      </c>
      <c r="F56" s="12"/>
      <c r="G56" s="14">
        <f>C56</f>
        <v>31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3.3400000000000003</v>
      </c>
      <c r="D57" s="15">
        <f>SUMIF(H4:H43,"▲",F4:F43)</f>
        <v>0.59</v>
      </c>
      <c r="E57" s="15">
        <f>SUM(C57:D57)</f>
        <v>3.93</v>
      </c>
      <c r="F57" s="12"/>
      <c r="G57" s="18">
        <f>C57*100</f>
        <v>334.00000000000006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30</v>
      </c>
      <c r="D61" s="19">
        <f>IF(D47&gt;0,ROUND(D54/D47*100,1),"")</f>
        <v>100</v>
      </c>
      <c r="E61" s="19">
        <f>ROUND(E54/E47*100,1)</f>
        <v>56.3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18.5</v>
      </c>
      <c r="D62" s="19">
        <f>IF(D47&gt;0,ROUND(D57/D50*100,1),"")</f>
        <v>100</v>
      </c>
      <c r="E62" s="19">
        <f>ROUND(E57/E50*100,1)</f>
        <v>21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27</v>
      </c>
      <c r="D67" s="13" t="str">
        <f>IF(D66&gt;0,ROUND(SUMIFS(E4:E43,G4:G43,"*下層*",H4:H43,"")/D66,0),"")</f>
        <v/>
      </c>
      <c r="E67" s="13">
        <f>IF(E66&gt;0,ROUND(SUMIF(H4:H43,"",E4:E43)/E66,0),"")</f>
        <v>27</v>
      </c>
      <c r="F67" s="12"/>
      <c r="G67" s="14">
        <f>C67</f>
        <v>27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45</v>
      </c>
      <c r="D68" s="13" t="str">
        <f>IF(D66&gt;0,ROUND(SUMIFS(D4:D43,G4:G43,"*下層*",H4:H43,"")/D66,0),"")</f>
        <v/>
      </c>
      <c r="E68" s="13">
        <f>IF(E66&gt;0,ROUND(SUMIF(H4:H43,"",D4:D43)/E66,0),"")</f>
        <v>45</v>
      </c>
      <c r="F68" s="12"/>
      <c r="G68" s="14">
        <f>C68</f>
        <v>45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14.740000000000002</v>
      </c>
      <c r="D69" s="15" t="str">
        <f>IF(D66&gt;0,D50-D57,"")</f>
        <v/>
      </c>
      <c r="E69" s="4">
        <f>SUM(C69:D69)</f>
        <v>14.740000000000002</v>
      </c>
      <c r="F69" s="12"/>
      <c r="G69" s="16">
        <f>C69*100</f>
        <v>1474.0000000000002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形状比＝60、Sr＝14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79" priority="16" stopIfTrue="1">
      <formula>AND(($H4="スギ"),(#REF!&lt;12))</formula>
    </cfRule>
  </conditionalFormatting>
  <conditionalFormatting sqref="L4:L43">
    <cfRule type="expression" dxfId="878" priority="15" stopIfTrue="1">
      <formula>AND(($H4="スギ"),(#REF!&lt;22),(#REF!&gt;=12))</formula>
    </cfRule>
  </conditionalFormatting>
  <conditionalFormatting sqref="M4:M43">
    <cfRule type="expression" dxfId="877" priority="14" stopIfTrue="1">
      <formula>AND(($H4="スギ"),(#REF!&lt;32),(#REF!&gt;=22))</formula>
    </cfRule>
  </conditionalFormatting>
  <conditionalFormatting sqref="N4:N43">
    <cfRule type="expression" dxfId="876" priority="13" stopIfTrue="1">
      <formula>AND(($H4="スギ"),(#REF!&lt;42),(#REF!&gt;=32))</formula>
    </cfRule>
  </conditionalFormatting>
  <conditionalFormatting sqref="S4:S43">
    <cfRule type="expression" dxfId="875" priority="9" stopIfTrue="1">
      <formula>AND(($H4="ヒノキ"),(#REF!&lt;32),(#REF!&gt;=22))</formula>
    </cfRule>
  </conditionalFormatting>
  <conditionalFormatting sqref="Z4:AF43 U4:U43 AJ4:AJ43 O4:P43">
    <cfRule type="expression" dxfId="874" priority="12" stopIfTrue="1">
      <formula>AND(($H4="スギ"),(#REF!&gt;=42))</formula>
    </cfRule>
  </conditionalFormatting>
  <conditionalFormatting sqref="Z4:AF43 AJ4:AJ43 T4:U43">
    <cfRule type="expression" dxfId="873" priority="8" stopIfTrue="1">
      <formula>AND(($H4="ヒノキ"),(#REF!&gt;=32))</formula>
    </cfRule>
  </conditionalFormatting>
  <conditionalFormatting sqref="AA4:AA43 Q4:Q43">
    <cfRule type="expression" dxfId="872" priority="11" stopIfTrue="1">
      <formula>AND(($H4="ヒノキ"),(#REF!&lt;12))</formula>
    </cfRule>
  </conditionalFormatting>
  <conditionalFormatting sqref="AA4:AA43 V4:V43">
    <cfRule type="expression" dxfId="871" priority="7" stopIfTrue="1">
      <formula>AND(($H4="アカマツ"),(#REF!&lt;12))</formula>
    </cfRule>
  </conditionalFormatting>
  <conditionalFormatting sqref="AB4:AB43 W4:W43">
    <cfRule type="expression" dxfId="870" priority="6" stopIfTrue="1">
      <formula>AND(($H4="アカマツ"),(#REF!&lt;22),(#REF!&gt;=12))</formula>
    </cfRule>
  </conditionalFormatting>
  <conditionalFormatting sqref="AB4:AE43 R4:R43">
    <cfRule type="expression" dxfId="869" priority="10" stopIfTrue="1">
      <formula>AND(($H4="ヒノキ"),(#REF!&lt;22),(#REF!&gt;=12))</formula>
    </cfRule>
  </conditionalFormatting>
  <conditionalFormatting sqref="AC4:AC43 X4:X43">
    <cfRule type="expression" dxfId="868" priority="5" stopIfTrue="1">
      <formula>AND(($H4="アカマツ"),(#REF!&lt;42),(#REF!&gt;=22))</formula>
    </cfRule>
  </conditionalFormatting>
  <conditionalFormatting sqref="AG4:AG43">
    <cfRule type="expression" dxfId="867" priority="3" stopIfTrue="1">
      <formula>AND(($H4&lt;&gt;"スギ"),($H4&lt;&gt;"ヒノキ"),($H4&lt;&gt;"アカマツ"),(#REF!&lt;12))</formula>
    </cfRule>
  </conditionalFormatting>
  <conditionalFormatting sqref="AH4:AH43">
    <cfRule type="expression" dxfId="86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6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6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F4044-52B3-4892-8BE3-437D547F728F}">
  <sheetPr>
    <tabColor rgb="FF00B050"/>
  </sheetPr>
  <dimension ref="A1:AJ120"/>
  <sheetViews>
    <sheetView showGridLines="0" view="pageBreakPreview" topLeftCell="A43" zoomScale="98" zoomScaleNormal="85" zoomScaleSheetLayoutView="98" workbookViewId="0">
      <selection activeCell="M50" sqref="M50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37</v>
      </c>
      <c r="B2" s="65"/>
      <c r="C2" s="65"/>
      <c r="D2" s="65"/>
      <c r="E2" s="65"/>
      <c r="F2" s="65"/>
      <c r="G2" s="65"/>
      <c r="H2" s="66" t="s">
        <v>134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431</v>
      </c>
      <c r="B4" s="78" t="s">
        <v>112</v>
      </c>
      <c r="C4" s="79"/>
      <c r="D4" s="21">
        <v>40</v>
      </c>
      <c r="E4" s="21">
        <v>26</v>
      </c>
      <c r="F4" s="4">
        <f t="shared" ref="F4:F43" si="0">IF(D4&gt;0,IF(B4="スギ",P4,IF(B4="ヒノキ",U4,IF(B4="アカマツ",Z4,IF(B4="カラマツ",AF4,AJ4)))),"")</f>
        <v>1.45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1.28</v>
      </c>
      <c r="L4" s="22">
        <f t="shared" ref="L4:L43" si="2">ROUND(10^(-5+0.73504+1.83346*LOG(D4)+1.06569*LOG(E4)),2)</f>
        <v>1.51</v>
      </c>
      <c r="M4" s="22">
        <f t="shared" ref="M4:M43" si="3">ROUND(10^(-5+0.71514+1.74357*LOG(D4)+1.17719*LOG(E4)),2)</f>
        <v>1.49</v>
      </c>
      <c r="N4" s="22">
        <f t="shared" ref="N4:N43" si="4">ROUND(10^(-5+0.82956+1.76381*LOG(D4)+1.06412*LOG(E4)),2)</f>
        <v>1.45</v>
      </c>
      <c r="O4" s="22">
        <f t="shared" ref="O4:O43" si="5">ROUND(10^(-5+0.88226+1.79204*LOG(D4)+0.99303*LOG(E4)),2)</f>
        <v>1.44</v>
      </c>
      <c r="P4" s="22">
        <f>HLOOKUP($D4,K$3:O$43,MATCH($A4,$A$3:$A$43,0),1)</f>
        <v>1.45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1.31</v>
      </c>
      <c r="R4" s="22">
        <f t="shared" ref="R4:R43" si="7">ROUND(10^(1.905709*LOG(D4)+1.011385*LOG(E4)-4.293729),2)</f>
        <v>1.55</v>
      </c>
      <c r="S4" s="22">
        <f t="shared" ref="S4:S43" si="8">ROUND(10^(1.771888*LOG(D4)+1.138415*LOG(E4)-4.271259),2)</f>
        <v>1.51</v>
      </c>
      <c r="T4" s="22">
        <f t="shared" ref="T4:T43" si="9">ROUND(10^(1.671519*LOG(D4)+1.363617*LOG(E4)-4.404407),2)</f>
        <v>1.6</v>
      </c>
      <c r="U4" s="22">
        <f t="shared" ref="U4:U43" si="10">HLOOKUP($D4,Q$3:T$43,MATCH($A4,$A$3:$A$43,0),1)</f>
        <v>1.6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1.6</v>
      </c>
      <c r="W4" s="22">
        <f t="shared" ref="W4:W43" si="12">ROUND(10^(-4.155639+1.847898*LOG(D4)+0.951955*LOG(E4)),2)</f>
        <v>1.42</v>
      </c>
      <c r="X4" s="22">
        <f t="shared" ref="X4:X43" si="13">ROUND(10^(-4.194535+1.804172*LOG(D4)+1.034248*LOG(E4)),2)</f>
        <v>1.44</v>
      </c>
      <c r="Y4" s="22">
        <f t="shared" ref="Y4:Y43" si="14">ROUND(10^(-4.42347+2.006485*LOG(D4)+0.967757*LOG(E4)),2)</f>
        <v>1.45</v>
      </c>
      <c r="Z4" s="22">
        <f t="shared" ref="Z4:Z43" si="15">HLOOKUP($D4,V$3:Y$43,MATCH($A4,$A$3:$A$43,0),1)</f>
        <v>1.44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1.25</v>
      </c>
      <c r="AB4" s="22">
        <f t="shared" ref="AB4:AB43" si="17">ROUND(10^(1.979213*LOG(D4)+0.998347*LOG(E4)-4.369281),2)</f>
        <v>1.64</v>
      </c>
      <c r="AC4" s="22">
        <f t="shared" ref="AC4:AC43" si="18">ROUND(10^(1.904401*LOG(D4)+1.062478*LOG(E4)-4.348104),2)</f>
        <v>1.61</v>
      </c>
      <c r="AD4" s="22">
        <f t="shared" ref="AD4:AD43" si="19">ROUND(10^(1.640825*LOG(D4)+1.080387*LOG(E4)-3.976731),2)</f>
        <v>1.52</v>
      </c>
      <c r="AE4" s="22">
        <f t="shared" ref="AE4:AE43" si="20">ROUND(10^(1.90887*LOG(D4)+1.088002*LOG(E4)-4.431495),2)</f>
        <v>1.47</v>
      </c>
      <c r="AF4" s="22">
        <f t="shared" ref="AF4:AF43" si="21">HLOOKUP($D4,AA$3:AE$43,MATCH($A4,$A$3:$A$43,0),1)</f>
        <v>1.52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1.28</v>
      </c>
      <c r="AH4" s="22">
        <f t="shared" ref="AH4:AH43" si="23">ROUND(10^(1.93813902*LOG(D4)+0.96697002*LOG(E4)-4.32216295),2)</f>
        <v>1.42</v>
      </c>
      <c r="AI4" s="22">
        <f t="shared" ref="AI4:AI43" si="24">ROUND(10^(1.82464098*LOG(D4)+0.97625989*LOG(E4)-4.15096808),2)</f>
        <v>1.42</v>
      </c>
      <c r="AJ4" s="22">
        <f t="shared" ref="AJ4:AJ43" si="25">HLOOKUP($D4,AG$3:AI$43,MATCH($A4,$A$3:$A$43,0),1)</f>
        <v>1.42</v>
      </c>
    </row>
    <row r="5" spans="1:36" ht="12.95" customHeight="1">
      <c r="A5" s="21">
        <v>432</v>
      </c>
      <c r="B5" s="78" t="s">
        <v>112</v>
      </c>
      <c r="C5" s="79"/>
      <c r="D5" s="21">
        <v>14</v>
      </c>
      <c r="E5" s="21">
        <v>12</v>
      </c>
      <c r="F5" s="4">
        <f t="shared" si="0"/>
        <v>0.1</v>
      </c>
      <c r="G5" s="5" t="s">
        <v>116</v>
      </c>
      <c r="H5" s="21" t="s">
        <v>117</v>
      </c>
      <c r="I5" s="21" t="s">
        <v>118</v>
      </c>
      <c r="J5" s="1" t="s">
        <v>15</v>
      </c>
      <c r="K5" s="22">
        <f t="shared" si="1"/>
        <v>0.09</v>
      </c>
      <c r="L5" s="22">
        <f t="shared" si="2"/>
        <v>0.1</v>
      </c>
      <c r="M5" s="22">
        <f t="shared" si="3"/>
        <v>0.1</v>
      </c>
      <c r="N5" s="22">
        <f t="shared" si="4"/>
        <v>0.1</v>
      </c>
      <c r="O5" s="22">
        <f t="shared" si="5"/>
        <v>0.1</v>
      </c>
      <c r="P5" s="22">
        <f t="shared" ref="P5:P43" si="26">HLOOKUP($D5,K$3:O$43,MATCH(A5,$A$3:$A$43,0),1)</f>
        <v>0.1</v>
      </c>
      <c r="Q5" s="22">
        <f t="shared" si="6"/>
        <v>0.09</v>
      </c>
      <c r="R5" s="22">
        <f t="shared" si="7"/>
        <v>0.1</v>
      </c>
      <c r="S5" s="22">
        <f t="shared" si="8"/>
        <v>0.1</v>
      </c>
      <c r="T5" s="22">
        <f t="shared" si="9"/>
        <v>0.1</v>
      </c>
      <c r="U5" s="22">
        <f t="shared" si="10"/>
        <v>0.1</v>
      </c>
      <c r="V5" s="22">
        <f t="shared" si="11"/>
        <v>0.1</v>
      </c>
      <c r="W5" s="22">
        <f t="shared" si="12"/>
        <v>0.1</v>
      </c>
      <c r="X5" s="22">
        <f t="shared" si="13"/>
        <v>0.1</v>
      </c>
      <c r="Y5" s="22">
        <f t="shared" si="14"/>
        <v>0.08</v>
      </c>
      <c r="Z5" s="22">
        <f t="shared" si="15"/>
        <v>0.1</v>
      </c>
      <c r="AA5" s="22">
        <f t="shared" si="16"/>
        <v>0.09</v>
      </c>
      <c r="AB5" s="22">
        <f t="shared" si="17"/>
        <v>0.09</v>
      </c>
      <c r="AC5" s="22">
        <f t="shared" si="18"/>
        <v>0.1</v>
      </c>
      <c r="AD5" s="22">
        <f t="shared" si="19"/>
        <v>0.12</v>
      </c>
      <c r="AE5" s="22">
        <f t="shared" si="20"/>
        <v>0.09</v>
      </c>
      <c r="AF5" s="22">
        <f t="shared" si="21"/>
        <v>0.09</v>
      </c>
      <c r="AG5" s="22">
        <f t="shared" si="22"/>
        <v>0.09</v>
      </c>
      <c r="AH5" s="22">
        <f t="shared" si="23"/>
        <v>0.09</v>
      </c>
      <c r="AI5" s="22">
        <f t="shared" si="24"/>
        <v>0.1</v>
      </c>
      <c r="AJ5" s="22">
        <f t="shared" si="25"/>
        <v>0.09</v>
      </c>
    </row>
    <row r="6" spans="1:36" ht="12.95" customHeight="1">
      <c r="A6" s="21">
        <v>433</v>
      </c>
      <c r="B6" s="78" t="s">
        <v>112</v>
      </c>
      <c r="C6" s="79"/>
      <c r="D6" s="21">
        <v>26</v>
      </c>
      <c r="E6" s="21">
        <v>24</v>
      </c>
      <c r="F6" s="4">
        <f t="shared" si="0"/>
        <v>0.64</v>
      </c>
      <c r="G6" s="5"/>
      <c r="H6" s="21" t="s">
        <v>114</v>
      </c>
      <c r="I6" s="21" t="s">
        <v>119</v>
      </c>
      <c r="J6" s="1" t="s">
        <v>15</v>
      </c>
      <c r="K6" s="22">
        <f t="shared" si="1"/>
        <v>0.56000000000000005</v>
      </c>
      <c r="L6" s="22">
        <f t="shared" si="2"/>
        <v>0.63</v>
      </c>
      <c r="M6" s="22">
        <f t="shared" si="3"/>
        <v>0.64</v>
      </c>
      <c r="N6" s="22">
        <f t="shared" si="4"/>
        <v>0.62</v>
      </c>
      <c r="O6" s="22">
        <f t="shared" si="5"/>
        <v>0.61</v>
      </c>
      <c r="P6" s="22">
        <f t="shared" si="26"/>
        <v>0.64</v>
      </c>
      <c r="Q6" s="22">
        <f t="shared" si="6"/>
        <v>0.56000000000000005</v>
      </c>
      <c r="R6" s="22">
        <f t="shared" si="7"/>
        <v>0.63</v>
      </c>
      <c r="S6" s="22">
        <f t="shared" si="8"/>
        <v>0.64</v>
      </c>
      <c r="T6" s="22">
        <f t="shared" si="9"/>
        <v>0.7</v>
      </c>
      <c r="U6" s="22">
        <f t="shared" si="10"/>
        <v>0.64</v>
      </c>
      <c r="V6" s="22">
        <f t="shared" si="11"/>
        <v>0.64</v>
      </c>
      <c r="W6" s="22">
        <f t="shared" si="12"/>
        <v>0.59</v>
      </c>
      <c r="X6" s="22">
        <f t="shared" si="13"/>
        <v>0.61</v>
      </c>
      <c r="Y6" s="22">
        <f t="shared" si="14"/>
        <v>0.56000000000000005</v>
      </c>
      <c r="Z6" s="22">
        <f t="shared" si="15"/>
        <v>0.61</v>
      </c>
      <c r="AA6" s="22">
        <f t="shared" si="16"/>
        <v>0.53</v>
      </c>
      <c r="AB6" s="22">
        <f t="shared" si="17"/>
        <v>0.64</v>
      </c>
      <c r="AC6" s="22">
        <f t="shared" si="18"/>
        <v>0.65</v>
      </c>
      <c r="AD6" s="22">
        <f t="shared" si="19"/>
        <v>0.69</v>
      </c>
      <c r="AE6" s="22">
        <f t="shared" si="20"/>
        <v>0.59</v>
      </c>
      <c r="AF6" s="22">
        <f t="shared" si="21"/>
        <v>0.65</v>
      </c>
      <c r="AG6" s="22">
        <f t="shared" si="22"/>
        <v>0.52</v>
      </c>
      <c r="AH6" s="22">
        <f t="shared" si="23"/>
        <v>0.56999999999999995</v>
      </c>
      <c r="AI6" s="22">
        <f t="shared" si="24"/>
        <v>0.6</v>
      </c>
      <c r="AJ6" s="22">
        <f t="shared" si="25"/>
        <v>0.56999999999999995</v>
      </c>
    </row>
    <row r="7" spans="1:36" ht="12.95" customHeight="1">
      <c r="A7" s="21">
        <v>434</v>
      </c>
      <c r="B7" s="78" t="s">
        <v>112</v>
      </c>
      <c r="C7" s="79"/>
      <c r="D7" s="21">
        <v>40</v>
      </c>
      <c r="E7" s="21">
        <v>25</v>
      </c>
      <c r="F7" s="4">
        <f t="shared" si="0"/>
        <v>1.39</v>
      </c>
      <c r="G7" s="5"/>
      <c r="H7" s="21"/>
      <c r="I7" s="21"/>
      <c r="J7" s="1" t="s">
        <v>15</v>
      </c>
      <c r="K7" s="22">
        <f t="shared" si="1"/>
        <v>1.23</v>
      </c>
      <c r="L7" s="22">
        <f t="shared" si="2"/>
        <v>1.45</v>
      </c>
      <c r="M7" s="22">
        <f t="shared" si="3"/>
        <v>1.43</v>
      </c>
      <c r="N7" s="22">
        <f t="shared" si="4"/>
        <v>1.39</v>
      </c>
      <c r="O7" s="22">
        <f t="shared" si="5"/>
        <v>1.38</v>
      </c>
      <c r="P7" s="22">
        <f t="shared" si="26"/>
        <v>1.39</v>
      </c>
      <c r="Q7" s="22">
        <f t="shared" si="6"/>
        <v>1.26</v>
      </c>
      <c r="R7" s="22">
        <f t="shared" si="7"/>
        <v>1.49</v>
      </c>
      <c r="S7" s="22">
        <f t="shared" si="8"/>
        <v>1.44</v>
      </c>
      <c r="T7" s="22">
        <f t="shared" si="9"/>
        <v>1.51</v>
      </c>
      <c r="U7" s="22">
        <f t="shared" si="10"/>
        <v>1.51</v>
      </c>
      <c r="V7" s="22">
        <f t="shared" si="11"/>
        <v>1.54</v>
      </c>
      <c r="W7" s="22">
        <f t="shared" si="12"/>
        <v>1.37</v>
      </c>
      <c r="X7" s="22">
        <f t="shared" si="13"/>
        <v>1.39</v>
      </c>
      <c r="Y7" s="22">
        <f t="shared" si="14"/>
        <v>1.39</v>
      </c>
      <c r="Z7" s="22">
        <f t="shared" si="15"/>
        <v>1.39</v>
      </c>
      <c r="AA7" s="22">
        <f t="shared" si="16"/>
        <v>1.2</v>
      </c>
      <c r="AB7" s="22">
        <f t="shared" si="17"/>
        <v>1.57</v>
      </c>
      <c r="AC7" s="22">
        <f t="shared" si="18"/>
        <v>1.54</v>
      </c>
      <c r="AD7" s="22">
        <f t="shared" si="19"/>
        <v>1.45</v>
      </c>
      <c r="AE7" s="22">
        <f t="shared" si="20"/>
        <v>1.4</v>
      </c>
      <c r="AF7" s="22">
        <f t="shared" si="21"/>
        <v>1.45</v>
      </c>
      <c r="AG7" s="22">
        <f t="shared" si="22"/>
        <v>1.23</v>
      </c>
      <c r="AH7" s="22">
        <f t="shared" si="23"/>
        <v>1.36</v>
      </c>
      <c r="AI7" s="22">
        <f t="shared" si="24"/>
        <v>1.37</v>
      </c>
      <c r="AJ7" s="22">
        <f t="shared" si="25"/>
        <v>1.36</v>
      </c>
    </row>
    <row r="8" spans="1:36" ht="12.95" customHeight="1">
      <c r="A8" s="21">
        <v>435</v>
      </c>
      <c r="B8" s="78" t="s">
        <v>112</v>
      </c>
      <c r="C8" s="79"/>
      <c r="D8" s="21">
        <v>26</v>
      </c>
      <c r="E8" s="21">
        <v>24</v>
      </c>
      <c r="F8" s="4">
        <f t="shared" si="0"/>
        <v>0.64</v>
      </c>
      <c r="G8" s="5"/>
      <c r="H8" s="21"/>
      <c r="I8" s="21"/>
      <c r="J8" s="1" t="s">
        <v>15</v>
      </c>
      <c r="K8" s="22">
        <f t="shared" si="1"/>
        <v>0.56000000000000005</v>
      </c>
      <c r="L8" s="22">
        <f t="shared" si="2"/>
        <v>0.63</v>
      </c>
      <c r="M8" s="22">
        <f t="shared" si="3"/>
        <v>0.64</v>
      </c>
      <c r="N8" s="22">
        <f t="shared" si="4"/>
        <v>0.62</v>
      </c>
      <c r="O8" s="22">
        <f t="shared" si="5"/>
        <v>0.61</v>
      </c>
      <c r="P8" s="22">
        <f t="shared" si="26"/>
        <v>0.64</v>
      </c>
      <c r="Q8" s="22">
        <f t="shared" si="6"/>
        <v>0.56000000000000005</v>
      </c>
      <c r="R8" s="22">
        <f t="shared" si="7"/>
        <v>0.63</v>
      </c>
      <c r="S8" s="22">
        <f t="shared" si="8"/>
        <v>0.64</v>
      </c>
      <c r="T8" s="22">
        <f t="shared" si="9"/>
        <v>0.7</v>
      </c>
      <c r="U8" s="22">
        <f t="shared" si="10"/>
        <v>0.64</v>
      </c>
      <c r="V8" s="22">
        <f t="shared" si="11"/>
        <v>0.64</v>
      </c>
      <c r="W8" s="22">
        <f t="shared" si="12"/>
        <v>0.59</v>
      </c>
      <c r="X8" s="22">
        <f t="shared" si="13"/>
        <v>0.61</v>
      </c>
      <c r="Y8" s="22">
        <f t="shared" si="14"/>
        <v>0.56000000000000005</v>
      </c>
      <c r="Z8" s="22">
        <f t="shared" si="15"/>
        <v>0.61</v>
      </c>
      <c r="AA8" s="22">
        <f t="shared" si="16"/>
        <v>0.53</v>
      </c>
      <c r="AB8" s="22">
        <f t="shared" si="17"/>
        <v>0.64</v>
      </c>
      <c r="AC8" s="22">
        <f t="shared" si="18"/>
        <v>0.65</v>
      </c>
      <c r="AD8" s="22">
        <f t="shared" si="19"/>
        <v>0.69</v>
      </c>
      <c r="AE8" s="22">
        <f t="shared" si="20"/>
        <v>0.59</v>
      </c>
      <c r="AF8" s="22">
        <f t="shared" si="21"/>
        <v>0.65</v>
      </c>
      <c r="AG8" s="22">
        <f t="shared" si="22"/>
        <v>0.52</v>
      </c>
      <c r="AH8" s="22">
        <f t="shared" si="23"/>
        <v>0.56999999999999995</v>
      </c>
      <c r="AI8" s="22">
        <f t="shared" si="24"/>
        <v>0.6</v>
      </c>
      <c r="AJ8" s="22">
        <f t="shared" si="25"/>
        <v>0.56999999999999995</v>
      </c>
    </row>
    <row r="9" spans="1:36" ht="12.95" customHeight="1">
      <c r="A9" s="21">
        <v>436</v>
      </c>
      <c r="B9" s="78" t="s">
        <v>112</v>
      </c>
      <c r="C9" s="79"/>
      <c r="D9" s="21">
        <v>18</v>
      </c>
      <c r="E9" s="21">
        <v>16</v>
      </c>
      <c r="F9" s="4">
        <f t="shared" si="0"/>
        <v>0.21</v>
      </c>
      <c r="G9" s="5"/>
      <c r="H9" s="21"/>
      <c r="I9" s="21"/>
      <c r="J9" s="1" t="s">
        <v>15</v>
      </c>
      <c r="K9" s="22">
        <f t="shared" si="1"/>
        <v>0.19</v>
      </c>
      <c r="L9" s="22">
        <f t="shared" si="2"/>
        <v>0.21</v>
      </c>
      <c r="M9" s="22">
        <f t="shared" si="3"/>
        <v>0.21</v>
      </c>
      <c r="N9" s="22">
        <f t="shared" si="4"/>
        <v>0.21</v>
      </c>
      <c r="O9" s="22">
        <f t="shared" si="5"/>
        <v>0.21</v>
      </c>
      <c r="P9" s="22">
        <f t="shared" si="26"/>
        <v>0.21</v>
      </c>
      <c r="Q9" s="22">
        <f t="shared" si="6"/>
        <v>0.19</v>
      </c>
      <c r="R9" s="22">
        <f t="shared" si="7"/>
        <v>0.21</v>
      </c>
      <c r="S9" s="22">
        <f t="shared" si="8"/>
        <v>0.21</v>
      </c>
      <c r="T9" s="22">
        <f t="shared" si="9"/>
        <v>0.22</v>
      </c>
      <c r="U9" s="22">
        <f t="shared" si="10"/>
        <v>0.21</v>
      </c>
      <c r="V9" s="22">
        <f t="shared" si="11"/>
        <v>0.21</v>
      </c>
      <c r="W9" s="22">
        <f t="shared" si="12"/>
        <v>0.2</v>
      </c>
      <c r="X9" s="22">
        <f t="shared" si="13"/>
        <v>0.21</v>
      </c>
      <c r="Y9" s="22">
        <f t="shared" si="14"/>
        <v>0.18</v>
      </c>
      <c r="Z9" s="22">
        <f t="shared" si="15"/>
        <v>0.2</v>
      </c>
      <c r="AA9" s="22">
        <f t="shared" si="16"/>
        <v>0.19</v>
      </c>
      <c r="AB9" s="22">
        <f t="shared" si="17"/>
        <v>0.21</v>
      </c>
      <c r="AC9" s="22">
        <f t="shared" si="18"/>
        <v>0.21</v>
      </c>
      <c r="AD9" s="22">
        <f t="shared" si="19"/>
        <v>0.24</v>
      </c>
      <c r="AE9" s="22">
        <f t="shared" si="20"/>
        <v>0.19</v>
      </c>
      <c r="AF9" s="22">
        <f t="shared" si="21"/>
        <v>0.21</v>
      </c>
      <c r="AG9" s="22">
        <f t="shared" si="22"/>
        <v>0.18</v>
      </c>
      <c r="AH9" s="22">
        <f t="shared" si="23"/>
        <v>0.19</v>
      </c>
      <c r="AI9" s="22">
        <f t="shared" si="24"/>
        <v>0.21</v>
      </c>
      <c r="AJ9" s="22">
        <f t="shared" si="25"/>
        <v>0.19</v>
      </c>
    </row>
    <row r="10" spans="1:36" ht="12.95" customHeight="1">
      <c r="A10" s="21">
        <v>437</v>
      </c>
      <c r="B10" s="78" t="s">
        <v>112</v>
      </c>
      <c r="C10" s="79"/>
      <c r="D10" s="21">
        <v>22</v>
      </c>
      <c r="E10" s="21">
        <v>15</v>
      </c>
      <c r="F10" s="4">
        <f t="shared" si="0"/>
        <v>0.28000000000000003</v>
      </c>
      <c r="G10" s="5"/>
      <c r="H10" s="21" t="s">
        <v>114</v>
      </c>
      <c r="I10" s="21" t="s">
        <v>119</v>
      </c>
      <c r="J10" s="1" t="s">
        <v>15</v>
      </c>
      <c r="K10" s="22">
        <f t="shared" si="1"/>
        <v>0.26</v>
      </c>
      <c r="L10" s="22">
        <f t="shared" si="2"/>
        <v>0.28000000000000003</v>
      </c>
      <c r="M10" s="22">
        <f t="shared" si="3"/>
        <v>0.28000000000000003</v>
      </c>
      <c r="N10" s="22">
        <f t="shared" si="4"/>
        <v>0.28000000000000003</v>
      </c>
      <c r="O10" s="22">
        <f t="shared" si="5"/>
        <v>0.28999999999999998</v>
      </c>
      <c r="P10" s="22">
        <f t="shared" si="26"/>
        <v>0.28000000000000003</v>
      </c>
      <c r="Q10" s="22">
        <f t="shared" si="6"/>
        <v>0.26</v>
      </c>
      <c r="R10" s="22">
        <f t="shared" si="7"/>
        <v>0.28000000000000003</v>
      </c>
      <c r="S10" s="22">
        <f t="shared" si="8"/>
        <v>0.28000000000000003</v>
      </c>
      <c r="T10" s="22">
        <f t="shared" si="9"/>
        <v>0.28000000000000003</v>
      </c>
      <c r="U10" s="22">
        <f t="shared" si="10"/>
        <v>0.28000000000000003</v>
      </c>
      <c r="V10" s="22">
        <f t="shared" si="11"/>
        <v>0.3</v>
      </c>
      <c r="W10" s="22">
        <f t="shared" si="12"/>
        <v>0.28000000000000003</v>
      </c>
      <c r="X10" s="22">
        <f t="shared" si="13"/>
        <v>0.28000000000000003</v>
      </c>
      <c r="Y10" s="22">
        <f t="shared" si="14"/>
        <v>0.26</v>
      </c>
      <c r="Z10" s="22">
        <f t="shared" si="15"/>
        <v>0.28000000000000003</v>
      </c>
      <c r="AA10" s="22">
        <f t="shared" si="16"/>
        <v>0.25</v>
      </c>
      <c r="AB10" s="22">
        <f t="shared" si="17"/>
        <v>0.28999999999999998</v>
      </c>
      <c r="AC10" s="22">
        <f t="shared" si="18"/>
        <v>0.28999999999999998</v>
      </c>
      <c r="AD10" s="22">
        <f t="shared" si="19"/>
        <v>0.31</v>
      </c>
      <c r="AE10" s="22">
        <f t="shared" si="20"/>
        <v>0.26</v>
      </c>
      <c r="AF10" s="22">
        <f t="shared" si="21"/>
        <v>0.28999999999999998</v>
      </c>
      <c r="AG10" s="22">
        <f t="shared" si="22"/>
        <v>0.25</v>
      </c>
      <c r="AH10" s="22">
        <f t="shared" si="23"/>
        <v>0.26</v>
      </c>
      <c r="AI10" s="22">
        <f t="shared" si="24"/>
        <v>0.28000000000000003</v>
      </c>
      <c r="AJ10" s="22">
        <f t="shared" si="25"/>
        <v>0.26</v>
      </c>
    </row>
    <row r="11" spans="1:36" ht="12.95" customHeight="1">
      <c r="A11" s="21">
        <v>438</v>
      </c>
      <c r="B11" s="78" t="s">
        <v>112</v>
      </c>
      <c r="C11" s="79"/>
      <c r="D11" s="21">
        <v>8</v>
      </c>
      <c r="E11" s="21">
        <v>8</v>
      </c>
      <c r="F11" s="4">
        <f t="shared" si="0"/>
        <v>0.02</v>
      </c>
      <c r="G11" s="5" t="s">
        <v>116</v>
      </c>
      <c r="H11" s="21" t="s">
        <v>117</v>
      </c>
      <c r="I11" s="21" t="s">
        <v>118</v>
      </c>
      <c r="J11" s="1" t="s">
        <v>15</v>
      </c>
      <c r="K11" s="22">
        <f t="shared" si="1"/>
        <v>0.02</v>
      </c>
      <c r="L11" s="22">
        <f t="shared" si="2"/>
        <v>0.02</v>
      </c>
      <c r="M11" s="22">
        <f t="shared" si="3"/>
        <v>0.02</v>
      </c>
      <c r="N11" s="22">
        <f t="shared" si="4"/>
        <v>0.02</v>
      </c>
      <c r="O11" s="22">
        <f t="shared" si="5"/>
        <v>0.02</v>
      </c>
      <c r="P11" s="22">
        <f t="shared" si="26"/>
        <v>0.02</v>
      </c>
      <c r="Q11" s="22">
        <f t="shared" si="6"/>
        <v>0.02</v>
      </c>
      <c r="R11" s="22">
        <f t="shared" si="7"/>
        <v>0.02</v>
      </c>
      <c r="S11" s="22">
        <f t="shared" si="8"/>
        <v>0.02</v>
      </c>
      <c r="T11" s="22">
        <f t="shared" si="9"/>
        <v>0.02</v>
      </c>
      <c r="U11" s="22">
        <f t="shared" si="10"/>
        <v>0.02</v>
      </c>
      <c r="V11" s="22">
        <f t="shared" si="11"/>
        <v>0.02</v>
      </c>
      <c r="W11" s="22">
        <f t="shared" si="12"/>
        <v>0.02</v>
      </c>
      <c r="X11" s="22">
        <f t="shared" si="13"/>
        <v>0.02</v>
      </c>
      <c r="Y11" s="22">
        <f t="shared" si="14"/>
        <v>0.02</v>
      </c>
      <c r="Z11" s="22">
        <f t="shared" si="15"/>
        <v>0.02</v>
      </c>
      <c r="AA11" s="22">
        <f t="shared" si="16"/>
        <v>0.02</v>
      </c>
      <c r="AB11" s="22">
        <f t="shared" si="17"/>
        <v>0.02</v>
      </c>
      <c r="AC11" s="22">
        <f t="shared" si="18"/>
        <v>0.02</v>
      </c>
      <c r="AD11" s="22">
        <f t="shared" si="19"/>
        <v>0.03</v>
      </c>
      <c r="AE11" s="22">
        <f t="shared" si="20"/>
        <v>0.02</v>
      </c>
      <c r="AF11" s="22">
        <f t="shared" si="21"/>
        <v>0.02</v>
      </c>
      <c r="AG11" s="22">
        <f t="shared" si="22"/>
        <v>0.02</v>
      </c>
      <c r="AH11" s="22">
        <f t="shared" si="23"/>
        <v>0.02</v>
      </c>
      <c r="AI11" s="22">
        <f t="shared" si="24"/>
        <v>0.02</v>
      </c>
      <c r="AJ11" s="22">
        <f t="shared" si="25"/>
        <v>0.02</v>
      </c>
    </row>
    <row r="12" spans="1:36" ht="12.95" customHeight="1">
      <c r="A12" s="21">
        <v>439</v>
      </c>
      <c r="B12" s="78" t="s">
        <v>112</v>
      </c>
      <c r="C12" s="79"/>
      <c r="D12" s="21">
        <v>32</v>
      </c>
      <c r="E12" s="21">
        <v>23</v>
      </c>
      <c r="F12" s="4">
        <f t="shared" si="0"/>
        <v>0.86</v>
      </c>
      <c r="G12" s="5" t="s">
        <v>129</v>
      </c>
      <c r="H12" s="21" t="s">
        <v>114</v>
      </c>
      <c r="I12" s="21" t="s">
        <v>115</v>
      </c>
      <c r="J12" s="1" t="s">
        <v>15</v>
      </c>
      <c r="K12" s="22">
        <f t="shared" si="1"/>
        <v>0.77</v>
      </c>
      <c r="L12" s="22">
        <f t="shared" si="2"/>
        <v>0.88</v>
      </c>
      <c r="M12" s="22">
        <f t="shared" si="3"/>
        <v>0.88</v>
      </c>
      <c r="N12" s="22">
        <f t="shared" si="4"/>
        <v>0.86</v>
      </c>
      <c r="O12" s="22">
        <f t="shared" si="5"/>
        <v>0.85</v>
      </c>
      <c r="P12" s="22">
        <f t="shared" si="26"/>
        <v>0.86</v>
      </c>
      <c r="Q12" s="22">
        <f t="shared" si="6"/>
        <v>0.78</v>
      </c>
      <c r="R12" s="22">
        <f t="shared" si="7"/>
        <v>0.9</v>
      </c>
      <c r="S12" s="22">
        <f t="shared" si="8"/>
        <v>0.88</v>
      </c>
      <c r="T12" s="22">
        <f t="shared" si="9"/>
        <v>0.93</v>
      </c>
      <c r="U12" s="22">
        <f t="shared" si="10"/>
        <v>0.93</v>
      </c>
      <c r="V12" s="22">
        <f t="shared" si="11"/>
        <v>0.92</v>
      </c>
      <c r="W12" s="22">
        <f t="shared" si="12"/>
        <v>0.84</v>
      </c>
      <c r="X12" s="22">
        <f t="shared" si="13"/>
        <v>0.85</v>
      </c>
      <c r="Y12" s="22">
        <f t="shared" si="14"/>
        <v>0.82</v>
      </c>
      <c r="Z12" s="22">
        <f t="shared" si="15"/>
        <v>0.85</v>
      </c>
      <c r="AA12" s="22">
        <f t="shared" si="16"/>
        <v>0.74</v>
      </c>
      <c r="AB12" s="22">
        <f t="shared" si="17"/>
        <v>0.93</v>
      </c>
      <c r="AC12" s="22">
        <f t="shared" si="18"/>
        <v>0.92</v>
      </c>
      <c r="AD12" s="22">
        <f t="shared" si="19"/>
        <v>0.92</v>
      </c>
      <c r="AE12" s="22">
        <f t="shared" si="20"/>
        <v>0.84</v>
      </c>
      <c r="AF12" s="22">
        <f t="shared" si="21"/>
        <v>0.92</v>
      </c>
      <c r="AG12" s="22">
        <f t="shared" si="22"/>
        <v>0.75</v>
      </c>
      <c r="AH12" s="22">
        <f t="shared" si="23"/>
        <v>0.82</v>
      </c>
      <c r="AI12" s="22">
        <f t="shared" si="24"/>
        <v>0.84</v>
      </c>
      <c r="AJ12" s="22">
        <f t="shared" si="25"/>
        <v>0.82</v>
      </c>
    </row>
    <row r="13" spans="1:36" ht="12.95" customHeight="1">
      <c r="A13" s="21">
        <v>440</v>
      </c>
      <c r="B13" s="78" t="s">
        <v>112</v>
      </c>
      <c r="C13" s="79"/>
      <c r="D13" s="21">
        <v>8</v>
      </c>
      <c r="E13" s="21">
        <v>8</v>
      </c>
      <c r="F13" s="4">
        <f t="shared" si="0"/>
        <v>0.02</v>
      </c>
      <c r="G13" s="5" t="s">
        <v>116</v>
      </c>
      <c r="H13" s="21" t="s">
        <v>117</v>
      </c>
      <c r="I13" s="21" t="s">
        <v>118</v>
      </c>
      <c r="J13" s="1" t="s">
        <v>15</v>
      </c>
      <c r="K13" s="22">
        <f t="shared" si="1"/>
        <v>0.02</v>
      </c>
      <c r="L13" s="22">
        <f t="shared" si="2"/>
        <v>0.02</v>
      </c>
      <c r="M13" s="22">
        <f t="shared" si="3"/>
        <v>0.02</v>
      </c>
      <c r="N13" s="22">
        <f t="shared" si="4"/>
        <v>0.02</v>
      </c>
      <c r="O13" s="22">
        <f t="shared" si="5"/>
        <v>0.02</v>
      </c>
      <c r="P13" s="22">
        <f t="shared" si="26"/>
        <v>0.02</v>
      </c>
      <c r="Q13" s="22">
        <f t="shared" si="6"/>
        <v>0.02</v>
      </c>
      <c r="R13" s="22">
        <f t="shared" si="7"/>
        <v>0.02</v>
      </c>
      <c r="S13" s="22">
        <f t="shared" si="8"/>
        <v>0.02</v>
      </c>
      <c r="T13" s="22">
        <f t="shared" si="9"/>
        <v>0.02</v>
      </c>
      <c r="U13" s="22">
        <f t="shared" si="10"/>
        <v>0.02</v>
      </c>
      <c r="V13" s="22">
        <f t="shared" si="11"/>
        <v>0.02</v>
      </c>
      <c r="W13" s="22">
        <f t="shared" si="12"/>
        <v>0.02</v>
      </c>
      <c r="X13" s="22">
        <f t="shared" si="13"/>
        <v>0.02</v>
      </c>
      <c r="Y13" s="22">
        <f t="shared" si="14"/>
        <v>0.02</v>
      </c>
      <c r="Z13" s="22">
        <f t="shared" si="15"/>
        <v>0.02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0.03</v>
      </c>
      <c r="AE13" s="22">
        <f t="shared" si="20"/>
        <v>0.02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0.02</v>
      </c>
      <c r="AJ13" s="22">
        <f t="shared" si="25"/>
        <v>0.02</v>
      </c>
    </row>
    <row r="14" spans="1:36" ht="12.95" customHeight="1">
      <c r="A14" s="21">
        <v>441</v>
      </c>
      <c r="B14" s="78" t="s">
        <v>112</v>
      </c>
      <c r="C14" s="79"/>
      <c r="D14" s="21">
        <v>32</v>
      </c>
      <c r="E14" s="21">
        <v>20</v>
      </c>
      <c r="F14" s="4">
        <f t="shared" si="0"/>
        <v>0.74</v>
      </c>
      <c r="G14" s="5" t="s">
        <v>129</v>
      </c>
      <c r="H14" s="21" t="s">
        <v>114</v>
      </c>
      <c r="I14" s="21" t="s">
        <v>115</v>
      </c>
      <c r="J14" s="1" t="s">
        <v>15</v>
      </c>
      <c r="K14" s="22">
        <f t="shared" si="1"/>
        <v>0.67</v>
      </c>
      <c r="L14" s="22">
        <f t="shared" si="2"/>
        <v>0.76</v>
      </c>
      <c r="M14" s="22">
        <f t="shared" si="3"/>
        <v>0.74</v>
      </c>
      <c r="N14" s="22">
        <f t="shared" si="4"/>
        <v>0.74</v>
      </c>
      <c r="O14" s="22">
        <f t="shared" si="5"/>
        <v>0.74</v>
      </c>
      <c r="P14" s="22">
        <f t="shared" si="26"/>
        <v>0.74</v>
      </c>
      <c r="Q14" s="22">
        <f t="shared" si="6"/>
        <v>0.68</v>
      </c>
      <c r="R14" s="22">
        <f t="shared" si="7"/>
        <v>0.78</v>
      </c>
      <c r="S14" s="22">
        <f t="shared" si="8"/>
        <v>0.75</v>
      </c>
      <c r="T14" s="22">
        <f t="shared" si="9"/>
        <v>0.77</v>
      </c>
      <c r="U14" s="22">
        <f t="shared" si="10"/>
        <v>0.77</v>
      </c>
      <c r="V14" s="22">
        <f t="shared" si="11"/>
        <v>0.81</v>
      </c>
      <c r="W14" s="22">
        <f t="shared" si="12"/>
        <v>0.73</v>
      </c>
      <c r="X14" s="22">
        <f t="shared" si="13"/>
        <v>0.74</v>
      </c>
      <c r="Y14" s="22">
        <f t="shared" si="14"/>
        <v>0.72</v>
      </c>
      <c r="Z14" s="22">
        <f t="shared" si="15"/>
        <v>0.74</v>
      </c>
      <c r="AA14" s="22">
        <f t="shared" si="16"/>
        <v>0.65</v>
      </c>
      <c r="AB14" s="22">
        <f t="shared" si="17"/>
        <v>0.81</v>
      </c>
      <c r="AC14" s="22">
        <f t="shared" si="18"/>
        <v>0.8</v>
      </c>
      <c r="AD14" s="22">
        <f t="shared" si="19"/>
        <v>0.79</v>
      </c>
      <c r="AE14" s="22">
        <f t="shared" si="20"/>
        <v>0.72</v>
      </c>
      <c r="AF14" s="22">
        <f t="shared" si="21"/>
        <v>0.79</v>
      </c>
      <c r="AG14" s="22">
        <f t="shared" si="22"/>
        <v>0.66</v>
      </c>
      <c r="AH14" s="22">
        <f t="shared" si="23"/>
        <v>0.71</v>
      </c>
      <c r="AI14" s="22">
        <f t="shared" si="24"/>
        <v>0.73</v>
      </c>
      <c r="AJ14" s="22">
        <f t="shared" si="25"/>
        <v>0.71</v>
      </c>
    </row>
    <row r="15" spans="1:36" ht="12.95" customHeight="1">
      <c r="A15" s="21">
        <v>442</v>
      </c>
      <c r="B15" s="78" t="s">
        <v>112</v>
      </c>
      <c r="C15" s="79"/>
      <c r="D15" s="21">
        <v>32</v>
      </c>
      <c r="E15" s="21">
        <v>25</v>
      </c>
      <c r="F15" s="4">
        <f t="shared" si="0"/>
        <v>0.94</v>
      </c>
      <c r="G15" s="5"/>
      <c r="H15" s="21"/>
      <c r="I15" s="21"/>
      <c r="J15" s="1" t="s">
        <v>15</v>
      </c>
      <c r="K15" s="22">
        <f t="shared" si="1"/>
        <v>0.83</v>
      </c>
      <c r="L15" s="22">
        <f t="shared" si="2"/>
        <v>0.96</v>
      </c>
      <c r="M15" s="22">
        <f t="shared" si="3"/>
        <v>0.97</v>
      </c>
      <c r="N15" s="22">
        <f t="shared" si="4"/>
        <v>0.94</v>
      </c>
      <c r="O15" s="22">
        <f t="shared" si="5"/>
        <v>0.93</v>
      </c>
      <c r="P15" s="22">
        <f t="shared" si="26"/>
        <v>0.94</v>
      </c>
      <c r="Q15" s="22">
        <f t="shared" si="6"/>
        <v>0.84</v>
      </c>
      <c r="R15" s="22">
        <f t="shared" si="7"/>
        <v>0.97</v>
      </c>
      <c r="S15" s="22">
        <f t="shared" si="8"/>
        <v>0.97</v>
      </c>
      <c r="T15" s="22">
        <f t="shared" si="9"/>
        <v>1.04</v>
      </c>
      <c r="U15" s="22">
        <f t="shared" si="10"/>
        <v>1.04</v>
      </c>
      <c r="V15" s="22">
        <f t="shared" si="11"/>
        <v>1</v>
      </c>
      <c r="W15" s="22">
        <f t="shared" si="12"/>
        <v>0.9</v>
      </c>
      <c r="X15" s="22">
        <f t="shared" si="13"/>
        <v>0.93</v>
      </c>
      <c r="Y15" s="22">
        <f t="shared" si="14"/>
        <v>0.89</v>
      </c>
      <c r="Z15" s="22">
        <f t="shared" si="15"/>
        <v>0.93</v>
      </c>
      <c r="AA15" s="22">
        <f t="shared" si="16"/>
        <v>0.8</v>
      </c>
      <c r="AB15" s="22">
        <f t="shared" si="17"/>
        <v>1.01</v>
      </c>
      <c r="AC15" s="22">
        <f t="shared" si="18"/>
        <v>1.01</v>
      </c>
      <c r="AD15" s="22">
        <f t="shared" si="19"/>
        <v>1.01</v>
      </c>
      <c r="AE15" s="22">
        <f t="shared" si="20"/>
        <v>0.92</v>
      </c>
      <c r="AF15" s="22">
        <f t="shared" si="21"/>
        <v>1.01</v>
      </c>
      <c r="AG15" s="22">
        <f t="shared" si="22"/>
        <v>0.8</v>
      </c>
      <c r="AH15" s="22">
        <f t="shared" si="23"/>
        <v>0.88</v>
      </c>
      <c r="AI15" s="22">
        <f t="shared" si="24"/>
        <v>0.91</v>
      </c>
      <c r="AJ15" s="22">
        <f t="shared" si="25"/>
        <v>0.88</v>
      </c>
    </row>
    <row r="16" spans="1:36" ht="12.95" customHeight="1">
      <c r="A16" s="21">
        <v>443</v>
      </c>
      <c r="B16" s="78" t="s">
        <v>112</v>
      </c>
      <c r="C16" s="79"/>
      <c r="D16" s="21">
        <v>36</v>
      </c>
      <c r="E16" s="21">
        <v>27</v>
      </c>
      <c r="F16" s="4">
        <f t="shared" si="0"/>
        <v>1.25</v>
      </c>
      <c r="G16" s="5"/>
      <c r="H16" s="21"/>
      <c r="I16" s="21"/>
      <c r="J16" s="1" t="s">
        <v>15</v>
      </c>
      <c r="K16" s="22">
        <f t="shared" si="1"/>
        <v>1.1100000000000001</v>
      </c>
      <c r="L16" s="22">
        <f t="shared" si="2"/>
        <v>1.3</v>
      </c>
      <c r="M16" s="22">
        <f t="shared" si="3"/>
        <v>1.3</v>
      </c>
      <c r="N16" s="22">
        <f t="shared" si="4"/>
        <v>1.25</v>
      </c>
      <c r="O16" s="22">
        <f t="shared" si="5"/>
        <v>1.24</v>
      </c>
      <c r="P16" s="22">
        <f t="shared" si="26"/>
        <v>1.25</v>
      </c>
      <c r="Q16" s="22">
        <f t="shared" si="6"/>
        <v>1.1299999999999999</v>
      </c>
      <c r="R16" s="22">
        <f t="shared" si="7"/>
        <v>1.32</v>
      </c>
      <c r="S16" s="22">
        <f t="shared" si="8"/>
        <v>1.31</v>
      </c>
      <c r="T16" s="22">
        <f t="shared" si="9"/>
        <v>1.41</v>
      </c>
      <c r="U16" s="22">
        <f t="shared" si="10"/>
        <v>1.41</v>
      </c>
      <c r="V16" s="22">
        <f t="shared" si="11"/>
        <v>1.35</v>
      </c>
      <c r="W16" s="22">
        <f t="shared" si="12"/>
        <v>1.21</v>
      </c>
      <c r="X16" s="22">
        <f t="shared" si="13"/>
        <v>1.24</v>
      </c>
      <c r="Y16" s="22">
        <f t="shared" si="14"/>
        <v>1.21</v>
      </c>
      <c r="Z16" s="22">
        <f t="shared" si="15"/>
        <v>1.24</v>
      </c>
      <c r="AA16" s="22">
        <f t="shared" si="16"/>
        <v>1.07</v>
      </c>
      <c r="AB16" s="22">
        <f t="shared" si="17"/>
        <v>1.38</v>
      </c>
      <c r="AC16" s="22">
        <f t="shared" si="18"/>
        <v>1.37</v>
      </c>
      <c r="AD16" s="22">
        <f t="shared" si="19"/>
        <v>1.33</v>
      </c>
      <c r="AE16" s="22">
        <f t="shared" si="20"/>
        <v>1.25</v>
      </c>
      <c r="AF16" s="22">
        <f t="shared" si="21"/>
        <v>1.33</v>
      </c>
      <c r="AG16" s="22">
        <f t="shared" si="22"/>
        <v>1.07</v>
      </c>
      <c r="AH16" s="22">
        <f t="shared" si="23"/>
        <v>1.2</v>
      </c>
      <c r="AI16" s="22">
        <f t="shared" si="24"/>
        <v>1.22</v>
      </c>
      <c r="AJ16" s="22">
        <f t="shared" si="25"/>
        <v>1.2</v>
      </c>
    </row>
    <row r="17" spans="1:36" ht="12.95" customHeight="1">
      <c r="A17" s="21">
        <v>444</v>
      </c>
      <c r="B17" s="78" t="s">
        <v>112</v>
      </c>
      <c r="C17" s="79"/>
      <c r="D17" s="21">
        <v>12</v>
      </c>
      <c r="E17" s="21">
        <v>12</v>
      </c>
      <c r="F17" s="4">
        <f t="shared" si="0"/>
        <v>7.0000000000000007E-2</v>
      </c>
      <c r="G17" s="5" t="s">
        <v>116</v>
      </c>
      <c r="H17" s="21" t="s">
        <v>117</v>
      </c>
      <c r="I17" s="21" t="s">
        <v>118</v>
      </c>
      <c r="J17" s="1" t="s">
        <v>15</v>
      </c>
      <c r="K17" s="22">
        <f t="shared" si="1"/>
        <v>7.0000000000000007E-2</v>
      </c>
      <c r="L17" s="22">
        <f t="shared" si="2"/>
        <v>7.0000000000000007E-2</v>
      </c>
      <c r="M17" s="22">
        <f t="shared" si="3"/>
        <v>7.0000000000000007E-2</v>
      </c>
      <c r="N17" s="22">
        <f t="shared" si="4"/>
        <v>0.08</v>
      </c>
      <c r="O17" s="22">
        <f t="shared" si="5"/>
        <v>0.08</v>
      </c>
      <c r="P17" s="22">
        <f t="shared" si="26"/>
        <v>7.0000000000000007E-2</v>
      </c>
      <c r="Q17" s="22">
        <f t="shared" si="6"/>
        <v>7.0000000000000007E-2</v>
      </c>
      <c r="R17" s="22">
        <f t="shared" si="7"/>
        <v>7.0000000000000007E-2</v>
      </c>
      <c r="S17" s="22">
        <f t="shared" si="8"/>
        <v>7.0000000000000007E-2</v>
      </c>
      <c r="T17" s="22">
        <f t="shared" si="9"/>
        <v>7.0000000000000007E-2</v>
      </c>
      <c r="U17" s="22">
        <f t="shared" si="10"/>
        <v>7.0000000000000007E-2</v>
      </c>
      <c r="V17" s="22">
        <f t="shared" si="11"/>
        <v>7.0000000000000007E-2</v>
      </c>
      <c r="W17" s="22">
        <f t="shared" si="12"/>
        <v>7.0000000000000007E-2</v>
      </c>
      <c r="X17" s="22">
        <f t="shared" si="13"/>
        <v>7.0000000000000007E-2</v>
      </c>
      <c r="Y17" s="22">
        <f t="shared" si="14"/>
        <v>0.06</v>
      </c>
      <c r="Z17" s="22">
        <f t="shared" si="15"/>
        <v>7.0000000000000007E-2</v>
      </c>
      <c r="AA17" s="22">
        <f t="shared" si="16"/>
        <v>7.0000000000000007E-2</v>
      </c>
      <c r="AB17" s="22">
        <f t="shared" si="17"/>
        <v>7.0000000000000007E-2</v>
      </c>
      <c r="AC17" s="22">
        <f t="shared" si="18"/>
        <v>7.0000000000000007E-2</v>
      </c>
      <c r="AD17" s="22">
        <f t="shared" si="19"/>
        <v>0.09</v>
      </c>
      <c r="AE17" s="22">
        <f t="shared" si="20"/>
        <v>0.06</v>
      </c>
      <c r="AF17" s="22">
        <f t="shared" si="21"/>
        <v>7.0000000000000007E-2</v>
      </c>
      <c r="AG17" s="22">
        <f t="shared" si="22"/>
        <v>0.06</v>
      </c>
      <c r="AH17" s="22">
        <f t="shared" si="23"/>
        <v>7.0000000000000007E-2</v>
      </c>
      <c r="AI17" s="22">
        <f t="shared" si="24"/>
        <v>7.0000000000000007E-2</v>
      </c>
      <c r="AJ17" s="22">
        <f t="shared" si="25"/>
        <v>7.0000000000000007E-2</v>
      </c>
    </row>
    <row r="18" spans="1:36" ht="12.95" customHeight="1">
      <c r="A18" s="21">
        <v>445</v>
      </c>
      <c r="B18" s="78" t="s">
        <v>132</v>
      </c>
      <c r="C18" s="79"/>
      <c r="D18" s="21">
        <v>40</v>
      </c>
      <c r="E18" s="21">
        <v>25</v>
      </c>
      <c r="F18" s="4">
        <f t="shared" si="0"/>
        <v>1.39</v>
      </c>
      <c r="G18" s="5"/>
      <c r="H18" s="21"/>
      <c r="I18" s="21"/>
      <c r="J18" s="1" t="s">
        <v>15</v>
      </c>
      <c r="K18" s="22">
        <f t="shared" si="1"/>
        <v>1.23</v>
      </c>
      <c r="L18" s="22">
        <f t="shared" si="2"/>
        <v>1.45</v>
      </c>
      <c r="M18" s="22">
        <f t="shared" si="3"/>
        <v>1.43</v>
      </c>
      <c r="N18" s="22">
        <f t="shared" si="4"/>
        <v>1.39</v>
      </c>
      <c r="O18" s="22">
        <f t="shared" si="5"/>
        <v>1.38</v>
      </c>
      <c r="P18" s="22">
        <f t="shared" si="26"/>
        <v>1.39</v>
      </c>
      <c r="Q18" s="22">
        <f t="shared" si="6"/>
        <v>1.26</v>
      </c>
      <c r="R18" s="22">
        <f t="shared" si="7"/>
        <v>1.49</v>
      </c>
      <c r="S18" s="22">
        <f t="shared" si="8"/>
        <v>1.44</v>
      </c>
      <c r="T18" s="22">
        <f t="shared" si="9"/>
        <v>1.51</v>
      </c>
      <c r="U18" s="22">
        <f t="shared" si="10"/>
        <v>1.51</v>
      </c>
      <c r="V18" s="22">
        <f t="shared" si="11"/>
        <v>1.54</v>
      </c>
      <c r="W18" s="22">
        <f t="shared" si="12"/>
        <v>1.37</v>
      </c>
      <c r="X18" s="22">
        <f t="shared" si="13"/>
        <v>1.39</v>
      </c>
      <c r="Y18" s="22">
        <f t="shared" si="14"/>
        <v>1.39</v>
      </c>
      <c r="Z18" s="22">
        <f t="shared" si="15"/>
        <v>1.39</v>
      </c>
      <c r="AA18" s="22">
        <f t="shared" si="16"/>
        <v>1.2</v>
      </c>
      <c r="AB18" s="22">
        <f t="shared" si="17"/>
        <v>1.57</v>
      </c>
      <c r="AC18" s="22">
        <f t="shared" si="18"/>
        <v>1.54</v>
      </c>
      <c r="AD18" s="22">
        <f t="shared" si="19"/>
        <v>1.45</v>
      </c>
      <c r="AE18" s="22">
        <f t="shared" si="20"/>
        <v>1.4</v>
      </c>
      <c r="AF18" s="22">
        <f t="shared" si="21"/>
        <v>1.45</v>
      </c>
      <c r="AG18" s="22">
        <f t="shared" si="22"/>
        <v>1.23</v>
      </c>
      <c r="AH18" s="22">
        <f t="shared" si="23"/>
        <v>1.36</v>
      </c>
      <c r="AI18" s="22">
        <f t="shared" si="24"/>
        <v>1.37</v>
      </c>
      <c r="AJ18" s="22">
        <f t="shared" si="25"/>
        <v>1.36</v>
      </c>
    </row>
    <row r="19" spans="1:36" ht="12.95" customHeight="1">
      <c r="A19" s="21">
        <v>446</v>
      </c>
      <c r="B19" s="78" t="s">
        <v>126</v>
      </c>
      <c r="C19" s="79"/>
      <c r="D19" s="21">
        <v>8</v>
      </c>
      <c r="E19" s="21">
        <v>8</v>
      </c>
      <c r="F19" s="4">
        <f t="shared" si="0"/>
        <v>0.02</v>
      </c>
      <c r="G19" s="5" t="s">
        <v>133</v>
      </c>
      <c r="H19" s="21" t="s">
        <v>117</v>
      </c>
      <c r="I19" s="21" t="s">
        <v>125</v>
      </c>
      <c r="J19" s="1" t="s">
        <v>15</v>
      </c>
      <c r="K19" s="22">
        <f t="shared" si="1"/>
        <v>0.02</v>
      </c>
      <c r="L19" s="22">
        <f t="shared" si="2"/>
        <v>0.02</v>
      </c>
      <c r="M19" s="22">
        <f t="shared" si="3"/>
        <v>0.02</v>
      </c>
      <c r="N19" s="22">
        <f t="shared" si="4"/>
        <v>0.02</v>
      </c>
      <c r="O19" s="22">
        <f t="shared" si="5"/>
        <v>0.02</v>
      </c>
      <c r="P19" s="22">
        <f t="shared" si="26"/>
        <v>0.02</v>
      </c>
      <c r="Q19" s="22">
        <f t="shared" si="6"/>
        <v>0.02</v>
      </c>
      <c r="R19" s="22">
        <f t="shared" si="7"/>
        <v>0.02</v>
      </c>
      <c r="S19" s="22">
        <f t="shared" si="8"/>
        <v>0.02</v>
      </c>
      <c r="T19" s="22">
        <f t="shared" si="9"/>
        <v>0.02</v>
      </c>
      <c r="U19" s="22">
        <f t="shared" si="10"/>
        <v>0.02</v>
      </c>
      <c r="V19" s="22">
        <f t="shared" si="11"/>
        <v>0.02</v>
      </c>
      <c r="W19" s="22">
        <f t="shared" si="12"/>
        <v>0.02</v>
      </c>
      <c r="X19" s="22">
        <f t="shared" si="13"/>
        <v>0.02</v>
      </c>
      <c r="Y19" s="22">
        <f t="shared" si="14"/>
        <v>0.02</v>
      </c>
      <c r="Z19" s="22">
        <f t="shared" si="15"/>
        <v>0.02</v>
      </c>
      <c r="AA19" s="22">
        <f t="shared" si="16"/>
        <v>0.02</v>
      </c>
      <c r="AB19" s="22">
        <f t="shared" si="17"/>
        <v>0.02</v>
      </c>
      <c r="AC19" s="22">
        <f t="shared" si="18"/>
        <v>0.02</v>
      </c>
      <c r="AD19" s="22">
        <f t="shared" si="19"/>
        <v>0.03</v>
      </c>
      <c r="AE19" s="22">
        <f t="shared" si="20"/>
        <v>0.02</v>
      </c>
      <c r="AF19" s="22">
        <f t="shared" si="21"/>
        <v>0.02</v>
      </c>
      <c r="AG19" s="22">
        <f t="shared" si="22"/>
        <v>0.02</v>
      </c>
      <c r="AH19" s="22">
        <f t="shared" si="23"/>
        <v>0.02</v>
      </c>
      <c r="AI19" s="22">
        <f t="shared" si="24"/>
        <v>0.02</v>
      </c>
      <c r="AJ19" s="22">
        <f t="shared" si="25"/>
        <v>0.02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140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5</v>
      </c>
      <c r="E47" s="13">
        <f>COUNTA(A4:A43)</f>
        <v>16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23</v>
      </c>
      <c r="D48" s="13">
        <f>IF(D47&gt;0,ROUND(SUMIF(G4:G43,"*下層*",E4:E43)/D47,0),"")</f>
        <v>10</v>
      </c>
      <c r="E48" s="13">
        <f>ROUND(SUM(E4:E43)/E47,0)</f>
        <v>19</v>
      </c>
      <c r="F48" s="12"/>
      <c r="G48" s="14">
        <f>C48</f>
        <v>23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31</v>
      </c>
      <c r="D49" s="13">
        <f>IF(D47&gt;0,ROUND(SUMIF(G4:G43,"*下層*",D4:D43)/D47,0),"")</f>
        <v>10</v>
      </c>
      <c r="E49" s="13">
        <f>ROUND(SUM(D4:D43)/E47,0)</f>
        <v>25</v>
      </c>
      <c r="F49" s="12"/>
      <c r="G49" s="14">
        <f>C49</f>
        <v>31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9.7899999999999991</v>
      </c>
      <c r="D50" s="15">
        <f>SUMIF(G4:G43,"*下層*",F4:F43)</f>
        <v>0.23</v>
      </c>
      <c r="E50" s="4">
        <f>SUM(F4:F43)</f>
        <v>10.02</v>
      </c>
      <c r="F50" s="12"/>
      <c r="G50" s="16">
        <f>C50*100</f>
        <v>978.99999999999989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形状比＝74、Sr＝13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5</v>
      </c>
      <c r="E54" s="13">
        <f>COUNTA(H4:H43)</f>
        <v>9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21</v>
      </c>
      <c r="D55" s="13">
        <f>IF(D54&gt;0,ROUND(SUMIF(H4:H43,"▲",E4:E43)/D54,0),"")</f>
        <v>10</v>
      </c>
      <c r="E55" s="13">
        <f>ROUND(SUMIF(H4:H43,"*",E4:E43)/E54,0)</f>
        <v>14</v>
      </c>
      <c r="F55" s="12"/>
      <c r="G55" s="14">
        <f>C55</f>
        <v>21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28</v>
      </c>
      <c r="D56" s="13">
        <f>IF(D54&gt;0,ROUND(SUMIF(H4:H43,"▲",D4:D43)/D54,0),"")</f>
        <v>10</v>
      </c>
      <c r="E56" s="13">
        <f>ROUND(SUMIF(H4:H43,"*",D4:D43)/E54,0)</f>
        <v>18</v>
      </c>
      <c r="F56" s="12"/>
      <c r="G56" s="14">
        <f>C56</f>
        <v>28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2.52</v>
      </c>
      <c r="D57" s="15">
        <f>SUMIF(H4:H43,"▲",F4:F43)</f>
        <v>0.23</v>
      </c>
      <c r="E57" s="15">
        <f>SUM(C57:D57)</f>
        <v>2.75</v>
      </c>
      <c r="F57" s="12"/>
      <c r="G57" s="18">
        <f>C57*100</f>
        <v>252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36.4</v>
      </c>
      <c r="D61" s="19">
        <f>IF(D47&gt;0,ROUND(D54/D47*100,1),"")</f>
        <v>100</v>
      </c>
      <c r="E61" s="19">
        <f>ROUND(E54/E47*100,1)</f>
        <v>56.3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25.7</v>
      </c>
      <c r="D62" s="19">
        <f>IF(D47&gt;0,ROUND(D57/D50*100,1),"")</f>
        <v>100</v>
      </c>
      <c r="E62" s="19">
        <f>ROUND(E57/E50*100,1)</f>
        <v>27.4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24</v>
      </c>
      <c r="D67" s="13" t="str">
        <f>IF(D66&gt;0,ROUND(SUMIFS(E4:E43,G4:G43,"*下層*",H4:H43,"")/D66,0),"")</f>
        <v/>
      </c>
      <c r="E67" s="13">
        <f>IF(E66&gt;0,ROUND(SUMIF(H4:H43,"",E4:E43)/E66,0),"")</f>
        <v>24</v>
      </c>
      <c r="F67" s="12"/>
      <c r="G67" s="14">
        <f>C67</f>
        <v>24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33</v>
      </c>
      <c r="D68" s="13" t="str">
        <f>IF(D66&gt;0,ROUND(SUMIFS(D4:D43,G4:G43,"*下層*",H4:H43,"")/D66,0),"")</f>
        <v/>
      </c>
      <c r="E68" s="13">
        <f>IF(E66&gt;0,ROUND(SUMIF(H4:H43,"",D4:D43)/E66,0),"")</f>
        <v>33</v>
      </c>
      <c r="F68" s="12"/>
      <c r="G68" s="14">
        <f>C68</f>
        <v>33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7.27</v>
      </c>
      <c r="D69" s="15" t="str">
        <f>IF(D66&gt;0,D50-D57,"")</f>
        <v/>
      </c>
      <c r="E69" s="4">
        <f>SUM(C69:D69)</f>
        <v>7.27</v>
      </c>
      <c r="F69" s="12"/>
      <c r="G69" s="16">
        <f>C69*100</f>
        <v>727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形状比＝73、Sr＝16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11" priority="16" stopIfTrue="1">
      <formula>AND(($H4="スギ"),(#REF!&lt;12))</formula>
    </cfRule>
  </conditionalFormatting>
  <conditionalFormatting sqref="L4:L43">
    <cfRule type="expression" dxfId="510" priority="15" stopIfTrue="1">
      <formula>AND(($H4="スギ"),(#REF!&lt;22),(#REF!&gt;=12))</formula>
    </cfRule>
  </conditionalFormatting>
  <conditionalFormatting sqref="M4:M43">
    <cfRule type="expression" dxfId="509" priority="14" stopIfTrue="1">
      <formula>AND(($H4="スギ"),(#REF!&lt;32),(#REF!&gt;=22))</formula>
    </cfRule>
  </conditionalFormatting>
  <conditionalFormatting sqref="N4:N43">
    <cfRule type="expression" dxfId="508" priority="13" stopIfTrue="1">
      <formula>AND(($H4="スギ"),(#REF!&lt;42),(#REF!&gt;=32))</formula>
    </cfRule>
  </conditionalFormatting>
  <conditionalFormatting sqref="S4:S43">
    <cfRule type="expression" dxfId="507" priority="9" stopIfTrue="1">
      <formula>AND(($H4="ヒノキ"),(#REF!&lt;32),(#REF!&gt;=22))</formula>
    </cfRule>
  </conditionalFormatting>
  <conditionalFormatting sqref="Z4:AF43 U4:U43 AJ4:AJ43 O4:P43">
    <cfRule type="expression" dxfId="506" priority="12" stopIfTrue="1">
      <formula>AND(($H4="スギ"),(#REF!&gt;=42))</formula>
    </cfRule>
  </conditionalFormatting>
  <conditionalFormatting sqref="Z4:AF43 AJ4:AJ43 T4:U43">
    <cfRule type="expression" dxfId="505" priority="8" stopIfTrue="1">
      <formula>AND(($H4="ヒノキ"),(#REF!&gt;=32))</formula>
    </cfRule>
  </conditionalFormatting>
  <conditionalFormatting sqref="AA4:AA43 Q4:Q43">
    <cfRule type="expression" dxfId="504" priority="11" stopIfTrue="1">
      <formula>AND(($H4="ヒノキ"),(#REF!&lt;12))</formula>
    </cfRule>
  </conditionalFormatting>
  <conditionalFormatting sqref="AA4:AA43 V4:V43">
    <cfRule type="expression" dxfId="503" priority="7" stopIfTrue="1">
      <formula>AND(($H4="アカマツ"),(#REF!&lt;12))</formula>
    </cfRule>
  </conditionalFormatting>
  <conditionalFormatting sqref="AB4:AB43 W4:W43">
    <cfRule type="expression" dxfId="502" priority="6" stopIfTrue="1">
      <formula>AND(($H4="アカマツ"),(#REF!&lt;22),(#REF!&gt;=12))</formula>
    </cfRule>
  </conditionalFormatting>
  <conditionalFormatting sqref="AB4:AE43 R4:R43">
    <cfRule type="expression" dxfId="501" priority="10" stopIfTrue="1">
      <formula>AND(($H4="ヒノキ"),(#REF!&lt;22),(#REF!&gt;=12))</formula>
    </cfRule>
  </conditionalFormatting>
  <conditionalFormatting sqref="AC4:AC43 X4:X43">
    <cfRule type="expression" dxfId="500" priority="5" stopIfTrue="1">
      <formula>AND(($H4="アカマツ"),(#REF!&lt;42),(#REF!&gt;=22))</formula>
    </cfRule>
  </conditionalFormatting>
  <conditionalFormatting sqref="AG4:AG43">
    <cfRule type="expression" dxfId="499" priority="3" stopIfTrue="1">
      <formula>AND(($H4&lt;&gt;"スギ"),($H4&lt;&gt;"ヒノキ"),($H4&lt;&gt;"アカマツ"),(#REF!&lt;12))</formula>
    </cfRule>
  </conditionalFormatting>
  <conditionalFormatting sqref="AH4:AH43">
    <cfRule type="expression" dxfId="49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9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9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7CDFA-55A8-4107-8E58-C4DE734655F8}">
  <sheetPr>
    <tabColor rgb="FFFFFF00"/>
  </sheetPr>
  <dimension ref="A1:AJ120"/>
  <sheetViews>
    <sheetView showGridLines="0" view="pageBreakPreview" topLeftCell="A46" zoomScale="98" zoomScaleNormal="85" zoomScaleSheetLayoutView="98" workbookViewId="0">
      <selection activeCell="I30" sqref="I30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237</v>
      </c>
      <c r="B2" s="65"/>
      <c r="C2" s="65"/>
      <c r="D2" s="65"/>
      <c r="E2" s="65"/>
      <c r="F2" s="65"/>
      <c r="G2" s="65"/>
      <c r="H2" s="66" t="s">
        <v>311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951</v>
      </c>
      <c r="B4" s="78" t="s">
        <v>320</v>
      </c>
      <c r="C4" s="79"/>
      <c r="D4" s="21">
        <v>16</v>
      </c>
      <c r="E4" s="21">
        <v>17</v>
      </c>
      <c r="F4" s="4">
        <f t="shared" ref="F4:F43" si="0">IF(D4&gt;0,IF(B4="スギ",P4,IF(B4="ヒノキ",U4,IF(B4="アカマツ",Z4,IF(B4="カラマツ",AF4,AJ4)))),"")</f>
        <v>0.16</v>
      </c>
      <c r="G4" s="5" t="s">
        <v>325</v>
      </c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0.17</v>
      </c>
      <c r="L4" s="22">
        <f t="shared" ref="L4:L43" si="2">ROUND(10^(-5+0.73504+1.83346*LOG(D4)+1.06569*LOG(E4)),2)</f>
        <v>0.18</v>
      </c>
      <c r="M4" s="22">
        <f t="shared" ref="M4:M43" si="3">ROUND(10^(-5+0.71514+1.74357*LOG(D4)+1.17719*LOG(E4)),2)</f>
        <v>0.18</v>
      </c>
      <c r="N4" s="22">
        <f t="shared" ref="N4:N43" si="4">ROUND(10^(-5+0.82956+1.76381*LOG(D4)+1.06412*LOG(E4)),2)</f>
        <v>0.18</v>
      </c>
      <c r="O4" s="22">
        <f t="shared" ref="O4:O43" si="5">ROUND(10^(-5+0.88226+1.79204*LOG(D4)+0.99303*LOG(E4)),2)</f>
        <v>0.18</v>
      </c>
      <c r="P4" s="22">
        <f>HLOOKUP($D4,K$3:O$43,MATCH($A4,$A$3:$A$43,0),1)</f>
        <v>0.18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0.16</v>
      </c>
      <c r="R4" s="22">
        <f t="shared" ref="R4:R43" si="7">ROUND(10^(1.905709*LOG(D4)+1.011385*LOG(E4)-4.293729),2)</f>
        <v>0.18</v>
      </c>
      <c r="S4" s="22">
        <f t="shared" ref="S4:S43" si="8">ROUND(10^(1.771888*LOG(D4)+1.138415*LOG(E4)-4.271259),2)</f>
        <v>0.18</v>
      </c>
      <c r="T4" s="22">
        <f t="shared" ref="T4:T43" si="9">ROUND(10^(1.671519*LOG(D4)+1.363617*LOG(E4)-4.404407),2)</f>
        <v>0.19</v>
      </c>
      <c r="U4" s="22">
        <f t="shared" ref="U4:U43" si="10">HLOOKUP($D4,Q$3:T$43,MATCH($A4,$A$3:$A$43,0),1)</f>
        <v>0.18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0.18</v>
      </c>
      <c r="W4" s="22">
        <f t="shared" ref="W4:W43" si="12">ROUND(10^(-4.155639+1.847898*LOG(D4)+0.951955*LOG(E4)),2)</f>
        <v>0.17</v>
      </c>
      <c r="X4" s="22">
        <f t="shared" ref="X4:X43" si="13">ROUND(10^(-4.194535+1.804172*LOG(D4)+1.034248*LOG(E4)),2)</f>
        <v>0.18</v>
      </c>
      <c r="Y4" s="22">
        <f t="shared" ref="Y4:Y43" si="14">ROUND(10^(-4.42347+2.006485*LOG(D4)+0.967757*LOG(E4)),2)</f>
        <v>0.15</v>
      </c>
      <c r="Z4" s="22">
        <f t="shared" ref="Z4:Z43" si="15">HLOOKUP($D4,V$3:Y$43,MATCH($A4,$A$3:$A$43,0),1)</f>
        <v>0.17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0.16</v>
      </c>
      <c r="AB4" s="22">
        <f t="shared" ref="AB4:AB43" si="17">ROUND(10^(1.979213*LOG(D4)+0.998347*LOG(E4)-4.369281),2)</f>
        <v>0.17</v>
      </c>
      <c r="AC4" s="22">
        <f t="shared" ref="AC4:AC43" si="18">ROUND(10^(1.904401*LOG(D4)+1.062478*LOG(E4)-4.348104),2)</f>
        <v>0.18</v>
      </c>
      <c r="AD4" s="22">
        <f t="shared" ref="AD4:AD43" si="19">ROUND(10^(1.640825*LOG(D4)+1.080387*LOG(E4)-3.976731),2)</f>
        <v>0.21</v>
      </c>
      <c r="AE4" s="22">
        <f t="shared" ref="AE4:AE43" si="20">ROUND(10^(1.90887*LOG(D4)+1.088002*LOG(E4)-4.431495),2)</f>
        <v>0.16</v>
      </c>
      <c r="AF4" s="22">
        <f t="shared" ref="AF4:AF43" si="21">HLOOKUP($D4,AA$3:AE$43,MATCH($A4,$A$3:$A$43,0),1)</f>
        <v>0.17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0.15</v>
      </c>
      <c r="AH4" s="22">
        <f t="shared" ref="AH4:AH43" si="23">ROUND(10^(1.93813902*LOG(D4)+0.96697002*LOG(E4)-4.32216295),2)</f>
        <v>0.16</v>
      </c>
      <c r="AI4" s="22">
        <f t="shared" ref="AI4:AI43" si="24">ROUND(10^(1.82464098*LOG(D4)+0.97625989*LOG(E4)-4.15096808),2)</f>
        <v>0.18</v>
      </c>
      <c r="AJ4" s="22">
        <f t="shared" ref="AJ4:AJ43" si="25">HLOOKUP($D4,AG$3:AI$43,MATCH($A4,$A$3:$A$43,0),1)</f>
        <v>0.16</v>
      </c>
    </row>
    <row r="5" spans="1:36" ht="12.95" customHeight="1">
      <c r="A5" s="21">
        <v>952</v>
      </c>
      <c r="B5" s="78" t="s">
        <v>320</v>
      </c>
      <c r="C5" s="79"/>
      <c r="D5" s="21">
        <v>16</v>
      </c>
      <c r="E5" s="21">
        <v>16</v>
      </c>
      <c r="F5" s="4">
        <f t="shared" si="0"/>
        <v>0.15</v>
      </c>
      <c r="G5" s="5" t="s">
        <v>326</v>
      </c>
      <c r="H5" s="21" t="s">
        <v>327</v>
      </c>
      <c r="I5" s="21" t="s">
        <v>39</v>
      </c>
      <c r="J5" s="1" t="s">
        <v>15</v>
      </c>
      <c r="K5" s="22">
        <f t="shared" si="1"/>
        <v>0.16</v>
      </c>
      <c r="L5" s="22">
        <f t="shared" si="2"/>
        <v>0.17</v>
      </c>
      <c r="M5" s="22">
        <f t="shared" si="3"/>
        <v>0.17</v>
      </c>
      <c r="N5" s="22">
        <f t="shared" si="4"/>
        <v>0.17</v>
      </c>
      <c r="O5" s="22">
        <f t="shared" si="5"/>
        <v>0.17</v>
      </c>
      <c r="P5" s="22">
        <f t="shared" ref="P5:P43" si="26">HLOOKUP($D5,K$3:O$43,MATCH(A5,$A$3:$A$43,0),1)</f>
        <v>0.17</v>
      </c>
      <c r="Q5" s="22">
        <f t="shared" si="6"/>
        <v>0.15</v>
      </c>
      <c r="R5" s="22">
        <f t="shared" si="7"/>
        <v>0.17</v>
      </c>
      <c r="S5" s="22">
        <f t="shared" si="8"/>
        <v>0.17</v>
      </c>
      <c r="T5" s="22">
        <f t="shared" si="9"/>
        <v>0.18</v>
      </c>
      <c r="U5" s="22">
        <f t="shared" si="10"/>
        <v>0.17</v>
      </c>
      <c r="V5" s="22">
        <f t="shared" si="11"/>
        <v>0.17</v>
      </c>
      <c r="W5" s="22">
        <f t="shared" si="12"/>
        <v>0.16</v>
      </c>
      <c r="X5" s="22">
        <f t="shared" si="13"/>
        <v>0.17</v>
      </c>
      <c r="Y5" s="22">
        <f t="shared" si="14"/>
        <v>0.14000000000000001</v>
      </c>
      <c r="Z5" s="22">
        <f t="shared" si="15"/>
        <v>0.16</v>
      </c>
      <c r="AA5" s="22">
        <f t="shared" si="16"/>
        <v>0.15</v>
      </c>
      <c r="AB5" s="22">
        <f t="shared" si="17"/>
        <v>0.16</v>
      </c>
      <c r="AC5" s="22">
        <f t="shared" si="18"/>
        <v>0.17</v>
      </c>
      <c r="AD5" s="22">
        <f t="shared" si="19"/>
        <v>0.2</v>
      </c>
      <c r="AE5" s="22">
        <f t="shared" si="20"/>
        <v>0.15</v>
      </c>
      <c r="AF5" s="22">
        <f t="shared" si="21"/>
        <v>0.16</v>
      </c>
      <c r="AG5" s="22">
        <f t="shared" si="22"/>
        <v>0.14000000000000001</v>
      </c>
      <c r="AH5" s="22">
        <f t="shared" si="23"/>
        <v>0.15</v>
      </c>
      <c r="AI5" s="22">
        <f t="shared" si="24"/>
        <v>0.17</v>
      </c>
      <c r="AJ5" s="22">
        <f t="shared" si="25"/>
        <v>0.15</v>
      </c>
    </row>
    <row r="6" spans="1:36" ht="12.95" customHeight="1">
      <c r="A6" s="21">
        <v>953</v>
      </c>
      <c r="B6" s="78" t="s">
        <v>320</v>
      </c>
      <c r="C6" s="79"/>
      <c r="D6" s="21">
        <v>8</v>
      </c>
      <c r="E6" s="21">
        <v>10</v>
      </c>
      <c r="F6" s="4">
        <f t="shared" si="0"/>
        <v>0.03</v>
      </c>
      <c r="G6" s="5" t="s">
        <v>324</v>
      </c>
      <c r="H6" s="21" t="s">
        <v>327</v>
      </c>
      <c r="I6" s="21" t="s">
        <v>39</v>
      </c>
      <c r="J6" s="1" t="s">
        <v>15</v>
      </c>
      <c r="K6" s="22">
        <f t="shared" si="1"/>
        <v>0.03</v>
      </c>
      <c r="L6" s="22">
        <f t="shared" si="2"/>
        <v>0.03</v>
      </c>
      <c r="M6" s="22">
        <f t="shared" si="3"/>
        <v>0.03</v>
      </c>
      <c r="N6" s="22">
        <f t="shared" si="4"/>
        <v>0.03</v>
      </c>
      <c r="O6" s="22">
        <f t="shared" si="5"/>
        <v>0.03</v>
      </c>
      <c r="P6" s="22">
        <f t="shared" si="26"/>
        <v>0.03</v>
      </c>
      <c r="Q6" s="22">
        <f t="shared" si="6"/>
        <v>0.03</v>
      </c>
      <c r="R6" s="22">
        <f t="shared" si="7"/>
        <v>0.03</v>
      </c>
      <c r="S6" s="22">
        <f t="shared" si="8"/>
        <v>0.03</v>
      </c>
      <c r="T6" s="22">
        <f t="shared" si="9"/>
        <v>0.03</v>
      </c>
      <c r="U6" s="22">
        <f t="shared" si="10"/>
        <v>0.03</v>
      </c>
      <c r="V6" s="22">
        <f t="shared" si="11"/>
        <v>0.03</v>
      </c>
      <c r="W6" s="22">
        <f t="shared" si="12"/>
        <v>0.03</v>
      </c>
      <c r="X6" s="22">
        <f t="shared" si="13"/>
        <v>0.03</v>
      </c>
      <c r="Y6" s="22">
        <f t="shared" si="14"/>
        <v>0.02</v>
      </c>
      <c r="Z6" s="22">
        <f t="shared" si="15"/>
        <v>0.03</v>
      </c>
      <c r="AA6" s="22">
        <f t="shared" si="16"/>
        <v>0.03</v>
      </c>
      <c r="AB6" s="22">
        <f t="shared" si="17"/>
        <v>0.03</v>
      </c>
      <c r="AC6" s="22">
        <f t="shared" si="18"/>
        <v>0.03</v>
      </c>
      <c r="AD6" s="22">
        <f t="shared" si="19"/>
        <v>0.04</v>
      </c>
      <c r="AE6" s="22">
        <f t="shared" si="20"/>
        <v>0.02</v>
      </c>
      <c r="AF6" s="22">
        <f t="shared" si="21"/>
        <v>0.03</v>
      </c>
      <c r="AG6" s="22">
        <f t="shared" si="22"/>
        <v>0.03</v>
      </c>
      <c r="AH6" s="22">
        <f t="shared" si="23"/>
        <v>0.02</v>
      </c>
      <c r="AI6" s="22">
        <f t="shared" si="24"/>
        <v>0.03</v>
      </c>
      <c r="AJ6" s="22">
        <f t="shared" si="25"/>
        <v>0.03</v>
      </c>
    </row>
    <row r="7" spans="1:36" ht="12.95" customHeight="1">
      <c r="A7" s="21">
        <v>954</v>
      </c>
      <c r="B7" s="78" t="s">
        <v>320</v>
      </c>
      <c r="C7" s="79"/>
      <c r="D7" s="21">
        <v>12</v>
      </c>
      <c r="E7" s="21">
        <v>14</v>
      </c>
      <c r="F7" s="4">
        <f t="shared" si="0"/>
        <v>0.08</v>
      </c>
      <c r="G7" s="5" t="s">
        <v>324</v>
      </c>
      <c r="H7" s="21" t="s">
        <v>327</v>
      </c>
      <c r="I7" s="21" t="s">
        <v>39</v>
      </c>
      <c r="J7" s="1" t="s">
        <v>15</v>
      </c>
      <c r="K7" s="22">
        <f t="shared" si="1"/>
        <v>0.08</v>
      </c>
      <c r="L7" s="22">
        <f t="shared" si="2"/>
        <v>0.09</v>
      </c>
      <c r="M7" s="22">
        <f t="shared" si="3"/>
        <v>0.09</v>
      </c>
      <c r="N7" s="22">
        <f t="shared" si="4"/>
        <v>0.09</v>
      </c>
      <c r="O7" s="22">
        <f t="shared" si="5"/>
        <v>0.09</v>
      </c>
      <c r="P7" s="22">
        <f t="shared" si="26"/>
        <v>0.09</v>
      </c>
      <c r="Q7" s="22">
        <f t="shared" si="6"/>
        <v>0.08</v>
      </c>
      <c r="R7" s="22">
        <f t="shared" si="7"/>
        <v>0.08</v>
      </c>
      <c r="S7" s="22">
        <f t="shared" si="8"/>
        <v>0.09</v>
      </c>
      <c r="T7" s="22">
        <f t="shared" si="9"/>
        <v>0.09</v>
      </c>
      <c r="U7" s="22">
        <f t="shared" si="10"/>
        <v>0.08</v>
      </c>
      <c r="V7" s="22">
        <f t="shared" si="11"/>
        <v>0.09</v>
      </c>
      <c r="W7" s="22">
        <f t="shared" si="12"/>
        <v>0.09</v>
      </c>
      <c r="X7" s="22">
        <f t="shared" si="13"/>
        <v>0.09</v>
      </c>
      <c r="Y7" s="22">
        <f t="shared" si="14"/>
        <v>7.0000000000000007E-2</v>
      </c>
      <c r="Z7" s="22">
        <f t="shared" si="15"/>
        <v>0.09</v>
      </c>
      <c r="AA7" s="22">
        <f t="shared" si="16"/>
        <v>0.08</v>
      </c>
      <c r="AB7" s="22">
        <f t="shared" si="17"/>
        <v>0.08</v>
      </c>
      <c r="AC7" s="22">
        <f t="shared" si="18"/>
        <v>0.08</v>
      </c>
      <c r="AD7" s="22">
        <f t="shared" si="19"/>
        <v>0.11</v>
      </c>
      <c r="AE7" s="22">
        <f t="shared" si="20"/>
        <v>0.08</v>
      </c>
      <c r="AF7" s="22">
        <f t="shared" si="21"/>
        <v>0.08</v>
      </c>
      <c r="AG7" s="22">
        <f t="shared" si="22"/>
        <v>7.0000000000000007E-2</v>
      </c>
      <c r="AH7" s="22">
        <f t="shared" si="23"/>
        <v>0.08</v>
      </c>
      <c r="AI7" s="22">
        <f t="shared" si="24"/>
        <v>0.09</v>
      </c>
      <c r="AJ7" s="22">
        <f t="shared" si="25"/>
        <v>0.08</v>
      </c>
    </row>
    <row r="8" spans="1:36" ht="12.95" customHeight="1">
      <c r="A8" s="21">
        <v>955</v>
      </c>
      <c r="B8" s="78" t="s">
        <v>320</v>
      </c>
      <c r="C8" s="79"/>
      <c r="D8" s="21">
        <v>14</v>
      </c>
      <c r="E8" s="21">
        <v>16</v>
      </c>
      <c r="F8" s="4">
        <f t="shared" si="0"/>
        <v>0.12</v>
      </c>
      <c r="G8" s="5" t="s">
        <v>324</v>
      </c>
      <c r="H8" s="21"/>
      <c r="I8" s="21"/>
      <c r="J8" s="1" t="s">
        <v>15</v>
      </c>
      <c r="K8" s="22">
        <f t="shared" si="1"/>
        <v>0.13</v>
      </c>
      <c r="L8" s="22">
        <f t="shared" si="2"/>
        <v>0.13</v>
      </c>
      <c r="M8" s="22">
        <f t="shared" si="3"/>
        <v>0.14000000000000001</v>
      </c>
      <c r="N8" s="22">
        <f t="shared" si="4"/>
        <v>0.14000000000000001</v>
      </c>
      <c r="O8" s="22">
        <f t="shared" si="5"/>
        <v>0.14000000000000001</v>
      </c>
      <c r="P8" s="22">
        <f t="shared" si="26"/>
        <v>0.13</v>
      </c>
      <c r="Q8" s="22">
        <f t="shared" si="6"/>
        <v>0.12</v>
      </c>
      <c r="R8" s="22">
        <f t="shared" si="7"/>
        <v>0.13</v>
      </c>
      <c r="S8" s="22">
        <f t="shared" si="8"/>
        <v>0.14000000000000001</v>
      </c>
      <c r="T8" s="22">
        <f t="shared" si="9"/>
        <v>0.14000000000000001</v>
      </c>
      <c r="U8" s="22">
        <f t="shared" si="10"/>
        <v>0.13</v>
      </c>
      <c r="V8" s="22">
        <f t="shared" si="11"/>
        <v>0.13</v>
      </c>
      <c r="W8" s="22">
        <f t="shared" si="12"/>
        <v>0.13</v>
      </c>
      <c r="X8" s="22">
        <f t="shared" si="13"/>
        <v>0.13</v>
      </c>
      <c r="Y8" s="22">
        <f t="shared" si="14"/>
        <v>0.11</v>
      </c>
      <c r="Z8" s="22">
        <f t="shared" si="15"/>
        <v>0.13</v>
      </c>
      <c r="AA8" s="22">
        <f t="shared" si="16"/>
        <v>0.12</v>
      </c>
      <c r="AB8" s="22">
        <f t="shared" si="17"/>
        <v>0.13</v>
      </c>
      <c r="AC8" s="22">
        <f t="shared" si="18"/>
        <v>0.13</v>
      </c>
      <c r="AD8" s="22">
        <f t="shared" si="19"/>
        <v>0.16</v>
      </c>
      <c r="AE8" s="22">
        <f t="shared" si="20"/>
        <v>0.12</v>
      </c>
      <c r="AF8" s="22">
        <f t="shared" si="21"/>
        <v>0.13</v>
      </c>
      <c r="AG8" s="22">
        <f t="shared" si="22"/>
        <v>0.11</v>
      </c>
      <c r="AH8" s="22">
        <f t="shared" si="23"/>
        <v>0.12</v>
      </c>
      <c r="AI8" s="22">
        <f t="shared" si="24"/>
        <v>0.13</v>
      </c>
      <c r="AJ8" s="22">
        <f t="shared" si="25"/>
        <v>0.12</v>
      </c>
    </row>
    <row r="9" spans="1:36" ht="12.95" customHeight="1">
      <c r="A9" s="21">
        <v>956</v>
      </c>
      <c r="B9" s="78" t="s">
        <v>320</v>
      </c>
      <c r="C9" s="79"/>
      <c r="D9" s="21">
        <v>18</v>
      </c>
      <c r="E9" s="21">
        <v>18</v>
      </c>
      <c r="F9" s="4">
        <f t="shared" si="0"/>
        <v>0.21</v>
      </c>
      <c r="G9" s="5" t="s">
        <v>324</v>
      </c>
      <c r="H9" s="21" t="s">
        <v>327</v>
      </c>
      <c r="I9" s="21" t="s">
        <v>39</v>
      </c>
      <c r="J9" s="1" t="s">
        <v>15</v>
      </c>
      <c r="K9" s="22">
        <f t="shared" si="1"/>
        <v>0.22</v>
      </c>
      <c r="L9" s="22">
        <f t="shared" si="2"/>
        <v>0.24</v>
      </c>
      <c r="M9" s="22">
        <f t="shared" si="3"/>
        <v>0.24</v>
      </c>
      <c r="N9" s="22">
        <f t="shared" si="4"/>
        <v>0.24</v>
      </c>
      <c r="O9" s="22">
        <f t="shared" si="5"/>
        <v>0.24</v>
      </c>
      <c r="P9" s="22">
        <f t="shared" si="26"/>
        <v>0.24</v>
      </c>
      <c r="Q9" s="22">
        <f t="shared" si="6"/>
        <v>0.22</v>
      </c>
      <c r="R9" s="22">
        <f t="shared" si="7"/>
        <v>0.23</v>
      </c>
      <c r="S9" s="22">
        <f t="shared" si="8"/>
        <v>0.24</v>
      </c>
      <c r="T9" s="22">
        <f t="shared" si="9"/>
        <v>0.25</v>
      </c>
      <c r="U9" s="22">
        <f t="shared" si="10"/>
        <v>0.23</v>
      </c>
      <c r="V9" s="22">
        <f t="shared" si="11"/>
        <v>0.24</v>
      </c>
      <c r="W9" s="22">
        <f t="shared" si="12"/>
        <v>0.23</v>
      </c>
      <c r="X9" s="22">
        <f t="shared" si="13"/>
        <v>0.23</v>
      </c>
      <c r="Y9" s="22">
        <f t="shared" si="14"/>
        <v>0.2</v>
      </c>
      <c r="Z9" s="22">
        <f t="shared" si="15"/>
        <v>0.23</v>
      </c>
      <c r="AA9" s="22">
        <f t="shared" si="16"/>
        <v>0.21</v>
      </c>
      <c r="AB9" s="22">
        <f t="shared" si="17"/>
        <v>0.23</v>
      </c>
      <c r="AC9" s="22">
        <f t="shared" si="18"/>
        <v>0.24</v>
      </c>
      <c r="AD9" s="22">
        <f t="shared" si="19"/>
        <v>0.27</v>
      </c>
      <c r="AE9" s="22">
        <f t="shared" si="20"/>
        <v>0.21</v>
      </c>
      <c r="AF9" s="22">
        <f t="shared" si="21"/>
        <v>0.23</v>
      </c>
      <c r="AG9" s="22">
        <f t="shared" si="22"/>
        <v>0.2</v>
      </c>
      <c r="AH9" s="22">
        <f t="shared" si="23"/>
        <v>0.21</v>
      </c>
      <c r="AI9" s="22">
        <f t="shared" si="24"/>
        <v>0.23</v>
      </c>
      <c r="AJ9" s="22">
        <f t="shared" si="25"/>
        <v>0.21</v>
      </c>
    </row>
    <row r="10" spans="1:36" ht="12.95" customHeight="1">
      <c r="A10" s="21">
        <v>957</v>
      </c>
      <c r="B10" s="78" t="s">
        <v>320</v>
      </c>
      <c r="C10" s="79"/>
      <c r="D10" s="21">
        <v>16</v>
      </c>
      <c r="E10" s="21">
        <v>18</v>
      </c>
      <c r="F10" s="4">
        <f t="shared" si="0"/>
        <v>0.17</v>
      </c>
      <c r="G10" s="5" t="s">
        <v>324</v>
      </c>
      <c r="H10" s="21"/>
      <c r="I10" s="21"/>
      <c r="J10" s="1" t="s">
        <v>15</v>
      </c>
      <c r="K10" s="22">
        <f t="shared" si="1"/>
        <v>0.18</v>
      </c>
      <c r="L10" s="22">
        <f t="shared" si="2"/>
        <v>0.19</v>
      </c>
      <c r="M10" s="22">
        <f t="shared" si="3"/>
        <v>0.2</v>
      </c>
      <c r="N10" s="22">
        <f t="shared" si="4"/>
        <v>0.19</v>
      </c>
      <c r="O10" s="22">
        <f t="shared" si="5"/>
        <v>0.19</v>
      </c>
      <c r="P10" s="22">
        <f t="shared" si="26"/>
        <v>0.19</v>
      </c>
      <c r="Q10" s="22">
        <f t="shared" si="6"/>
        <v>0.17</v>
      </c>
      <c r="R10" s="22">
        <f t="shared" si="7"/>
        <v>0.19</v>
      </c>
      <c r="S10" s="22">
        <f t="shared" si="8"/>
        <v>0.2</v>
      </c>
      <c r="T10" s="22">
        <f t="shared" si="9"/>
        <v>0.21</v>
      </c>
      <c r="U10" s="22">
        <f t="shared" si="10"/>
        <v>0.19</v>
      </c>
      <c r="V10" s="22">
        <f t="shared" si="11"/>
        <v>0.19</v>
      </c>
      <c r="W10" s="22">
        <f t="shared" si="12"/>
        <v>0.18</v>
      </c>
      <c r="X10" s="22">
        <f t="shared" si="13"/>
        <v>0.19</v>
      </c>
      <c r="Y10" s="22">
        <f t="shared" si="14"/>
        <v>0.16</v>
      </c>
      <c r="Z10" s="22">
        <f t="shared" si="15"/>
        <v>0.18</v>
      </c>
      <c r="AA10" s="22">
        <f t="shared" si="16"/>
        <v>0.17</v>
      </c>
      <c r="AB10" s="22">
        <f t="shared" si="17"/>
        <v>0.18</v>
      </c>
      <c r="AC10" s="22">
        <f t="shared" si="18"/>
        <v>0.19</v>
      </c>
      <c r="AD10" s="22">
        <f t="shared" si="19"/>
        <v>0.23</v>
      </c>
      <c r="AE10" s="22">
        <f t="shared" si="20"/>
        <v>0.17</v>
      </c>
      <c r="AF10" s="22">
        <f t="shared" si="21"/>
        <v>0.18</v>
      </c>
      <c r="AG10" s="22">
        <f t="shared" si="22"/>
        <v>0.16</v>
      </c>
      <c r="AH10" s="22">
        <f t="shared" si="23"/>
        <v>0.17</v>
      </c>
      <c r="AI10" s="22">
        <f t="shared" si="24"/>
        <v>0.19</v>
      </c>
      <c r="AJ10" s="22">
        <f t="shared" si="25"/>
        <v>0.17</v>
      </c>
    </row>
    <row r="11" spans="1:36" ht="12.95" customHeight="1">
      <c r="A11" s="21">
        <v>958</v>
      </c>
      <c r="B11" s="78" t="s">
        <v>320</v>
      </c>
      <c r="C11" s="79"/>
      <c r="D11" s="21">
        <v>18</v>
      </c>
      <c r="E11" s="21">
        <v>17</v>
      </c>
      <c r="F11" s="4">
        <f t="shared" si="0"/>
        <v>0.2</v>
      </c>
      <c r="G11" s="5" t="s">
        <v>324</v>
      </c>
      <c r="H11" s="21" t="s">
        <v>327</v>
      </c>
      <c r="I11" s="21" t="s">
        <v>39</v>
      </c>
      <c r="J11" s="1" t="s">
        <v>15</v>
      </c>
      <c r="K11" s="22">
        <f t="shared" si="1"/>
        <v>0.21</v>
      </c>
      <c r="L11" s="22">
        <f t="shared" si="2"/>
        <v>0.22</v>
      </c>
      <c r="M11" s="22">
        <f t="shared" si="3"/>
        <v>0.23</v>
      </c>
      <c r="N11" s="22">
        <f t="shared" si="4"/>
        <v>0.23</v>
      </c>
      <c r="O11" s="22">
        <f t="shared" si="5"/>
        <v>0.23</v>
      </c>
      <c r="P11" s="22">
        <f t="shared" si="26"/>
        <v>0.22</v>
      </c>
      <c r="Q11" s="22">
        <f t="shared" si="6"/>
        <v>0.2</v>
      </c>
      <c r="R11" s="22">
        <f t="shared" si="7"/>
        <v>0.22</v>
      </c>
      <c r="S11" s="22">
        <f t="shared" si="8"/>
        <v>0.23</v>
      </c>
      <c r="T11" s="22">
        <f t="shared" si="9"/>
        <v>0.24</v>
      </c>
      <c r="U11" s="22">
        <f t="shared" si="10"/>
        <v>0.22</v>
      </c>
      <c r="V11" s="22">
        <f t="shared" si="11"/>
        <v>0.23</v>
      </c>
      <c r="W11" s="22">
        <f t="shared" si="12"/>
        <v>0.22</v>
      </c>
      <c r="X11" s="22">
        <f t="shared" si="13"/>
        <v>0.22</v>
      </c>
      <c r="Y11" s="22">
        <f t="shared" si="14"/>
        <v>0.19</v>
      </c>
      <c r="Z11" s="22">
        <f t="shared" si="15"/>
        <v>0.22</v>
      </c>
      <c r="AA11" s="22">
        <f t="shared" si="16"/>
        <v>0.2</v>
      </c>
      <c r="AB11" s="22">
        <f t="shared" si="17"/>
        <v>0.22</v>
      </c>
      <c r="AC11" s="22">
        <f t="shared" si="18"/>
        <v>0.22</v>
      </c>
      <c r="AD11" s="22">
        <f t="shared" si="19"/>
        <v>0.26</v>
      </c>
      <c r="AE11" s="22">
        <f t="shared" si="20"/>
        <v>0.2</v>
      </c>
      <c r="AF11" s="22">
        <f t="shared" si="21"/>
        <v>0.22</v>
      </c>
      <c r="AG11" s="22">
        <f t="shared" si="22"/>
        <v>0.19</v>
      </c>
      <c r="AH11" s="22">
        <f t="shared" si="23"/>
        <v>0.2</v>
      </c>
      <c r="AI11" s="22">
        <f t="shared" si="24"/>
        <v>0.22</v>
      </c>
      <c r="AJ11" s="22">
        <f t="shared" si="25"/>
        <v>0.2</v>
      </c>
    </row>
    <row r="12" spans="1:36" ht="12.95" customHeight="1">
      <c r="A12" s="21">
        <v>959</v>
      </c>
      <c r="B12" s="78" t="s">
        <v>321</v>
      </c>
      <c r="C12" s="79"/>
      <c r="D12" s="21">
        <v>8</v>
      </c>
      <c r="E12" s="21">
        <v>10</v>
      </c>
      <c r="F12" s="4">
        <f t="shared" si="0"/>
        <v>0.03</v>
      </c>
      <c r="G12" s="5"/>
      <c r="H12" s="21"/>
      <c r="I12" s="21"/>
      <c r="J12" s="1" t="s">
        <v>15</v>
      </c>
      <c r="K12" s="22">
        <f t="shared" si="1"/>
        <v>0.03</v>
      </c>
      <c r="L12" s="22">
        <f t="shared" si="2"/>
        <v>0.03</v>
      </c>
      <c r="M12" s="22">
        <f t="shared" si="3"/>
        <v>0.03</v>
      </c>
      <c r="N12" s="22">
        <f t="shared" si="4"/>
        <v>0.03</v>
      </c>
      <c r="O12" s="22">
        <f t="shared" si="5"/>
        <v>0.03</v>
      </c>
      <c r="P12" s="22">
        <f t="shared" si="26"/>
        <v>0.03</v>
      </c>
      <c r="Q12" s="22">
        <f t="shared" si="6"/>
        <v>0.03</v>
      </c>
      <c r="R12" s="22">
        <f t="shared" si="7"/>
        <v>0.03</v>
      </c>
      <c r="S12" s="22">
        <f t="shared" si="8"/>
        <v>0.03</v>
      </c>
      <c r="T12" s="22">
        <f t="shared" si="9"/>
        <v>0.03</v>
      </c>
      <c r="U12" s="22">
        <f t="shared" si="10"/>
        <v>0.03</v>
      </c>
      <c r="V12" s="22">
        <f t="shared" si="11"/>
        <v>0.03</v>
      </c>
      <c r="W12" s="22">
        <f t="shared" si="12"/>
        <v>0.03</v>
      </c>
      <c r="X12" s="22">
        <f t="shared" si="13"/>
        <v>0.03</v>
      </c>
      <c r="Y12" s="22">
        <f t="shared" si="14"/>
        <v>0.02</v>
      </c>
      <c r="Z12" s="22">
        <f t="shared" si="15"/>
        <v>0.03</v>
      </c>
      <c r="AA12" s="22">
        <f t="shared" si="16"/>
        <v>0.03</v>
      </c>
      <c r="AB12" s="22">
        <f t="shared" si="17"/>
        <v>0.03</v>
      </c>
      <c r="AC12" s="22">
        <f t="shared" si="18"/>
        <v>0.03</v>
      </c>
      <c r="AD12" s="22">
        <f t="shared" si="19"/>
        <v>0.04</v>
      </c>
      <c r="AE12" s="22">
        <f t="shared" si="20"/>
        <v>0.02</v>
      </c>
      <c r="AF12" s="22">
        <f t="shared" si="21"/>
        <v>0.03</v>
      </c>
      <c r="AG12" s="22">
        <f t="shared" si="22"/>
        <v>0.03</v>
      </c>
      <c r="AH12" s="22">
        <f t="shared" si="23"/>
        <v>0.02</v>
      </c>
      <c r="AI12" s="22">
        <f t="shared" si="24"/>
        <v>0.03</v>
      </c>
      <c r="AJ12" s="22">
        <f t="shared" si="25"/>
        <v>0.03</v>
      </c>
    </row>
    <row r="13" spans="1:36" s="10" customFormat="1" ht="12.95" customHeight="1">
      <c r="A13" s="21">
        <v>960</v>
      </c>
      <c r="B13" s="78" t="s">
        <v>322</v>
      </c>
      <c r="C13" s="79"/>
      <c r="D13" s="21">
        <v>12</v>
      </c>
      <c r="E13" s="21">
        <v>12</v>
      </c>
      <c r="F13" s="4">
        <f t="shared" si="0"/>
        <v>7.0000000000000007E-2</v>
      </c>
      <c r="G13" s="5"/>
      <c r="H13" s="21"/>
      <c r="I13" s="21"/>
      <c r="J13" s="10" t="s">
        <v>15</v>
      </c>
      <c r="K13" s="21">
        <f t="shared" si="1"/>
        <v>7.0000000000000007E-2</v>
      </c>
      <c r="L13" s="21">
        <f t="shared" si="2"/>
        <v>7.0000000000000007E-2</v>
      </c>
      <c r="M13" s="21">
        <f t="shared" si="3"/>
        <v>7.0000000000000007E-2</v>
      </c>
      <c r="N13" s="21">
        <f t="shared" si="4"/>
        <v>0.08</v>
      </c>
      <c r="O13" s="21">
        <f t="shared" si="5"/>
        <v>0.08</v>
      </c>
      <c r="P13" s="21">
        <f t="shared" si="26"/>
        <v>7.0000000000000007E-2</v>
      </c>
      <c r="Q13" s="21">
        <f t="shared" si="6"/>
        <v>7.0000000000000007E-2</v>
      </c>
      <c r="R13" s="21">
        <f t="shared" si="7"/>
        <v>7.0000000000000007E-2</v>
      </c>
      <c r="S13" s="21">
        <f t="shared" si="8"/>
        <v>7.0000000000000007E-2</v>
      </c>
      <c r="T13" s="21">
        <f t="shared" si="9"/>
        <v>7.0000000000000007E-2</v>
      </c>
      <c r="U13" s="21">
        <f t="shared" si="10"/>
        <v>7.0000000000000007E-2</v>
      </c>
      <c r="V13" s="21">
        <f t="shared" si="11"/>
        <v>7.0000000000000007E-2</v>
      </c>
      <c r="W13" s="21">
        <f t="shared" si="12"/>
        <v>7.0000000000000007E-2</v>
      </c>
      <c r="X13" s="21">
        <f t="shared" si="13"/>
        <v>7.0000000000000007E-2</v>
      </c>
      <c r="Y13" s="21">
        <f t="shared" si="14"/>
        <v>0.06</v>
      </c>
      <c r="Z13" s="21">
        <f t="shared" si="15"/>
        <v>7.0000000000000007E-2</v>
      </c>
      <c r="AA13" s="21">
        <f t="shared" si="16"/>
        <v>7.0000000000000007E-2</v>
      </c>
      <c r="AB13" s="21">
        <f t="shared" si="17"/>
        <v>7.0000000000000007E-2</v>
      </c>
      <c r="AC13" s="21">
        <f t="shared" si="18"/>
        <v>7.0000000000000007E-2</v>
      </c>
      <c r="AD13" s="21">
        <f t="shared" si="19"/>
        <v>0.09</v>
      </c>
      <c r="AE13" s="21">
        <f t="shared" si="20"/>
        <v>0.06</v>
      </c>
      <c r="AF13" s="21">
        <f t="shared" si="21"/>
        <v>7.0000000000000007E-2</v>
      </c>
      <c r="AG13" s="21">
        <f t="shared" si="22"/>
        <v>0.06</v>
      </c>
      <c r="AH13" s="21">
        <f t="shared" si="23"/>
        <v>7.0000000000000007E-2</v>
      </c>
      <c r="AI13" s="21">
        <f t="shared" si="24"/>
        <v>7.0000000000000007E-2</v>
      </c>
      <c r="AJ13" s="21">
        <f t="shared" si="25"/>
        <v>7.0000000000000007E-2</v>
      </c>
    </row>
    <row r="14" spans="1:36" ht="12.95" customHeight="1">
      <c r="A14" s="21">
        <v>961</v>
      </c>
      <c r="B14" s="78" t="s">
        <v>322</v>
      </c>
      <c r="C14" s="79"/>
      <c r="D14" s="21">
        <v>8</v>
      </c>
      <c r="E14" s="21">
        <v>12</v>
      </c>
      <c r="F14" s="4">
        <f t="shared" si="0"/>
        <v>0.03</v>
      </c>
      <c r="G14" s="5"/>
      <c r="H14" s="21" t="s">
        <v>327</v>
      </c>
      <c r="I14" s="21" t="s">
        <v>329</v>
      </c>
      <c r="J14" s="1" t="s">
        <v>15</v>
      </c>
      <c r="K14" s="22">
        <f t="shared" si="1"/>
        <v>0.04</v>
      </c>
      <c r="L14" s="22">
        <f t="shared" si="2"/>
        <v>0.03</v>
      </c>
      <c r="M14" s="22">
        <f t="shared" si="3"/>
        <v>0.04</v>
      </c>
      <c r="N14" s="22">
        <f t="shared" si="4"/>
        <v>0.04</v>
      </c>
      <c r="O14" s="22">
        <f t="shared" si="5"/>
        <v>0.04</v>
      </c>
      <c r="P14" s="22">
        <f t="shared" si="26"/>
        <v>0.04</v>
      </c>
      <c r="Q14" s="22">
        <f t="shared" si="6"/>
        <v>0.03</v>
      </c>
      <c r="R14" s="22">
        <f t="shared" si="7"/>
        <v>0.03</v>
      </c>
      <c r="S14" s="22">
        <f t="shared" si="8"/>
        <v>0.04</v>
      </c>
      <c r="T14" s="22">
        <f t="shared" si="9"/>
        <v>0.04</v>
      </c>
      <c r="U14" s="22">
        <f t="shared" si="10"/>
        <v>0.03</v>
      </c>
      <c r="V14" s="22">
        <f t="shared" si="11"/>
        <v>0.03</v>
      </c>
      <c r="W14" s="22">
        <f t="shared" si="12"/>
        <v>0.03</v>
      </c>
      <c r="X14" s="22">
        <f t="shared" si="13"/>
        <v>0.04</v>
      </c>
      <c r="Y14" s="22">
        <f t="shared" si="14"/>
        <v>0.03</v>
      </c>
      <c r="Z14" s="22">
        <f t="shared" si="15"/>
        <v>0.03</v>
      </c>
      <c r="AA14" s="22">
        <f t="shared" si="16"/>
        <v>0.03</v>
      </c>
      <c r="AB14" s="22">
        <f t="shared" si="17"/>
        <v>0.03</v>
      </c>
      <c r="AC14" s="22">
        <f t="shared" si="18"/>
        <v>0.03</v>
      </c>
      <c r="AD14" s="22">
        <f t="shared" si="19"/>
        <v>0.05</v>
      </c>
      <c r="AE14" s="22">
        <f t="shared" si="20"/>
        <v>0.03</v>
      </c>
      <c r="AF14" s="22">
        <f t="shared" si="21"/>
        <v>0.03</v>
      </c>
      <c r="AG14" s="22">
        <f t="shared" si="22"/>
        <v>0.03</v>
      </c>
      <c r="AH14" s="22">
        <f t="shared" si="23"/>
        <v>0.03</v>
      </c>
      <c r="AI14" s="22">
        <f t="shared" si="24"/>
        <v>0.04</v>
      </c>
      <c r="AJ14" s="22">
        <f t="shared" si="25"/>
        <v>0.03</v>
      </c>
    </row>
    <row r="15" spans="1:36" ht="12.95" customHeight="1">
      <c r="A15" s="21">
        <v>962</v>
      </c>
      <c r="B15" s="78" t="s">
        <v>321</v>
      </c>
      <c r="C15" s="79"/>
      <c r="D15" s="21">
        <v>8</v>
      </c>
      <c r="E15" s="21">
        <v>12</v>
      </c>
      <c r="F15" s="4">
        <f t="shared" si="0"/>
        <v>0.03</v>
      </c>
      <c r="G15" s="5"/>
      <c r="H15" s="21"/>
      <c r="I15" s="21"/>
      <c r="J15" s="1" t="s">
        <v>15</v>
      </c>
      <c r="K15" s="22">
        <f t="shared" si="1"/>
        <v>0.04</v>
      </c>
      <c r="L15" s="22">
        <f t="shared" si="2"/>
        <v>0.03</v>
      </c>
      <c r="M15" s="22">
        <f t="shared" si="3"/>
        <v>0.04</v>
      </c>
      <c r="N15" s="22">
        <f t="shared" si="4"/>
        <v>0.04</v>
      </c>
      <c r="O15" s="22">
        <f t="shared" si="5"/>
        <v>0.04</v>
      </c>
      <c r="P15" s="22">
        <f t="shared" si="26"/>
        <v>0.04</v>
      </c>
      <c r="Q15" s="22">
        <f t="shared" si="6"/>
        <v>0.03</v>
      </c>
      <c r="R15" s="22">
        <f t="shared" si="7"/>
        <v>0.03</v>
      </c>
      <c r="S15" s="22">
        <f t="shared" si="8"/>
        <v>0.04</v>
      </c>
      <c r="T15" s="22">
        <f t="shared" si="9"/>
        <v>0.04</v>
      </c>
      <c r="U15" s="22">
        <f t="shared" si="10"/>
        <v>0.03</v>
      </c>
      <c r="V15" s="22">
        <f t="shared" si="11"/>
        <v>0.03</v>
      </c>
      <c r="W15" s="22">
        <f t="shared" si="12"/>
        <v>0.03</v>
      </c>
      <c r="X15" s="22">
        <f t="shared" si="13"/>
        <v>0.04</v>
      </c>
      <c r="Y15" s="22">
        <f t="shared" si="14"/>
        <v>0.03</v>
      </c>
      <c r="Z15" s="22">
        <f t="shared" si="15"/>
        <v>0.03</v>
      </c>
      <c r="AA15" s="22">
        <f t="shared" si="16"/>
        <v>0.03</v>
      </c>
      <c r="AB15" s="22">
        <f t="shared" si="17"/>
        <v>0.03</v>
      </c>
      <c r="AC15" s="22">
        <f t="shared" si="18"/>
        <v>0.03</v>
      </c>
      <c r="AD15" s="22">
        <f t="shared" si="19"/>
        <v>0.05</v>
      </c>
      <c r="AE15" s="22">
        <f t="shared" si="20"/>
        <v>0.03</v>
      </c>
      <c r="AF15" s="22">
        <f t="shared" si="21"/>
        <v>0.03</v>
      </c>
      <c r="AG15" s="22">
        <f t="shared" si="22"/>
        <v>0.03</v>
      </c>
      <c r="AH15" s="22">
        <f t="shared" si="23"/>
        <v>0.03</v>
      </c>
      <c r="AI15" s="22">
        <f t="shared" si="24"/>
        <v>0.04</v>
      </c>
      <c r="AJ15" s="22">
        <f t="shared" si="25"/>
        <v>0.03</v>
      </c>
    </row>
    <row r="16" spans="1:36" ht="12.95" customHeight="1">
      <c r="A16" s="21">
        <v>963</v>
      </c>
      <c r="B16" s="78" t="s">
        <v>323</v>
      </c>
      <c r="C16" s="79"/>
      <c r="D16" s="21">
        <v>8</v>
      </c>
      <c r="E16" s="21">
        <v>5</v>
      </c>
      <c r="F16" s="63">
        <v>0.02</v>
      </c>
      <c r="G16" s="5"/>
      <c r="H16" s="21" t="s">
        <v>327</v>
      </c>
      <c r="I16" s="21" t="s">
        <v>329</v>
      </c>
      <c r="J16" s="1" t="s">
        <v>15</v>
      </c>
      <c r="K16" s="22">
        <f t="shared" si="1"/>
        <v>0.01</v>
      </c>
      <c r="L16" s="22">
        <f t="shared" si="2"/>
        <v>0.01</v>
      </c>
      <c r="M16" s="22">
        <f t="shared" si="3"/>
        <v>0.01</v>
      </c>
      <c r="N16" s="22">
        <f t="shared" si="4"/>
        <v>0.01</v>
      </c>
      <c r="O16" s="22">
        <f t="shared" si="5"/>
        <v>0.02</v>
      </c>
      <c r="P16" s="22">
        <f t="shared" si="26"/>
        <v>0.01</v>
      </c>
      <c r="Q16" s="22">
        <f t="shared" si="6"/>
        <v>0.01</v>
      </c>
      <c r="R16" s="22">
        <f t="shared" si="7"/>
        <v>0.01</v>
      </c>
      <c r="S16" s="22">
        <f t="shared" si="8"/>
        <v>0.01</v>
      </c>
      <c r="T16" s="22">
        <f t="shared" si="9"/>
        <v>0.01</v>
      </c>
      <c r="U16" s="22">
        <f t="shared" si="10"/>
        <v>0.01</v>
      </c>
      <c r="V16" s="22">
        <f t="shared" si="11"/>
        <v>0.01</v>
      </c>
      <c r="W16" s="22">
        <f t="shared" si="12"/>
        <v>0.02</v>
      </c>
      <c r="X16" s="22">
        <f t="shared" si="13"/>
        <v>0.01</v>
      </c>
      <c r="Y16" s="22">
        <f t="shared" si="14"/>
        <v>0.01</v>
      </c>
      <c r="Z16" s="22">
        <f t="shared" si="15"/>
        <v>0.01</v>
      </c>
      <c r="AA16" s="22">
        <f t="shared" si="16"/>
        <v>0.01</v>
      </c>
      <c r="AB16" s="22">
        <f t="shared" si="17"/>
        <v>0.01</v>
      </c>
      <c r="AC16" s="22">
        <f t="shared" si="18"/>
        <v>0.01</v>
      </c>
      <c r="AD16" s="22">
        <f t="shared" si="19"/>
        <v>0.02</v>
      </c>
      <c r="AE16" s="22">
        <f t="shared" si="20"/>
        <v>0.01</v>
      </c>
      <c r="AF16" s="22">
        <f t="shared" si="21"/>
        <v>0.01</v>
      </c>
      <c r="AG16" s="22">
        <f t="shared" si="22"/>
        <v>0.01</v>
      </c>
      <c r="AH16" s="22">
        <f t="shared" si="23"/>
        <v>0.01</v>
      </c>
      <c r="AI16" s="22">
        <f t="shared" si="24"/>
        <v>0.02</v>
      </c>
      <c r="AJ16" s="22">
        <f t="shared" si="25"/>
        <v>0.01</v>
      </c>
    </row>
    <row r="17" spans="1:36" ht="12.95" customHeight="1">
      <c r="A17" s="21">
        <v>964</v>
      </c>
      <c r="B17" s="78" t="s">
        <v>320</v>
      </c>
      <c r="C17" s="79"/>
      <c r="D17" s="21">
        <v>10</v>
      </c>
      <c r="E17" s="21">
        <v>14</v>
      </c>
      <c r="F17" s="4">
        <f t="shared" si="0"/>
        <v>0.05</v>
      </c>
      <c r="G17" s="5"/>
      <c r="H17" s="21" t="s">
        <v>327</v>
      </c>
      <c r="I17" s="21" t="s">
        <v>329</v>
      </c>
      <c r="J17" s="1" t="s">
        <v>15</v>
      </c>
      <c r="K17" s="22">
        <f t="shared" si="1"/>
        <v>0.06</v>
      </c>
      <c r="L17" s="22">
        <f t="shared" si="2"/>
        <v>0.06</v>
      </c>
      <c r="M17" s="22">
        <f t="shared" si="3"/>
        <v>0.06</v>
      </c>
      <c r="N17" s="22">
        <f t="shared" si="4"/>
        <v>7.0000000000000007E-2</v>
      </c>
      <c r="O17" s="22">
        <f t="shared" si="5"/>
        <v>0.06</v>
      </c>
      <c r="P17" s="22">
        <f t="shared" si="26"/>
        <v>0.06</v>
      </c>
      <c r="Q17" s="22">
        <f t="shared" si="6"/>
        <v>0.06</v>
      </c>
      <c r="R17" s="22">
        <f t="shared" si="7"/>
        <v>0.06</v>
      </c>
      <c r="S17" s="22">
        <f t="shared" si="8"/>
        <v>0.06</v>
      </c>
      <c r="T17" s="22">
        <f t="shared" si="9"/>
        <v>7.0000000000000007E-2</v>
      </c>
      <c r="U17" s="22">
        <f t="shared" si="10"/>
        <v>0.06</v>
      </c>
      <c r="V17" s="22">
        <f t="shared" si="11"/>
        <v>0.06</v>
      </c>
      <c r="W17" s="22">
        <f t="shared" si="12"/>
        <v>0.06</v>
      </c>
      <c r="X17" s="22">
        <f t="shared" si="13"/>
        <v>0.06</v>
      </c>
      <c r="Y17" s="22">
        <f t="shared" si="14"/>
        <v>0.05</v>
      </c>
      <c r="Z17" s="22">
        <f t="shared" si="15"/>
        <v>0.06</v>
      </c>
      <c r="AA17" s="22">
        <f t="shared" si="16"/>
        <v>0.06</v>
      </c>
      <c r="AB17" s="22">
        <f t="shared" si="17"/>
        <v>0.06</v>
      </c>
      <c r="AC17" s="22">
        <f t="shared" si="18"/>
        <v>0.06</v>
      </c>
      <c r="AD17" s="22">
        <f t="shared" si="19"/>
        <v>0.08</v>
      </c>
      <c r="AE17" s="22">
        <f t="shared" si="20"/>
        <v>0.05</v>
      </c>
      <c r="AF17" s="22">
        <f t="shared" si="21"/>
        <v>0.06</v>
      </c>
      <c r="AG17" s="22">
        <f t="shared" si="22"/>
        <v>0.05</v>
      </c>
      <c r="AH17" s="22">
        <f t="shared" si="23"/>
        <v>0.05</v>
      </c>
      <c r="AI17" s="22">
        <f t="shared" si="24"/>
        <v>0.06</v>
      </c>
      <c r="AJ17" s="22">
        <f t="shared" si="25"/>
        <v>0.05</v>
      </c>
    </row>
    <row r="18" spans="1:36" ht="12.95" customHeight="1">
      <c r="A18" s="21">
        <v>965</v>
      </c>
      <c r="B18" s="78" t="s">
        <v>320</v>
      </c>
      <c r="C18" s="79"/>
      <c r="D18" s="21">
        <v>18</v>
      </c>
      <c r="E18" s="21">
        <v>16</v>
      </c>
      <c r="F18" s="4">
        <f t="shared" si="0"/>
        <v>0.19</v>
      </c>
      <c r="G18" s="5"/>
      <c r="H18" s="21" t="s">
        <v>327</v>
      </c>
      <c r="I18" s="21" t="s">
        <v>329</v>
      </c>
      <c r="J18" s="1" t="s">
        <v>15</v>
      </c>
      <c r="K18" s="22">
        <f t="shared" si="1"/>
        <v>0.19</v>
      </c>
      <c r="L18" s="22">
        <f t="shared" si="2"/>
        <v>0.21</v>
      </c>
      <c r="M18" s="22">
        <f t="shared" si="3"/>
        <v>0.21</v>
      </c>
      <c r="N18" s="22">
        <f t="shared" si="4"/>
        <v>0.21</v>
      </c>
      <c r="O18" s="22">
        <f t="shared" si="5"/>
        <v>0.21</v>
      </c>
      <c r="P18" s="22">
        <f t="shared" si="26"/>
        <v>0.21</v>
      </c>
      <c r="Q18" s="22">
        <f t="shared" si="6"/>
        <v>0.19</v>
      </c>
      <c r="R18" s="22">
        <f t="shared" si="7"/>
        <v>0.21</v>
      </c>
      <c r="S18" s="22">
        <f t="shared" si="8"/>
        <v>0.21</v>
      </c>
      <c r="T18" s="22">
        <f t="shared" si="9"/>
        <v>0.22</v>
      </c>
      <c r="U18" s="22">
        <f t="shared" si="10"/>
        <v>0.21</v>
      </c>
      <c r="V18" s="22">
        <f t="shared" si="11"/>
        <v>0.21</v>
      </c>
      <c r="W18" s="22">
        <f t="shared" si="12"/>
        <v>0.2</v>
      </c>
      <c r="X18" s="22">
        <f t="shared" si="13"/>
        <v>0.21</v>
      </c>
      <c r="Y18" s="22">
        <f t="shared" si="14"/>
        <v>0.18</v>
      </c>
      <c r="Z18" s="22">
        <f t="shared" si="15"/>
        <v>0.2</v>
      </c>
      <c r="AA18" s="22">
        <f t="shared" si="16"/>
        <v>0.19</v>
      </c>
      <c r="AB18" s="22">
        <f t="shared" si="17"/>
        <v>0.21</v>
      </c>
      <c r="AC18" s="22">
        <f t="shared" si="18"/>
        <v>0.21</v>
      </c>
      <c r="AD18" s="22">
        <f t="shared" si="19"/>
        <v>0.24</v>
      </c>
      <c r="AE18" s="22">
        <f t="shared" si="20"/>
        <v>0.19</v>
      </c>
      <c r="AF18" s="22">
        <f t="shared" si="21"/>
        <v>0.21</v>
      </c>
      <c r="AG18" s="22">
        <f t="shared" si="22"/>
        <v>0.18</v>
      </c>
      <c r="AH18" s="22">
        <f t="shared" si="23"/>
        <v>0.19</v>
      </c>
      <c r="AI18" s="22">
        <f t="shared" si="24"/>
        <v>0.21</v>
      </c>
      <c r="AJ18" s="22">
        <f t="shared" si="25"/>
        <v>0.19</v>
      </c>
    </row>
    <row r="19" spans="1:36" ht="12.95" customHeight="1">
      <c r="A19" s="21">
        <v>966</v>
      </c>
      <c r="B19" s="78" t="s">
        <v>323</v>
      </c>
      <c r="C19" s="79"/>
      <c r="D19" s="21">
        <v>10</v>
      </c>
      <c r="E19" s="21">
        <v>7</v>
      </c>
      <c r="F19" s="63">
        <v>0.03</v>
      </c>
      <c r="G19" s="5"/>
      <c r="H19" s="21" t="s">
        <v>327</v>
      </c>
      <c r="I19" s="21" t="s">
        <v>329</v>
      </c>
      <c r="J19" s="1" t="s">
        <v>15</v>
      </c>
      <c r="K19" s="22">
        <f t="shared" si="1"/>
        <v>0.03</v>
      </c>
      <c r="L19" s="22">
        <f t="shared" si="2"/>
        <v>0.03</v>
      </c>
      <c r="M19" s="22">
        <f t="shared" si="3"/>
        <v>0.03</v>
      </c>
      <c r="N19" s="22">
        <f t="shared" si="4"/>
        <v>0.03</v>
      </c>
      <c r="O19" s="22">
        <f t="shared" si="5"/>
        <v>0.03</v>
      </c>
      <c r="P19" s="22">
        <f t="shared" si="26"/>
        <v>0.03</v>
      </c>
      <c r="Q19" s="22">
        <f t="shared" si="6"/>
        <v>0.03</v>
      </c>
      <c r="R19" s="22">
        <f t="shared" si="7"/>
        <v>0.03</v>
      </c>
      <c r="S19" s="22">
        <f t="shared" si="8"/>
        <v>0.03</v>
      </c>
      <c r="T19" s="22">
        <f t="shared" si="9"/>
        <v>0.03</v>
      </c>
      <c r="U19" s="22">
        <f t="shared" si="10"/>
        <v>0.03</v>
      </c>
      <c r="V19" s="22">
        <f t="shared" si="11"/>
        <v>0.03</v>
      </c>
      <c r="W19" s="22">
        <f t="shared" si="12"/>
        <v>0.03</v>
      </c>
      <c r="X19" s="22">
        <f t="shared" si="13"/>
        <v>0.03</v>
      </c>
      <c r="Y19" s="22">
        <f t="shared" si="14"/>
        <v>0.03</v>
      </c>
      <c r="Z19" s="22">
        <f t="shared" si="15"/>
        <v>0.03</v>
      </c>
      <c r="AA19" s="22">
        <f t="shared" si="16"/>
        <v>0.03</v>
      </c>
      <c r="AB19" s="22">
        <f t="shared" si="17"/>
        <v>0.03</v>
      </c>
      <c r="AC19" s="22">
        <f t="shared" si="18"/>
        <v>0.03</v>
      </c>
      <c r="AD19" s="22">
        <f t="shared" si="19"/>
        <v>0.04</v>
      </c>
      <c r="AE19" s="22">
        <f t="shared" si="20"/>
        <v>0.02</v>
      </c>
      <c r="AF19" s="22">
        <f t="shared" si="21"/>
        <v>0.03</v>
      </c>
      <c r="AG19" s="22">
        <f t="shared" si="22"/>
        <v>0.03</v>
      </c>
      <c r="AH19" s="22">
        <f t="shared" si="23"/>
        <v>0.03</v>
      </c>
      <c r="AI19" s="22">
        <f t="shared" si="24"/>
        <v>0.03</v>
      </c>
      <c r="AJ19" s="22">
        <f t="shared" si="25"/>
        <v>0.03</v>
      </c>
    </row>
    <row r="20" spans="1:36" ht="12.95" customHeight="1">
      <c r="A20" s="21">
        <v>967</v>
      </c>
      <c r="B20" s="78" t="s">
        <v>323</v>
      </c>
      <c r="C20" s="79"/>
      <c r="D20" s="21">
        <v>8</v>
      </c>
      <c r="E20" s="21">
        <v>5</v>
      </c>
      <c r="F20" s="63">
        <v>0.02</v>
      </c>
      <c r="G20" s="5"/>
      <c r="H20" s="21" t="s">
        <v>327</v>
      </c>
      <c r="I20" s="21" t="s">
        <v>329</v>
      </c>
      <c r="J20" s="1" t="s">
        <v>15</v>
      </c>
      <c r="K20" s="22">
        <f t="shared" si="1"/>
        <v>0.01</v>
      </c>
      <c r="L20" s="22">
        <f t="shared" si="2"/>
        <v>0.01</v>
      </c>
      <c r="M20" s="22">
        <f t="shared" si="3"/>
        <v>0.01</v>
      </c>
      <c r="N20" s="22">
        <f t="shared" si="4"/>
        <v>0.01</v>
      </c>
      <c r="O20" s="22">
        <f t="shared" si="5"/>
        <v>0.02</v>
      </c>
      <c r="P20" s="22">
        <f t="shared" si="26"/>
        <v>0.01</v>
      </c>
      <c r="Q20" s="22">
        <f t="shared" si="6"/>
        <v>0.01</v>
      </c>
      <c r="R20" s="22">
        <f t="shared" si="7"/>
        <v>0.01</v>
      </c>
      <c r="S20" s="22">
        <f t="shared" si="8"/>
        <v>0.01</v>
      </c>
      <c r="T20" s="22">
        <f t="shared" si="9"/>
        <v>0.01</v>
      </c>
      <c r="U20" s="22">
        <f t="shared" si="10"/>
        <v>0.01</v>
      </c>
      <c r="V20" s="22">
        <f t="shared" si="11"/>
        <v>0.01</v>
      </c>
      <c r="W20" s="22">
        <f t="shared" si="12"/>
        <v>0.02</v>
      </c>
      <c r="X20" s="22">
        <f t="shared" si="13"/>
        <v>0.01</v>
      </c>
      <c r="Y20" s="22">
        <f t="shared" si="14"/>
        <v>0.01</v>
      </c>
      <c r="Z20" s="22">
        <f t="shared" si="15"/>
        <v>0.01</v>
      </c>
      <c r="AA20" s="22">
        <f t="shared" si="16"/>
        <v>0.01</v>
      </c>
      <c r="AB20" s="22">
        <f t="shared" si="17"/>
        <v>0.01</v>
      </c>
      <c r="AC20" s="22">
        <f t="shared" si="18"/>
        <v>0.01</v>
      </c>
      <c r="AD20" s="22">
        <f t="shared" si="19"/>
        <v>0.02</v>
      </c>
      <c r="AE20" s="22">
        <f t="shared" si="20"/>
        <v>0.01</v>
      </c>
      <c r="AF20" s="22">
        <f t="shared" si="21"/>
        <v>0.01</v>
      </c>
      <c r="AG20" s="22">
        <f t="shared" si="22"/>
        <v>0.01</v>
      </c>
      <c r="AH20" s="22">
        <f t="shared" si="23"/>
        <v>0.01</v>
      </c>
      <c r="AI20" s="22">
        <f t="shared" si="24"/>
        <v>0.02</v>
      </c>
      <c r="AJ20" s="22">
        <f t="shared" si="25"/>
        <v>0.01</v>
      </c>
    </row>
    <row r="21" spans="1:36" ht="12.95" customHeight="1">
      <c r="A21" s="21">
        <v>968</v>
      </c>
      <c r="B21" s="78" t="s">
        <v>321</v>
      </c>
      <c r="C21" s="79"/>
      <c r="D21" s="21">
        <v>12</v>
      </c>
      <c r="E21" s="21">
        <v>14</v>
      </c>
      <c r="F21" s="4">
        <f t="shared" si="0"/>
        <v>0.08</v>
      </c>
      <c r="G21" s="5" t="s">
        <v>326</v>
      </c>
      <c r="H21" s="21"/>
      <c r="I21" s="21"/>
      <c r="J21" s="1" t="s">
        <v>15</v>
      </c>
      <c r="K21" s="22">
        <f t="shared" si="1"/>
        <v>0.08</v>
      </c>
      <c r="L21" s="22">
        <f t="shared" si="2"/>
        <v>0.09</v>
      </c>
      <c r="M21" s="22">
        <f t="shared" si="3"/>
        <v>0.09</v>
      </c>
      <c r="N21" s="22">
        <f t="shared" si="4"/>
        <v>0.09</v>
      </c>
      <c r="O21" s="22">
        <f t="shared" si="5"/>
        <v>0.09</v>
      </c>
      <c r="P21" s="22">
        <f t="shared" si="26"/>
        <v>0.09</v>
      </c>
      <c r="Q21" s="22">
        <f t="shared" si="6"/>
        <v>0.08</v>
      </c>
      <c r="R21" s="22">
        <f t="shared" si="7"/>
        <v>0.08</v>
      </c>
      <c r="S21" s="22">
        <f t="shared" si="8"/>
        <v>0.09</v>
      </c>
      <c r="T21" s="22">
        <f t="shared" si="9"/>
        <v>0.09</v>
      </c>
      <c r="U21" s="22">
        <f t="shared" si="10"/>
        <v>0.08</v>
      </c>
      <c r="V21" s="22">
        <f t="shared" si="11"/>
        <v>0.09</v>
      </c>
      <c r="W21" s="22">
        <f t="shared" si="12"/>
        <v>0.09</v>
      </c>
      <c r="X21" s="22">
        <f t="shared" si="13"/>
        <v>0.09</v>
      </c>
      <c r="Y21" s="22">
        <f t="shared" si="14"/>
        <v>7.0000000000000007E-2</v>
      </c>
      <c r="Z21" s="22">
        <f t="shared" si="15"/>
        <v>0.09</v>
      </c>
      <c r="AA21" s="22">
        <f t="shared" si="16"/>
        <v>0.08</v>
      </c>
      <c r="AB21" s="22">
        <f t="shared" si="17"/>
        <v>0.08</v>
      </c>
      <c r="AC21" s="22">
        <f t="shared" si="18"/>
        <v>0.08</v>
      </c>
      <c r="AD21" s="22">
        <f t="shared" si="19"/>
        <v>0.11</v>
      </c>
      <c r="AE21" s="22">
        <f t="shared" si="20"/>
        <v>0.08</v>
      </c>
      <c r="AF21" s="22">
        <f t="shared" si="21"/>
        <v>0.08</v>
      </c>
      <c r="AG21" s="22">
        <f t="shared" si="22"/>
        <v>7.0000000000000007E-2</v>
      </c>
      <c r="AH21" s="22">
        <f t="shared" si="23"/>
        <v>0.08</v>
      </c>
      <c r="AI21" s="22">
        <f t="shared" si="24"/>
        <v>0.09</v>
      </c>
      <c r="AJ21" s="22">
        <f t="shared" si="25"/>
        <v>0.08</v>
      </c>
    </row>
    <row r="22" spans="1:36" ht="12.95" customHeight="1">
      <c r="A22" s="21">
        <v>969</v>
      </c>
      <c r="B22" s="78" t="s">
        <v>321</v>
      </c>
      <c r="C22" s="79"/>
      <c r="D22" s="21">
        <v>10</v>
      </c>
      <c r="E22" s="21">
        <v>10</v>
      </c>
      <c r="F22" s="4">
        <f t="shared" si="0"/>
        <v>0.04</v>
      </c>
      <c r="G22" s="5" t="s">
        <v>326</v>
      </c>
      <c r="H22" s="21" t="s">
        <v>327</v>
      </c>
      <c r="I22" s="21" t="s">
        <v>39</v>
      </c>
      <c r="J22" s="1" t="s">
        <v>15</v>
      </c>
      <c r="K22" s="22">
        <f t="shared" si="1"/>
        <v>0.04</v>
      </c>
      <c r="L22" s="22">
        <f t="shared" si="2"/>
        <v>0.04</v>
      </c>
      <c r="M22" s="22">
        <f t="shared" si="3"/>
        <v>0.04</v>
      </c>
      <c r="N22" s="22">
        <f t="shared" si="4"/>
        <v>0.05</v>
      </c>
      <c r="O22" s="22">
        <f t="shared" si="5"/>
        <v>0.05</v>
      </c>
      <c r="P22" s="22">
        <f t="shared" si="26"/>
        <v>0.04</v>
      </c>
      <c r="Q22" s="22">
        <f t="shared" si="6"/>
        <v>0.04</v>
      </c>
      <c r="R22" s="22">
        <f t="shared" si="7"/>
        <v>0.04</v>
      </c>
      <c r="S22" s="22">
        <f t="shared" si="8"/>
        <v>0.04</v>
      </c>
      <c r="T22" s="22">
        <f t="shared" si="9"/>
        <v>0.04</v>
      </c>
      <c r="U22" s="22">
        <f t="shared" si="10"/>
        <v>0.04</v>
      </c>
      <c r="V22" s="22">
        <f t="shared" si="11"/>
        <v>0.04</v>
      </c>
      <c r="W22" s="22">
        <f t="shared" si="12"/>
        <v>0.04</v>
      </c>
      <c r="X22" s="22">
        <f t="shared" si="13"/>
        <v>0.04</v>
      </c>
      <c r="Y22" s="22">
        <f t="shared" si="14"/>
        <v>0.04</v>
      </c>
      <c r="Z22" s="22">
        <f t="shared" si="15"/>
        <v>0.04</v>
      </c>
      <c r="AA22" s="22">
        <f t="shared" si="16"/>
        <v>0.04</v>
      </c>
      <c r="AB22" s="22">
        <f t="shared" si="17"/>
        <v>0.04</v>
      </c>
      <c r="AC22" s="22">
        <f t="shared" si="18"/>
        <v>0.04</v>
      </c>
      <c r="AD22" s="22">
        <f t="shared" si="19"/>
        <v>0.06</v>
      </c>
      <c r="AE22" s="22">
        <f t="shared" si="20"/>
        <v>0.04</v>
      </c>
      <c r="AF22" s="22">
        <f t="shared" si="21"/>
        <v>0.04</v>
      </c>
      <c r="AG22" s="22">
        <f t="shared" si="22"/>
        <v>0.04</v>
      </c>
      <c r="AH22" s="22">
        <f t="shared" si="23"/>
        <v>0.04</v>
      </c>
      <c r="AI22" s="22">
        <f t="shared" si="24"/>
        <v>0.04</v>
      </c>
      <c r="AJ22" s="22">
        <f t="shared" si="25"/>
        <v>0.04</v>
      </c>
    </row>
    <row r="23" spans="1:36" ht="12.95" customHeight="1">
      <c r="A23" s="21">
        <v>970</v>
      </c>
      <c r="B23" s="78" t="s">
        <v>320</v>
      </c>
      <c r="C23" s="79"/>
      <c r="D23" s="21">
        <v>18</v>
      </c>
      <c r="E23" s="21">
        <v>16</v>
      </c>
      <c r="F23" s="4">
        <f t="shared" si="0"/>
        <v>0.19</v>
      </c>
      <c r="G23" s="5"/>
      <c r="H23" s="21" t="s">
        <v>327</v>
      </c>
      <c r="I23" s="21" t="s">
        <v>330</v>
      </c>
      <c r="J23" s="1" t="s">
        <v>15</v>
      </c>
      <c r="K23" s="22">
        <f t="shared" si="1"/>
        <v>0.19</v>
      </c>
      <c r="L23" s="22">
        <f t="shared" si="2"/>
        <v>0.21</v>
      </c>
      <c r="M23" s="22">
        <f t="shared" si="3"/>
        <v>0.21</v>
      </c>
      <c r="N23" s="22">
        <f t="shared" si="4"/>
        <v>0.21</v>
      </c>
      <c r="O23" s="22">
        <f t="shared" si="5"/>
        <v>0.21</v>
      </c>
      <c r="P23" s="22">
        <f t="shared" si="26"/>
        <v>0.21</v>
      </c>
      <c r="Q23" s="22">
        <f t="shared" si="6"/>
        <v>0.19</v>
      </c>
      <c r="R23" s="22">
        <f t="shared" si="7"/>
        <v>0.21</v>
      </c>
      <c r="S23" s="22">
        <f t="shared" si="8"/>
        <v>0.21</v>
      </c>
      <c r="T23" s="22">
        <f t="shared" si="9"/>
        <v>0.22</v>
      </c>
      <c r="U23" s="22">
        <f t="shared" si="10"/>
        <v>0.21</v>
      </c>
      <c r="V23" s="22">
        <f t="shared" si="11"/>
        <v>0.21</v>
      </c>
      <c r="W23" s="22">
        <f t="shared" si="12"/>
        <v>0.2</v>
      </c>
      <c r="X23" s="22">
        <f t="shared" si="13"/>
        <v>0.21</v>
      </c>
      <c r="Y23" s="22">
        <f t="shared" si="14"/>
        <v>0.18</v>
      </c>
      <c r="Z23" s="22">
        <f t="shared" si="15"/>
        <v>0.2</v>
      </c>
      <c r="AA23" s="22">
        <f t="shared" si="16"/>
        <v>0.19</v>
      </c>
      <c r="AB23" s="22">
        <f t="shared" si="17"/>
        <v>0.21</v>
      </c>
      <c r="AC23" s="22">
        <f t="shared" si="18"/>
        <v>0.21</v>
      </c>
      <c r="AD23" s="22">
        <f t="shared" si="19"/>
        <v>0.24</v>
      </c>
      <c r="AE23" s="22">
        <f t="shared" si="20"/>
        <v>0.19</v>
      </c>
      <c r="AF23" s="22">
        <f t="shared" si="21"/>
        <v>0.21</v>
      </c>
      <c r="AG23" s="22">
        <f t="shared" si="22"/>
        <v>0.18</v>
      </c>
      <c r="AH23" s="22">
        <f t="shared" si="23"/>
        <v>0.19</v>
      </c>
      <c r="AI23" s="22">
        <f t="shared" si="24"/>
        <v>0.21</v>
      </c>
      <c r="AJ23" s="22">
        <f t="shared" si="25"/>
        <v>0.19</v>
      </c>
    </row>
    <row r="24" spans="1:36" ht="12.95" customHeight="1">
      <c r="A24" s="21">
        <v>971</v>
      </c>
      <c r="B24" s="78" t="s">
        <v>323</v>
      </c>
      <c r="C24" s="79"/>
      <c r="D24" s="21">
        <v>8</v>
      </c>
      <c r="E24" s="21">
        <v>5</v>
      </c>
      <c r="F24" s="63">
        <v>0.02</v>
      </c>
      <c r="G24" s="5"/>
      <c r="H24" s="21" t="s">
        <v>327</v>
      </c>
      <c r="I24" s="21" t="s">
        <v>330</v>
      </c>
      <c r="J24" s="1" t="s">
        <v>15</v>
      </c>
      <c r="K24" s="22">
        <f t="shared" si="1"/>
        <v>0.01</v>
      </c>
      <c r="L24" s="22">
        <f t="shared" si="2"/>
        <v>0.01</v>
      </c>
      <c r="M24" s="22">
        <f t="shared" si="3"/>
        <v>0.01</v>
      </c>
      <c r="N24" s="22">
        <f t="shared" si="4"/>
        <v>0.01</v>
      </c>
      <c r="O24" s="22">
        <f t="shared" si="5"/>
        <v>0.02</v>
      </c>
      <c r="P24" s="22">
        <f t="shared" si="26"/>
        <v>0.01</v>
      </c>
      <c r="Q24" s="22">
        <f t="shared" si="6"/>
        <v>0.01</v>
      </c>
      <c r="R24" s="22">
        <f t="shared" si="7"/>
        <v>0.01</v>
      </c>
      <c r="S24" s="22">
        <f t="shared" si="8"/>
        <v>0.01</v>
      </c>
      <c r="T24" s="22">
        <f t="shared" si="9"/>
        <v>0.01</v>
      </c>
      <c r="U24" s="22">
        <f t="shared" si="10"/>
        <v>0.01</v>
      </c>
      <c r="V24" s="22">
        <f t="shared" si="11"/>
        <v>0.01</v>
      </c>
      <c r="W24" s="22">
        <f t="shared" si="12"/>
        <v>0.02</v>
      </c>
      <c r="X24" s="22">
        <f t="shared" si="13"/>
        <v>0.01</v>
      </c>
      <c r="Y24" s="22">
        <f t="shared" si="14"/>
        <v>0.01</v>
      </c>
      <c r="Z24" s="22">
        <f t="shared" si="15"/>
        <v>0.01</v>
      </c>
      <c r="AA24" s="22">
        <f t="shared" si="16"/>
        <v>0.01</v>
      </c>
      <c r="AB24" s="22">
        <f t="shared" si="17"/>
        <v>0.01</v>
      </c>
      <c r="AC24" s="22">
        <f t="shared" si="18"/>
        <v>0.01</v>
      </c>
      <c r="AD24" s="22">
        <f t="shared" si="19"/>
        <v>0.02</v>
      </c>
      <c r="AE24" s="22">
        <f t="shared" si="20"/>
        <v>0.01</v>
      </c>
      <c r="AF24" s="22">
        <f t="shared" si="21"/>
        <v>0.01</v>
      </c>
      <c r="AG24" s="22">
        <f t="shared" si="22"/>
        <v>0.01</v>
      </c>
      <c r="AH24" s="22">
        <f t="shared" si="23"/>
        <v>0.01</v>
      </c>
      <c r="AI24" s="22">
        <f t="shared" si="24"/>
        <v>0.02</v>
      </c>
      <c r="AJ24" s="22">
        <f t="shared" si="25"/>
        <v>0.01</v>
      </c>
    </row>
    <row r="25" spans="1:36" ht="12.95" customHeight="1">
      <c r="A25" s="21">
        <v>972</v>
      </c>
      <c r="B25" s="78" t="s">
        <v>320</v>
      </c>
      <c r="C25" s="79"/>
      <c r="D25" s="21">
        <v>16</v>
      </c>
      <c r="E25" s="21">
        <v>16</v>
      </c>
      <c r="F25" s="4">
        <f t="shared" si="0"/>
        <v>0.15</v>
      </c>
      <c r="G25" s="5" t="s">
        <v>326</v>
      </c>
      <c r="H25" s="21" t="s">
        <v>327</v>
      </c>
      <c r="I25" s="21" t="s">
        <v>39</v>
      </c>
      <c r="J25" s="1" t="s">
        <v>15</v>
      </c>
      <c r="K25" s="22">
        <f t="shared" si="1"/>
        <v>0.16</v>
      </c>
      <c r="L25" s="22">
        <f t="shared" si="2"/>
        <v>0.17</v>
      </c>
      <c r="M25" s="22">
        <f t="shared" si="3"/>
        <v>0.17</v>
      </c>
      <c r="N25" s="22">
        <f t="shared" si="4"/>
        <v>0.17</v>
      </c>
      <c r="O25" s="22">
        <f t="shared" si="5"/>
        <v>0.17</v>
      </c>
      <c r="P25" s="22">
        <f t="shared" si="26"/>
        <v>0.17</v>
      </c>
      <c r="Q25" s="22">
        <f t="shared" si="6"/>
        <v>0.15</v>
      </c>
      <c r="R25" s="22">
        <f t="shared" si="7"/>
        <v>0.17</v>
      </c>
      <c r="S25" s="22">
        <f t="shared" si="8"/>
        <v>0.17</v>
      </c>
      <c r="T25" s="22">
        <f t="shared" si="9"/>
        <v>0.18</v>
      </c>
      <c r="U25" s="22">
        <f t="shared" si="10"/>
        <v>0.17</v>
      </c>
      <c r="V25" s="22">
        <f t="shared" si="11"/>
        <v>0.17</v>
      </c>
      <c r="W25" s="22">
        <f t="shared" si="12"/>
        <v>0.16</v>
      </c>
      <c r="X25" s="22">
        <f t="shared" si="13"/>
        <v>0.17</v>
      </c>
      <c r="Y25" s="22">
        <f t="shared" si="14"/>
        <v>0.14000000000000001</v>
      </c>
      <c r="Z25" s="22">
        <f t="shared" si="15"/>
        <v>0.16</v>
      </c>
      <c r="AA25" s="22">
        <f t="shared" si="16"/>
        <v>0.15</v>
      </c>
      <c r="AB25" s="22">
        <f t="shared" si="17"/>
        <v>0.16</v>
      </c>
      <c r="AC25" s="22">
        <f t="shared" si="18"/>
        <v>0.17</v>
      </c>
      <c r="AD25" s="22">
        <f t="shared" si="19"/>
        <v>0.2</v>
      </c>
      <c r="AE25" s="22">
        <f t="shared" si="20"/>
        <v>0.15</v>
      </c>
      <c r="AF25" s="22">
        <f t="shared" si="21"/>
        <v>0.16</v>
      </c>
      <c r="AG25" s="22">
        <f t="shared" si="22"/>
        <v>0.14000000000000001</v>
      </c>
      <c r="AH25" s="22">
        <f t="shared" si="23"/>
        <v>0.15</v>
      </c>
      <c r="AI25" s="22">
        <f t="shared" si="24"/>
        <v>0.17</v>
      </c>
      <c r="AJ25" s="22">
        <f t="shared" si="25"/>
        <v>0.15</v>
      </c>
    </row>
    <row r="26" spans="1:36" ht="12.95" customHeight="1">
      <c r="A26" s="21">
        <v>973</v>
      </c>
      <c r="B26" s="78" t="s">
        <v>320</v>
      </c>
      <c r="C26" s="79"/>
      <c r="D26" s="21">
        <v>20</v>
      </c>
      <c r="E26" s="21">
        <v>17</v>
      </c>
      <c r="F26" s="4">
        <f t="shared" si="0"/>
        <v>0.25</v>
      </c>
      <c r="G26" s="21" t="s">
        <v>326</v>
      </c>
      <c r="H26" s="21"/>
      <c r="I26" s="21"/>
      <c r="J26" s="1" t="s">
        <v>15</v>
      </c>
      <c r="K26" s="22">
        <f t="shared" si="1"/>
        <v>0.25</v>
      </c>
      <c r="L26" s="22">
        <f t="shared" si="2"/>
        <v>0.27</v>
      </c>
      <c r="M26" s="22">
        <f t="shared" si="3"/>
        <v>0.27</v>
      </c>
      <c r="N26" s="22">
        <f t="shared" si="4"/>
        <v>0.27</v>
      </c>
      <c r="O26" s="22">
        <f t="shared" si="5"/>
        <v>0.27</v>
      </c>
      <c r="P26" s="22">
        <f t="shared" si="26"/>
        <v>0.27</v>
      </c>
      <c r="Q26" s="22">
        <f t="shared" si="6"/>
        <v>0.25</v>
      </c>
      <c r="R26" s="22">
        <f t="shared" si="7"/>
        <v>0.27</v>
      </c>
      <c r="S26" s="22">
        <f t="shared" si="8"/>
        <v>0.27</v>
      </c>
      <c r="T26" s="22">
        <f t="shared" si="9"/>
        <v>0.28000000000000003</v>
      </c>
      <c r="U26" s="22">
        <f t="shared" si="10"/>
        <v>0.27</v>
      </c>
      <c r="V26" s="22">
        <f t="shared" si="11"/>
        <v>0.28000000000000003</v>
      </c>
      <c r="W26" s="22">
        <f t="shared" si="12"/>
        <v>0.26</v>
      </c>
      <c r="X26" s="22">
        <f t="shared" si="13"/>
        <v>0.27</v>
      </c>
      <c r="Y26" s="22">
        <f t="shared" si="14"/>
        <v>0.24</v>
      </c>
      <c r="Z26" s="22">
        <f t="shared" si="15"/>
        <v>0.26</v>
      </c>
      <c r="AA26" s="22">
        <f t="shared" si="16"/>
        <v>0.24</v>
      </c>
      <c r="AB26" s="22">
        <f t="shared" si="17"/>
        <v>0.27</v>
      </c>
      <c r="AC26" s="22">
        <f t="shared" si="18"/>
        <v>0.27</v>
      </c>
      <c r="AD26" s="22">
        <f t="shared" si="19"/>
        <v>0.31</v>
      </c>
      <c r="AE26" s="22">
        <f t="shared" si="20"/>
        <v>0.25</v>
      </c>
      <c r="AF26" s="22">
        <f t="shared" si="21"/>
        <v>0.27</v>
      </c>
      <c r="AG26" s="22">
        <f t="shared" si="22"/>
        <v>0.23</v>
      </c>
      <c r="AH26" s="22">
        <f t="shared" si="23"/>
        <v>0.25</v>
      </c>
      <c r="AI26" s="22">
        <f t="shared" si="24"/>
        <v>0.27</v>
      </c>
      <c r="AJ26" s="22">
        <f t="shared" si="25"/>
        <v>0.25</v>
      </c>
    </row>
    <row r="27" spans="1:36" ht="12.95" customHeight="1">
      <c r="A27" s="21">
        <v>974</v>
      </c>
      <c r="B27" s="78" t="s">
        <v>320</v>
      </c>
      <c r="C27" s="79"/>
      <c r="D27" s="21">
        <v>6</v>
      </c>
      <c r="E27" s="21">
        <v>7</v>
      </c>
      <c r="F27" s="4">
        <f t="shared" si="0"/>
        <v>0.01</v>
      </c>
      <c r="G27" s="21"/>
      <c r="H27" s="21" t="s">
        <v>327</v>
      </c>
      <c r="I27" s="21" t="s">
        <v>330</v>
      </c>
      <c r="J27" s="1" t="s">
        <v>15</v>
      </c>
      <c r="K27" s="22">
        <f t="shared" si="1"/>
        <v>0.01</v>
      </c>
      <c r="L27" s="22">
        <f t="shared" si="2"/>
        <v>0.01</v>
      </c>
      <c r="M27" s="22">
        <f t="shared" si="3"/>
        <v>0.01</v>
      </c>
      <c r="N27" s="22">
        <f t="shared" si="4"/>
        <v>0.01</v>
      </c>
      <c r="O27" s="22">
        <f t="shared" si="5"/>
        <v>0.01</v>
      </c>
      <c r="P27" s="22">
        <f t="shared" si="26"/>
        <v>0.01</v>
      </c>
      <c r="Q27" s="22">
        <f t="shared" si="6"/>
        <v>0.01</v>
      </c>
      <c r="R27" s="22">
        <f t="shared" si="7"/>
        <v>0.01</v>
      </c>
      <c r="S27" s="22">
        <f t="shared" si="8"/>
        <v>0.01</v>
      </c>
      <c r="T27" s="22">
        <f t="shared" si="9"/>
        <v>0.01</v>
      </c>
      <c r="U27" s="22">
        <f t="shared" si="10"/>
        <v>0.01</v>
      </c>
      <c r="V27" s="22">
        <f t="shared" si="11"/>
        <v>0.01</v>
      </c>
      <c r="W27" s="22">
        <f t="shared" si="12"/>
        <v>0.01</v>
      </c>
      <c r="X27" s="22">
        <f t="shared" si="13"/>
        <v>0.01</v>
      </c>
      <c r="Y27" s="22">
        <f t="shared" si="14"/>
        <v>0.01</v>
      </c>
      <c r="Z27" s="22">
        <f t="shared" si="15"/>
        <v>0.01</v>
      </c>
      <c r="AA27" s="22">
        <f t="shared" si="16"/>
        <v>0.01</v>
      </c>
      <c r="AB27" s="22">
        <f t="shared" si="17"/>
        <v>0.01</v>
      </c>
      <c r="AC27" s="22">
        <f t="shared" si="18"/>
        <v>0.01</v>
      </c>
      <c r="AD27" s="22">
        <f t="shared" si="19"/>
        <v>0.02</v>
      </c>
      <c r="AE27" s="22">
        <f t="shared" si="20"/>
        <v>0.01</v>
      </c>
      <c r="AF27" s="22">
        <f t="shared" si="21"/>
        <v>0.01</v>
      </c>
      <c r="AG27" s="22">
        <f t="shared" si="22"/>
        <v>0.01</v>
      </c>
      <c r="AH27" s="22">
        <f t="shared" si="23"/>
        <v>0.01</v>
      </c>
      <c r="AI27" s="22">
        <f t="shared" si="24"/>
        <v>0.01</v>
      </c>
      <c r="AJ27" s="22">
        <f t="shared" si="25"/>
        <v>0.01</v>
      </c>
    </row>
    <row r="28" spans="1:36" ht="12.95" customHeight="1">
      <c r="A28" s="21">
        <v>975</v>
      </c>
      <c r="B28" s="78" t="s">
        <v>320</v>
      </c>
      <c r="C28" s="79"/>
      <c r="D28" s="21">
        <v>6</v>
      </c>
      <c r="E28" s="21">
        <v>7</v>
      </c>
      <c r="F28" s="4">
        <f t="shared" si="0"/>
        <v>0.01</v>
      </c>
      <c r="G28" s="21"/>
      <c r="H28" s="21" t="s">
        <v>327</v>
      </c>
      <c r="I28" s="21" t="s">
        <v>330</v>
      </c>
      <c r="J28" s="1" t="s">
        <v>15</v>
      </c>
      <c r="K28" s="22">
        <f t="shared" si="1"/>
        <v>0.01</v>
      </c>
      <c r="L28" s="22">
        <f t="shared" si="2"/>
        <v>0.01</v>
      </c>
      <c r="M28" s="22">
        <f t="shared" si="3"/>
        <v>0.01</v>
      </c>
      <c r="N28" s="22">
        <f t="shared" si="4"/>
        <v>0.01</v>
      </c>
      <c r="O28" s="22">
        <f t="shared" si="5"/>
        <v>0.01</v>
      </c>
      <c r="P28" s="22">
        <f t="shared" si="26"/>
        <v>0.01</v>
      </c>
      <c r="Q28" s="22">
        <f t="shared" si="6"/>
        <v>0.01</v>
      </c>
      <c r="R28" s="22">
        <f t="shared" si="7"/>
        <v>0.01</v>
      </c>
      <c r="S28" s="22">
        <f t="shared" si="8"/>
        <v>0.01</v>
      </c>
      <c r="T28" s="22">
        <f t="shared" si="9"/>
        <v>0.01</v>
      </c>
      <c r="U28" s="22">
        <f t="shared" si="10"/>
        <v>0.01</v>
      </c>
      <c r="V28" s="22">
        <f t="shared" si="11"/>
        <v>0.01</v>
      </c>
      <c r="W28" s="22">
        <f t="shared" si="12"/>
        <v>0.01</v>
      </c>
      <c r="X28" s="22">
        <f t="shared" si="13"/>
        <v>0.01</v>
      </c>
      <c r="Y28" s="22">
        <f t="shared" si="14"/>
        <v>0.01</v>
      </c>
      <c r="Z28" s="22">
        <f t="shared" si="15"/>
        <v>0.01</v>
      </c>
      <c r="AA28" s="22">
        <f t="shared" si="16"/>
        <v>0.01</v>
      </c>
      <c r="AB28" s="22">
        <f t="shared" si="17"/>
        <v>0.01</v>
      </c>
      <c r="AC28" s="22">
        <f t="shared" si="18"/>
        <v>0.01</v>
      </c>
      <c r="AD28" s="22">
        <f t="shared" si="19"/>
        <v>0.02</v>
      </c>
      <c r="AE28" s="22">
        <f t="shared" si="20"/>
        <v>0.01</v>
      </c>
      <c r="AF28" s="22">
        <f t="shared" si="21"/>
        <v>0.01</v>
      </c>
      <c r="AG28" s="22">
        <f t="shared" si="22"/>
        <v>0.01</v>
      </c>
      <c r="AH28" s="22">
        <f t="shared" si="23"/>
        <v>0.01</v>
      </c>
      <c r="AI28" s="22">
        <f t="shared" si="24"/>
        <v>0.01</v>
      </c>
      <c r="AJ28" s="22">
        <f t="shared" si="25"/>
        <v>0.01</v>
      </c>
    </row>
    <row r="29" spans="1:36" ht="12.95" customHeight="1">
      <c r="A29" s="21">
        <v>976</v>
      </c>
      <c r="B29" s="78" t="s">
        <v>320</v>
      </c>
      <c r="C29" s="79"/>
      <c r="D29" s="21">
        <v>12</v>
      </c>
      <c r="E29" s="21">
        <v>12</v>
      </c>
      <c r="F29" s="4">
        <f t="shared" si="0"/>
        <v>7.0000000000000007E-2</v>
      </c>
      <c r="G29" s="21" t="s">
        <v>326</v>
      </c>
      <c r="H29" s="21"/>
      <c r="I29" s="21"/>
      <c r="J29" s="1" t="s">
        <v>15</v>
      </c>
      <c r="K29" s="22">
        <f t="shared" si="1"/>
        <v>7.0000000000000007E-2</v>
      </c>
      <c r="L29" s="22">
        <f t="shared" si="2"/>
        <v>7.0000000000000007E-2</v>
      </c>
      <c r="M29" s="22">
        <f t="shared" si="3"/>
        <v>7.0000000000000007E-2</v>
      </c>
      <c r="N29" s="22">
        <f t="shared" si="4"/>
        <v>0.08</v>
      </c>
      <c r="O29" s="22">
        <f t="shared" si="5"/>
        <v>0.08</v>
      </c>
      <c r="P29" s="22">
        <f t="shared" si="26"/>
        <v>7.0000000000000007E-2</v>
      </c>
      <c r="Q29" s="22">
        <f t="shared" si="6"/>
        <v>7.0000000000000007E-2</v>
      </c>
      <c r="R29" s="22">
        <f t="shared" si="7"/>
        <v>7.0000000000000007E-2</v>
      </c>
      <c r="S29" s="22">
        <f t="shared" si="8"/>
        <v>7.0000000000000007E-2</v>
      </c>
      <c r="T29" s="22">
        <f t="shared" si="9"/>
        <v>7.0000000000000007E-2</v>
      </c>
      <c r="U29" s="22">
        <f t="shared" si="10"/>
        <v>7.0000000000000007E-2</v>
      </c>
      <c r="V29" s="22">
        <f t="shared" si="11"/>
        <v>7.0000000000000007E-2</v>
      </c>
      <c r="W29" s="22">
        <f t="shared" si="12"/>
        <v>7.0000000000000007E-2</v>
      </c>
      <c r="X29" s="22">
        <f t="shared" si="13"/>
        <v>7.0000000000000007E-2</v>
      </c>
      <c r="Y29" s="22">
        <f t="shared" si="14"/>
        <v>0.06</v>
      </c>
      <c r="Z29" s="22">
        <f t="shared" si="15"/>
        <v>7.0000000000000007E-2</v>
      </c>
      <c r="AA29" s="22">
        <f t="shared" si="16"/>
        <v>7.0000000000000007E-2</v>
      </c>
      <c r="AB29" s="22">
        <f t="shared" si="17"/>
        <v>7.0000000000000007E-2</v>
      </c>
      <c r="AC29" s="22">
        <f t="shared" si="18"/>
        <v>7.0000000000000007E-2</v>
      </c>
      <c r="AD29" s="22">
        <f t="shared" si="19"/>
        <v>0.09</v>
      </c>
      <c r="AE29" s="22">
        <f t="shared" si="20"/>
        <v>0.06</v>
      </c>
      <c r="AF29" s="22">
        <f t="shared" si="21"/>
        <v>7.0000000000000007E-2</v>
      </c>
      <c r="AG29" s="22">
        <f t="shared" si="22"/>
        <v>0.06</v>
      </c>
      <c r="AH29" s="22">
        <f t="shared" si="23"/>
        <v>7.0000000000000007E-2</v>
      </c>
      <c r="AI29" s="22">
        <f t="shared" si="24"/>
        <v>7.0000000000000007E-2</v>
      </c>
      <c r="AJ29" s="22">
        <f t="shared" si="25"/>
        <v>7.0000000000000007E-2</v>
      </c>
    </row>
    <row r="30" spans="1:36" ht="12.95" customHeight="1">
      <c r="A30" s="21">
        <v>977</v>
      </c>
      <c r="B30" s="78" t="s">
        <v>320</v>
      </c>
      <c r="C30" s="79"/>
      <c r="D30" s="21">
        <v>6</v>
      </c>
      <c r="E30" s="21">
        <v>7</v>
      </c>
      <c r="F30" s="4">
        <f t="shared" si="0"/>
        <v>0.01</v>
      </c>
      <c r="G30" s="21" t="s">
        <v>326</v>
      </c>
      <c r="H30" s="21" t="s">
        <v>327</v>
      </c>
      <c r="I30" s="21" t="s">
        <v>39</v>
      </c>
      <c r="J30" s="1" t="s">
        <v>15</v>
      </c>
      <c r="K30" s="22">
        <f t="shared" si="1"/>
        <v>0.01</v>
      </c>
      <c r="L30" s="22">
        <f t="shared" si="2"/>
        <v>0.01</v>
      </c>
      <c r="M30" s="22">
        <f t="shared" si="3"/>
        <v>0.01</v>
      </c>
      <c r="N30" s="22">
        <f t="shared" si="4"/>
        <v>0.01</v>
      </c>
      <c r="O30" s="22">
        <f t="shared" si="5"/>
        <v>0.01</v>
      </c>
      <c r="P30" s="22">
        <f t="shared" si="26"/>
        <v>0.01</v>
      </c>
      <c r="Q30" s="22">
        <f t="shared" si="6"/>
        <v>0.01</v>
      </c>
      <c r="R30" s="22">
        <f t="shared" si="7"/>
        <v>0.01</v>
      </c>
      <c r="S30" s="22">
        <f t="shared" si="8"/>
        <v>0.01</v>
      </c>
      <c r="T30" s="22">
        <f t="shared" si="9"/>
        <v>0.01</v>
      </c>
      <c r="U30" s="22">
        <f t="shared" si="10"/>
        <v>0.01</v>
      </c>
      <c r="V30" s="22">
        <f t="shared" si="11"/>
        <v>0.01</v>
      </c>
      <c r="W30" s="22">
        <f t="shared" si="12"/>
        <v>0.01</v>
      </c>
      <c r="X30" s="22">
        <f t="shared" si="13"/>
        <v>0.01</v>
      </c>
      <c r="Y30" s="22">
        <f t="shared" si="14"/>
        <v>0.01</v>
      </c>
      <c r="Z30" s="22">
        <f t="shared" si="15"/>
        <v>0.01</v>
      </c>
      <c r="AA30" s="22">
        <f t="shared" si="16"/>
        <v>0.01</v>
      </c>
      <c r="AB30" s="22">
        <f t="shared" si="17"/>
        <v>0.01</v>
      </c>
      <c r="AC30" s="22">
        <f t="shared" si="18"/>
        <v>0.01</v>
      </c>
      <c r="AD30" s="22">
        <f t="shared" si="19"/>
        <v>0.02</v>
      </c>
      <c r="AE30" s="22">
        <f t="shared" si="20"/>
        <v>0.01</v>
      </c>
      <c r="AF30" s="22">
        <f t="shared" si="21"/>
        <v>0.01</v>
      </c>
      <c r="AG30" s="22">
        <f t="shared" si="22"/>
        <v>0.01</v>
      </c>
      <c r="AH30" s="22">
        <f t="shared" si="23"/>
        <v>0.01</v>
      </c>
      <c r="AI30" s="22">
        <f t="shared" si="24"/>
        <v>0.01</v>
      </c>
      <c r="AJ30" s="22">
        <f t="shared" si="25"/>
        <v>0.01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372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27</v>
      </c>
      <c r="D47" s="13">
        <f>COUNTIF(G4:G43,"*下層*")</f>
        <v>0</v>
      </c>
      <c r="E47" s="13">
        <f>COUNTA(A4:A43)</f>
        <v>27</v>
      </c>
      <c r="F47" s="9"/>
      <c r="G47" s="14">
        <f>C47*100</f>
        <v>2700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12</v>
      </c>
      <c r="D48" s="13" t="str">
        <f>IF(D47&gt;0,ROUND(SUMIF(G4:G43,"*下層*",E4:E43)/D47,0),"")</f>
        <v/>
      </c>
      <c r="E48" s="13">
        <f>ROUND(SUM(E4:E43)/E47,0)</f>
        <v>12</v>
      </c>
      <c r="F48" s="12"/>
      <c r="G48" s="14">
        <f>C48</f>
        <v>12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12</v>
      </c>
      <c r="D49" s="13" t="str">
        <f>IF(D47&gt;0,ROUND(SUMIF(G4:G43,"*下層*",D4:D43)/D47,0),"")</f>
        <v/>
      </c>
      <c r="E49" s="13">
        <f>ROUND(SUM(D4:D43)/E47,0)</f>
        <v>12</v>
      </c>
      <c r="F49" s="12"/>
      <c r="G49" s="14">
        <f>C49</f>
        <v>12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2.4199999999999995</v>
      </c>
      <c r="D50" s="15">
        <f>SUMIF(G4:G43,"*下層*",F4:F43)</f>
        <v>0</v>
      </c>
      <c r="E50" s="4">
        <f>SUM(F4:F43)</f>
        <v>2.4199999999999995</v>
      </c>
      <c r="F50" s="12"/>
      <c r="G50" s="16">
        <f>C50*100</f>
        <v>241.99999999999994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形状比＝100、Sr＝16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18</v>
      </c>
      <c r="D54" s="13">
        <f>COUNTIF(H4:H43,"▲")</f>
        <v>0</v>
      </c>
      <c r="E54" s="13">
        <f>COUNTA(H4:H43)</f>
        <v>18</v>
      </c>
      <c r="F54" s="9"/>
      <c r="G54" s="14">
        <f>C54*100</f>
        <v>1800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/>
      <c r="B55" s="77"/>
      <c r="C55" s="13">
        <f>IF(C54&gt;0,ROUND(SUMIF(H4:H43,"○",E4:E43)/C54,0),"")</f>
        <v>11</v>
      </c>
      <c r="D55" s="13" t="str">
        <f>IF(D54&gt;0,ROUND(SUMIF(H4:H43,"▲",E4:E43)/D54,0),"")</f>
        <v/>
      </c>
      <c r="E55" s="13">
        <f>ROUND(SUMIF(H4:H43,"*",E4:E43)/E54,0)</f>
        <v>11</v>
      </c>
      <c r="F55" s="12"/>
      <c r="G55" s="14">
        <f>C55</f>
        <v>11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11</v>
      </c>
      <c r="D56" s="13" t="str">
        <f>IF(D54&gt;0,ROUND(SUMIF(H4:H43,"▲",D4:D43)/D54,0),"")</f>
        <v/>
      </c>
      <c r="E56" s="13">
        <f>ROUND(SUMIF(H4:H43,"*",D4:D43)/E54,0)</f>
        <v>11</v>
      </c>
      <c r="F56" s="12"/>
      <c r="G56" s="14">
        <f>C56</f>
        <v>11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1.44</v>
      </c>
      <c r="D57" s="15">
        <f>SUMIF(H4:H43,"▲",F4:F43)</f>
        <v>0</v>
      </c>
      <c r="E57" s="15">
        <f>SUM(C57:D57)</f>
        <v>1.44</v>
      </c>
      <c r="F57" s="12"/>
      <c r="G57" s="18">
        <f>C57*100</f>
        <v>144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59.5</v>
      </c>
      <c r="D62" s="19" t="str">
        <f>IF(D47&gt;0,ROUND(D57/D50*100,1),"")</f>
        <v/>
      </c>
      <c r="E62" s="19">
        <f>ROUND(E57/E50*100,1)</f>
        <v>59.5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9</v>
      </c>
      <c r="D66" s="13">
        <f>D47-D54</f>
        <v>0</v>
      </c>
      <c r="E66" s="13">
        <f>SUM(C66:D66)</f>
        <v>9</v>
      </c>
      <c r="F66" s="9"/>
      <c r="G66" s="14">
        <f>C66*100</f>
        <v>900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14</v>
      </c>
      <c r="D67" s="13" t="str">
        <f>IF(D66&gt;0,ROUND(SUMIFS(E4:E43,G4:G43,"*下層*",H4:H43,"")/D66,0),"")</f>
        <v/>
      </c>
      <c r="E67" s="13">
        <f>IF(E66&gt;0,ROUND(SUMIF(H4:H43,"",E4:E43)/E66,0),"")</f>
        <v>14</v>
      </c>
      <c r="F67" s="12"/>
      <c r="G67" s="14">
        <f>C67</f>
        <v>14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13</v>
      </c>
      <c r="D68" s="13" t="str">
        <f>IF(D66&gt;0,ROUND(SUMIFS(D4:D43,G4:G43,"*下層*",H4:H43,"")/D66,0),"")</f>
        <v/>
      </c>
      <c r="E68" s="13">
        <f>IF(E66&gt;0,ROUND(SUMIF(H4:H43,"",D4:D43)/E66,0),"")</f>
        <v>13</v>
      </c>
      <c r="F68" s="12"/>
      <c r="G68" s="14">
        <f>C68</f>
        <v>13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0.97999999999999954</v>
      </c>
      <c r="D69" s="15" t="str">
        <f>IF(D66&gt;0,D50-D57,"")</f>
        <v/>
      </c>
      <c r="E69" s="4">
        <f>SUM(C69:D69)</f>
        <v>0.97999999999999954</v>
      </c>
      <c r="F69" s="12"/>
      <c r="G69" s="16">
        <f>C69*100</f>
        <v>97.999999999999957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形状比＝108、Sr＝24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95" priority="16" stopIfTrue="1">
      <formula>AND(($H4="スギ"),(#REF!&lt;12))</formula>
    </cfRule>
  </conditionalFormatting>
  <conditionalFormatting sqref="L4:L43">
    <cfRule type="expression" dxfId="494" priority="15" stopIfTrue="1">
      <formula>AND(($H4="スギ"),(#REF!&lt;22),(#REF!&gt;=12))</formula>
    </cfRule>
  </conditionalFormatting>
  <conditionalFormatting sqref="M4:M43">
    <cfRule type="expression" dxfId="493" priority="14" stopIfTrue="1">
      <formula>AND(($H4="スギ"),(#REF!&lt;32),(#REF!&gt;=22))</formula>
    </cfRule>
  </conditionalFormatting>
  <conditionalFormatting sqref="N4:N43">
    <cfRule type="expression" dxfId="492" priority="13" stopIfTrue="1">
      <formula>AND(($H4="スギ"),(#REF!&lt;42),(#REF!&gt;=32))</formula>
    </cfRule>
  </conditionalFormatting>
  <conditionalFormatting sqref="S4:S43">
    <cfRule type="expression" dxfId="491" priority="9" stopIfTrue="1">
      <formula>AND(($H4="ヒノキ"),(#REF!&lt;32),(#REF!&gt;=22))</formula>
    </cfRule>
  </conditionalFormatting>
  <conditionalFormatting sqref="Z4:AF43 U4:U43 AJ4:AJ43 O4:P43">
    <cfRule type="expression" dxfId="490" priority="12" stopIfTrue="1">
      <formula>AND(($H4="スギ"),(#REF!&gt;=42))</formula>
    </cfRule>
  </conditionalFormatting>
  <conditionalFormatting sqref="Z4:AF43 AJ4:AJ43 T4:U43">
    <cfRule type="expression" dxfId="489" priority="8" stopIfTrue="1">
      <formula>AND(($H4="ヒノキ"),(#REF!&gt;=32))</formula>
    </cfRule>
  </conditionalFormatting>
  <conditionalFormatting sqref="AA4:AA43 Q4:Q43">
    <cfRule type="expression" dxfId="488" priority="11" stopIfTrue="1">
      <formula>AND(($H4="ヒノキ"),(#REF!&lt;12))</formula>
    </cfRule>
  </conditionalFormatting>
  <conditionalFormatting sqref="AA4:AA43 V4:V43">
    <cfRule type="expression" dxfId="487" priority="7" stopIfTrue="1">
      <formula>AND(($H4="アカマツ"),(#REF!&lt;12))</formula>
    </cfRule>
  </conditionalFormatting>
  <conditionalFormatting sqref="AB4:AB43 W4:W43">
    <cfRule type="expression" dxfId="486" priority="6" stopIfTrue="1">
      <formula>AND(($H4="アカマツ"),(#REF!&lt;22),(#REF!&gt;=12))</formula>
    </cfRule>
  </conditionalFormatting>
  <conditionalFormatting sqref="AB4:AE43 R4:R43">
    <cfRule type="expression" dxfId="485" priority="10" stopIfTrue="1">
      <formula>AND(($H4="ヒノキ"),(#REF!&lt;22),(#REF!&gt;=12))</formula>
    </cfRule>
  </conditionalFormatting>
  <conditionalFormatting sqref="AC4:AC43 X4:X43">
    <cfRule type="expression" dxfId="484" priority="5" stopIfTrue="1">
      <formula>AND(($H4="アカマツ"),(#REF!&lt;42),(#REF!&gt;=22))</formula>
    </cfRule>
  </conditionalFormatting>
  <conditionalFormatting sqref="AG4:AG43">
    <cfRule type="expression" dxfId="483" priority="3" stopIfTrue="1">
      <formula>AND(($H4&lt;&gt;"スギ"),($H4&lt;&gt;"ヒノキ"),($H4&lt;&gt;"アカマツ"),(#REF!&lt;12))</formula>
    </cfRule>
  </conditionalFormatting>
  <conditionalFormatting sqref="AH4:AH43">
    <cfRule type="expression" dxfId="48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8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C7AA9-5FAD-489F-8147-F95302AF6A22}">
  <sheetPr>
    <tabColor rgb="FFFFC000"/>
  </sheetPr>
  <dimension ref="A1:AJ120"/>
  <sheetViews>
    <sheetView showGridLines="0" view="pageBreakPreview" topLeftCell="A40" zoomScaleNormal="85" zoomScaleSheetLayoutView="100" workbookViewId="0">
      <selection activeCell="I26" sqref="I26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238</v>
      </c>
      <c r="B2" s="65"/>
      <c r="C2" s="65"/>
      <c r="D2" s="65"/>
      <c r="E2" s="65"/>
      <c r="F2" s="65"/>
      <c r="G2" s="65"/>
      <c r="H2" s="66" t="s">
        <v>276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691</v>
      </c>
      <c r="B4" s="78" t="s">
        <v>266</v>
      </c>
      <c r="C4" s="79"/>
      <c r="D4" s="21">
        <v>16</v>
      </c>
      <c r="E4" s="21">
        <v>13</v>
      </c>
      <c r="F4" s="4">
        <f t="shared" ref="F4:F43" si="0">IF(D4&gt;0,IF(B4="スギ",P4,IF(B4="ヒノキ",U4,IF(B4="アカマツ",Z4,IF(B4="カラマツ",AF4,AJ4)))),"")</f>
        <v>0.12</v>
      </c>
      <c r="G4" s="5" t="s">
        <v>267</v>
      </c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0.13</v>
      </c>
      <c r="L4" s="22">
        <f t="shared" ref="L4:L43" si="2">ROUND(10^(-5+0.73504+1.83346*LOG(D4)+1.06569*LOG(E4)),2)</f>
        <v>0.13</v>
      </c>
      <c r="M4" s="22">
        <f t="shared" ref="M4:M43" si="3">ROUND(10^(-5+0.71514+1.74357*LOG(D4)+1.17719*LOG(E4)),2)</f>
        <v>0.13</v>
      </c>
      <c r="N4" s="22">
        <f t="shared" ref="N4:N43" si="4">ROUND(10^(-5+0.82956+1.76381*LOG(D4)+1.06412*LOG(E4)),2)</f>
        <v>0.14000000000000001</v>
      </c>
      <c r="O4" s="22">
        <f t="shared" ref="O4:O43" si="5">ROUND(10^(-5+0.88226+1.79204*LOG(D4)+0.99303*LOG(E4)),2)</f>
        <v>0.14000000000000001</v>
      </c>
      <c r="P4" s="22">
        <f>HLOOKUP($D4,K$3:O$43,MATCH($A4,$A$3:$A$43,0),1)</f>
        <v>0.13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0.13</v>
      </c>
      <c r="R4" s="22">
        <f t="shared" ref="R4:R43" si="7">ROUND(10^(1.905709*LOG(D4)+1.011385*LOG(E4)-4.293729),2)</f>
        <v>0.13</v>
      </c>
      <c r="S4" s="22">
        <f t="shared" ref="S4:S43" si="8">ROUND(10^(1.771888*LOG(D4)+1.138415*LOG(E4)-4.271259),2)</f>
        <v>0.14000000000000001</v>
      </c>
      <c r="T4" s="22">
        <f t="shared" ref="T4:T43" si="9">ROUND(10^(1.671519*LOG(D4)+1.363617*LOG(E4)-4.404407),2)</f>
        <v>0.13</v>
      </c>
      <c r="U4" s="22">
        <f t="shared" ref="U4:U43" si="10">HLOOKUP($D4,Q$3:T$43,MATCH($A4,$A$3:$A$43,0),1)</f>
        <v>0.13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0.14000000000000001</v>
      </c>
      <c r="W4" s="22">
        <f t="shared" ref="W4:W43" si="12">ROUND(10^(-4.155639+1.847898*LOG(D4)+0.951955*LOG(E4)),2)</f>
        <v>0.13</v>
      </c>
      <c r="X4" s="22">
        <f t="shared" ref="X4:X43" si="13">ROUND(10^(-4.194535+1.804172*LOG(D4)+1.034248*LOG(E4)),2)</f>
        <v>0.13</v>
      </c>
      <c r="Y4" s="22">
        <f t="shared" ref="Y4:Y43" si="14">ROUND(10^(-4.42347+2.006485*LOG(D4)+0.967757*LOG(E4)),2)</f>
        <v>0.12</v>
      </c>
      <c r="Z4" s="22">
        <f t="shared" ref="Z4:Z43" si="15">HLOOKUP($D4,V$3:Y$43,MATCH($A4,$A$3:$A$43,0),1)</f>
        <v>0.13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0.12</v>
      </c>
      <c r="AB4" s="22">
        <f t="shared" ref="AB4:AB43" si="17">ROUND(10^(1.979213*LOG(D4)+0.998347*LOG(E4)-4.369281),2)</f>
        <v>0.13</v>
      </c>
      <c r="AC4" s="22">
        <f t="shared" ref="AC4:AC43" si="18">ROUND(10^(1.904401*LOG(D4)+1.062478*LOG(E4)-4.348104),2)</f>
        <v>0.13</v>
      </c>
      <c r="AD4" s="22">
        <f t="shared" ref="AD4:AD43" si="19">ROUND(10^(1.640825*LOG(D4)+1.080387*LOG(E4)-3.976731),2)</f>
        <v>0.16</v>
      </c>
      <c r="AE4" s="22">
        <f t="shared" ref="AE4:AE43" si="20">ROUND(10^(1.90887*LOG(D4)+1.088002*LOG(E4)-4.431495),2)</f>
        <v>0.12</v>
      </c>
      <c r="AF4" s="22">
        <f t="shared" ref="AF4:AF43" si="21">HLOOKUP($D4,AA$3:AE$43,MATCH($A4,$A$3:$A$43,0),1)</f>
        <v>0.13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0.12</v>
      </c>
      <c r="AH4" s="22">
        <f t="shared" ref="AH4:AH43" si="23">ROUND(10^(1.93813902*LOG(D4)+0.96697002*LOG(E4)-4.32216295),2)</f>
        <v>0.12</v>
      </c>
      <c r="AI4" s="22">
        <f t="shared" ref="AI4:AI43" si="24">ROUND(10^(1.82464098*LOG(D4)+0.97625989*LOG(E4)-4.15096808),2)</f>
        <v>0.14000000000000001</v>
      </c>
      <c r="AJ4" s="22">
        <f t="shared" ref="AJ4:AJ43" si="25">HLOOKUP($D4,AG$3:AI$43,MATCH($A4,$A$3:$A$43,0),1)</f>
        <v>0.12</v>
      </c>
    </row>
    <row r="5" spans="1:36" ht="12.95" customHeight="1">
      <c r="A5" s="21">
        <v>692</v>
      </c>
      <c r="B5" s="78" t="s">
        <v>266</v>
      </c>
      <c r="C5" s="79"/>
      <c r="D5" s="21">
        <v>14</v>
      </c>
      <c r="E5" s="21">
        <v>14</v>
      </c>
      <c r="F5" s="4">
        <f t="shared" si="0"/>
        <v>0.1</v>
      </c>
      <c r="G5" s="5" t="s">
        <v>267</v>
      </c>
      <c r="H5" s="21" t="s">
        <v>268</v>
      </c>
      <c r="I5" s="21" t="s">
        <v>39</v>
      </c>
      <c r="J5" s="1" t="s">
        <v>15</v>
      </c>
      <c r="K5" s="22">
        <f t="shared" si="1"/>
        <v>0.11</v>
      </c>
      <c r="L5" s="22">
        <f t="shared" si="2"/>
        <v>0.11</v>
      </c>
      <c r="M5" s="22">
        <f t="shared" si="3"/>
        <v>0.12</v>
      </c>
      <c r="N5" s="22">
        <f t="shared" si="4"/>
        <v>0.12</v>
      </c>
      <c r="O5" s="22">
        <f t="shared" si="5"/>
        <v>0.12</v>
      </c>
      <c r="P5" s="22">
        <f t="shared" ref="P5:P43" si="26">HLOOKUP($D5,K$3:O$43,MATCH(A5,$A$3:$A$43,0),1)</f>
        <v>0.11</v>
      </c>
      <c r="Q5" s="22">
        <f t="shared" si="6"/>
        <v>0.11</v>
      </c>
      <c r="R5" s="22">
        <f t="shared" si="7"/>
        <v>0.11</v>
      </c>
      <c r="S5" s="22">
        <f t="shared" si="8"/>
        <v>0.12</v>
      </c>
      <c r="T5" s="22">
        <f t="shared" si="9"/>
        <v>0.12</v>
      </c>
      <c r="U5" s="22">
        <f t="shared" si="10"/>
        <v>0.11</v>
      </c>
      <c r="V5" s="22">
        <f t="shared" si="11"/>
        <v>0.12</v>
      </c>
      <c r="W5" s="22">
        <f t="shared" si="12"/>
        <v>0.11</v>
      </c>
      <c r="X5" s="22">
        <f t="shared" si="13"/>
        <v>0.11</v>
      </c>
      <c r="Y5" s="22">
        <f t="shared" si="14"/>
        <v>0.1</v>
      </c>
      <c r="Z5" s="22">
        <f t="shared" si="15"/>
        <v>0.11</v>
      </c>
      <c r="AA5" s="22">
        <f t="shared" si="16"/>
        <v>0.1</v>
      </c>
      <c r="AB5" s="22">
        <f t="shared" si="17"/>
        <v>0.11</v>
      </c>
      <c r="AC5" s="22">
        <f t="shared" si="18"/>
        <v>0.11</v>
      </c>
      <c r="AD5" s="22">
        <f t="shared" si="19"/>
        <v>0.14000000000000001</v>
      </c>
      <c r="AE5" s="22">
        <f t="shared" si="20"/>
        <v>0.1</v>
      </c>
      <c r="AF5" s="22">
        <f t="shared" si="21"/>
        <v>0.11</v>
      </c>
      <c r="AG5" s="22">
        <f t="shared" si="22"/>
        <v>0.1</v>
      </c>
      <c r="AH5" s="22">
        <f t="shared" si="23"/>
        <v>0.1</v>
      </c>
      <c r="AI5" s="22">
        <f t="shared" si="24"/>
        <v>0.11</v>
      </c>
      <c r="AJ5" s="22">
        <f t="shared" si="25"/>
        <v>0.1</v>
      </c>
    </row>
    <row r="6" spans="1:36" ht="12.95" customHeight="1">
      <c r="A6" s="21">
        <v>693</v>
      </c>
      <c r="B6" s="78" t="s">
        <v>266</v>
      </c>
      <c r="C6" s="79"/>
      <c r="D6" s="21">
        <v>10</v>
      </c>
      <c r="E6" s="21">
        <v>12</v>
      </c>
      <c r="F6" s="4">
        <f t="shared" si="0"/>
        <v>0.05</v>
      </c>
      <c r="G6" s="5" t="s">
        <v>267</v>
      </c>
      <c r="H6" s="21" t="s">
        <v>268</v>
      </c>
      <c r="I6" s="21" t="s">
        <v>39</v>
      </c>
      <c r="J6" s="1" t="s">
        <v>15</v>
      </c>
      <c r="K6" s="22">
        <f t="shared" si="1"/>
        <v>0.05</v>
      </c>
      <c r="L6" s="22">
        <f t="shared" si="2"/>
        <v>0.05</v>
      </c>
      <c r="M6" s="22">
        <f t="shared" si="3"/>
        <v>0.05</v>
      </c>
      <c r="N6" s="22">
        <f t="shared" si="4"/>
        <v>0.06</v>
      </c>
      <c r="O6" s="22">
        <f t="shared" si="5"/>
        <v>0.06</v>
      </c>
      <c r="P6" s="22">
        <f t="shared" si="26"/>
        <v>0.05</v>
      </c>
      <c r="Q6" s="22">
        <f t="shared" si="6"/>
        <v>0.05</v>
      </c>
      <c r="R6" s="22">
        <f t="shared" si="7"/>
        <v>0.05</v>
      </c>
      <c r="S6" s="22">
        <f t="shared" si="8"/>
        <v>0.05</v>
      </c>
      <c r="T6" s="22">
        <f t="shared" si="9"/>
        <v>0.05</v>
      </c>
      <c r="U6" s="22">
        <f t="shared" si="10"/>
        <v>0.05</v>
      </c>
      <c r="V6" s="22">
        <f t="shared" si="11"/>
        <v>0.05</v>
      </c>
      <c r="W6" s="22">
        <f t="shared" si="12"/>
        <v>0.05</v>
      </c>
      <c r="X6" s="22">
        <f t="shared" si="13"/>
        <v>0.05</v>
      </c>
      <c r="Y6" s="22">
        <f t="shared" si="14"/>
        <v>0.04</v>
      </c>
      <c r="Z6" s="22">
        <f t="shared" si="15"/>
        <v>0.05</v>
      </c>
      <c r="AA6" s="22">
        <f t="shared" si="16"/>
        <v>0.05</v>
      </c>
      <c r="AB6" s="22">
        <f t="shared" si="17"/>
        <v>0.05</v>
      </c>
      <c r="AC6" s="22">
        <f t="shared" si="18"/>
        <v>0.05</v>
      </c>
      <c r="AD6" s="22">
        <f t="shared" si="19"/>
        <v>7.0000000000000007E-2</v>
      </c>
      <c r="AE6" s="22">
        <f t="shared" si="20"/>
        <v>0.04</v>
      </c>
      <c r="AF6" s="22">
        <f t="shared" si="21"/>
        <v>0.05</v>
      </c>
      <c r="AG6" s="22">
        <f t="shared" si="22"/>
        <v>0.05</v>
      </c>
      <c r="AH6" s="22">
        <f t="shared" si="23"/>
        <v>0.05</v>
      </c>
      <c r="AI6" s="22">
        <f t="shared" si="24"/>
        <v>0.05</v>
      </c>
      <c r="AJ6" s="22">
        <f t="shared" si="25"/>
        <v>0.05</v>
      </c>
    </row>
    <row r="7" spans="1:36" ht="12.95" customHeight="1">
      <c r="A7" s="21">
        <v>694</v>
      </c>
      <c r="B7" s="78" t="s">
        <v>266</v>
      </c>
      <c r="C7" s="79"/>
      <c r="D7" s="21">
        <v>8</v>
      </c>
      <c r="E7" s="21">
        <v>9</v>
      </c>
      <c r="F7" s="4">
        <f t="shared" si="0"/>
        <v>0.02</v>
      </c>
      <c r="G7" s="5" t="s">
        <v>267</v>
      </c>
      <c r="H7" s="21" t="s">
        <v>268</v>
      </c>
      <c r="I7" s="21" t="s">
        <v>39</v>
      </c>
      <c r="J7" s="1" t="s">
        <v>15</v>
      </c>
      <c r="K7" s="22">
        <f t="shared" si="1"/>
        <v>0.03</v>
      </c>
      <c r="L7" s="22">
        <f t="shared" si="2"/>
        <v>0.03</v>
      </c>
      <c r="M7" s="22">
        <f t="shared" si="3"/>
        <v>0.03</v>
      </c>
      <c r="N7" s="22">
        <f t="shared" si="4"/>
        <v>0.03</v>
      </c>
      <c r="O7" s="22">
        <f t="shared" si="5"/>
        <v>0.03</v>
      </c>
      <c r="P7" s="22">
        <f t="shared" si="26"/>
        <v>0.03</v>
      </c>
      <c r="Q7" s="22">
        <f t="shared" si="6"/>
        <v>0.03</v>
      </c>
      <c r="R7" s="22">
        <f t="shared" si="7"/>
        <v>0.02</v>
      </c>
      <c r="S7" s="22">
        <f t="shared" si="8"/>
        <v>0.03</v>
      </c>
      <c r="T7" s="22">
        <f t="shared" si="9"/>
        <v>0.03</v>
      </c>
      <c r="U7" s="22">
        <f t="shared" si="10"/>
        <v>0.03</v>
      </c>
      <c r="V7" s="22">
        <f t="shared" si="11"/>
        <v>0.03</v>
      </c>
      <c r="W7" s="22">
        <f t="shared" si="12"/>
        <v>0.03</v>
      </c>
      <c r="X7" s="22">
        <f t="shared" si="13"/>
        <v>0.03</v>
      </c>
      <c r="Y7" s="22">
        <f t="shared" si="14"/>
        <v>0.02</v>
      </c>
      <c r="Z7" s="22">
        <f t="shared" si="15"/>
        <v>0.03</v>
      </c>
      <c r="AA7" s="22">
        <f t="shared" si="16"/>
        <v>0.02</v>
      </c>
      <c r="AB7" s="22">
        <f t="shared" si="17"/>
        <v>0.02</v>
      </c>
      <c r="AC7" s="22">
        <f t="shared" si="18"/>
        <v>0.02</v>
      </c>
      <c r="AD7" s="22">
        <f t="shared" si="19"/>
        <v>0.03</v>
      </c>
      <c r="AE7" s="22">
        <f t="shared" si="20"/>
        <v>0.02</v>
      </c>
      <c r="AF7" s="22">
        <f t="shared" si="21"/>
        <v>0.02</v>
      </c>
      <c r="AG7" s="22">
        <f t="shared" si="22"/>
        <v>0.02</v>
      </c>
      <c r="AH7" s="22">
        <f t="shared" si="23"/>
        <v>0.02</v>
      </c>
      <c r="AI7" s="22">
        <f t="shared" si="24"/>
        <v>0.03</v>
      </c>
      <c r="AJ7" s="22">
        <f t="shared" si="25"/>
        <v>0.02</v>
      </c>
    </row>
    <row r="8" spans="1:36" ht="12.95" customHeight="1">
      <c r="A8" s="21">
        <v>695</v>
      </c>
      <c r="B8" s="78" t="s">
        <v>269</v>
      </c>
      <c r="C8" s="79"/>
      <c r="D8" s="21">
        <v>14</v>
      </c>
      <c r="E8" s="21">
        <v>11</v>
      </c>
      <c r="F8" s="4">
        <f t="shared" si="0"/>
        <v>0.08</v>
      </c>
      <c r="G8" s="5" t="s">
        <v>267</v>
      </c>
      <c r="H8" s="21" t="s">
        <v>268</v>
      </c>
      <c r="I8" s="21" t="s">
        <v>270</v>
      </c>
      <c r="J8" s="1" t="s">
        <v>15</v>
      </c>
      <c r="K8" s="22">
        <f t="shared" si="1"/>
        <v>0.09</v>
      </c>
      <c r="L8" s="22">
        <f t="shared" si="2"/>
        <v>0.09</v>
      </c>
      <c r="M8" s="22">
        <f t="shared" si="3"/>
        <v>0.09</v>
      </c>
      <c r="N8" s="22">
        <f t="shared" si="4"/>
        <v>0.09</v>
      </c>
      <c r="O8" s="22">
        <f t="shared" si="5"/>
        <v>0.09</v>
      </c>
      <c r="P8" s="22">
        <f t="shared" si="26"/>
        <v>0.09</v>
      </c>
      <c r="Q8" s="22">
        <f t="shared" si="6"/>
        <v>0.08</v>
      </c>
      <c r="R8" s="22">
        <f t="shared" si="7"/>
        <v>0.09</v>
      </c>
      <c r="S8" s="22">
        <f t="shared" si="8"/>
        <v>0.09</v>
      </c>
      <c r="T8" s="22">
        <f t="shared" si="9"/>
        <v>0.09</v>
      </c>
      <c r="U8" s="22">
        <f t="shared" si="10"/>
        <v>0.09</v>
      </c>
      <c r="V8" s="22">
        <f t="shared" si="11"/>
        <v>0.09</v>
      </c>
      <c r="W8" s="22">
        <f t="shared" si="12"/>
        <v>0.09</v>
      </c>
      <c r="X8" s="22">
        <f t="shared" si="13"/>
        <v>0.09</v>
      </c>
      <c r="Y8" s="22">
        <f t="shared" si="14"/>
        <v>0.08</v>
      </c>
      <c r="Z8" s="22">
        <f t="shared" si="15"/>
        <v>0.09</v>
      </c>
      <c r="AA8" s="22">
        <f t="shared" si="16"/>
        <v>0.08</v>
      </c>
      <c r="AB8" s="22">
        <f t="shared" si="17"/>
        <v>0.09</v>
      </c>
      <c r="AC8" s="22">
        <f t="shared" si="18"/>
        <v>0.09</v>
      </c>
      <c r="AD8" s="22">
        <f t="shared" si="19"/>
        <v>0.11</v>
      </c>
      <c r="AE8" s="22">
        <f t="shared" si="20"/>
        <v>0.08</v>
      </c>
      <c r="AF8" s="22">
        <f t="shared" si="21"/>
        <v>0.09</v>
      </c>
      <c r="AG8" s="22">
        <f t="shared" si="22"/>
        <v>0.08</v>
      </c>
      <c r="AH8" s="22">
        <f t="shared" si="23"/>
        <v>0.08</v>
      </c>
      <c r="AI8" s="22">
        <f t="shared" si="24"/>
        <v>0.09</v>
      </c>
      <c r="AJ8" s="22">
        <f t="shared" si="25"/>
        <v>0.08</v>
      </c>
    </row>
    <row r="9" spans="1:36" ht="12.95" customHeight="1">
      <c r="A9" s="21">
        <v>696</v>
      </c>
      <c r="B9" s="78" t="s">
        <v>269</v>
      </c>
      <c r="C9" s="79"/>
      <c r="D9" s="21">
        <v>8</v>
      </c>
      <c r="E9" s="21">
        <v>7</v>
      </c>
      <c r="F9" s="4">
        <f t="shared" si="0"/>
        <v>0.02</v>
      </c>
      <c r="G9" s="5" t="s">
        <v>267</v>
      </c>
      <c r="H9" s="21" t="s">
        <v>268</v>
      </c>
      <c r="I9" s="21" t="s">
        <v>270</v>
      </c>
      <c r="J9" s="1" t="s">
        <v>15</v>
      </c>
      <c r="K9" s="22">
        <f t="shared" si="1"/>
        <v>0.02</v>
      </c>
      <c r="L9" s="22">
        <f t="shared" si="2"/>
        <v>0.02</v>
      </c>
      <c r="M9" s="22">
        <f t="shared" si="3"/>
        <v>0.02</v>
      </c>
      <c r="N9" s="22">
        <f t="shared" si="4"/>
        <v>0.02</v>
      </c>
      <c r="O9" s="22">
        <f t="shared" si="5"/>
        <v>0.02</v>
      </c>
      <c r="P9" s="22">
        <f t="shared" si="26"/>
        <v>0.02</v>
      </c>
      <c r="Q9" s="22">
        <f t="shared" si="6"/>
        <v>0.02</v>
      </c>
      <c r="R9" s="22">
        <f t="shared" si="7"/>
        <v>0.02</v>
      </c>
      <c r="S9" s="22">
        <f t="shared" si="8"/>
        <v>0.02</v>
      </c>
      <c r="T9" s="22">
        <f t="shared" si="9"/>
        <v>0.02</v>
      </c>
      <c r="U9" s="22">
        <f t="shared" si="10"/>
        <v>0.02</v>
      </c>
      <c r="V9" s="22">
        <f t="shared" si="11"/>
        <v>0.02</v>
      </c>
      <c r="W9" s="22">
        <f t="shared" si="12"/>
        <v>0.02</v>
      </c>
      <c r="X9" s="22">
        <f t="shared" si="13"/>
        <v>0.02</v>
      </c>
      <c r="Y9" s="22">
        <f t="shared" si="14"/>
        <v>0.02</v>
      </c>
      <c r="Z9" s="22">
        <f t="shared" si="15"/>
        <v>0.02</v>
      </c>
      <c r="AA9" s="22">
        <f t="shared" si="16"/>
        <v>0.02</v>
      </c>
      <c r="AB9" s="22">
        <f t="shared" si="17"/>
        <v>0.02</v>
      </c>
      <c r="AC9" s="22">
        <f t="shared" si="18"/>
        <v>0.02</v>
      </c>
      <c r="AD9" s="22">
        <f t="shared" si="19"/>
        <v>0.03</v>
      </c>
      <c r="AE9" s="22">
        <f t="shared" si="20"/>
        <v>0.02</v>
      </c>
      <c r="AF9" s="22">
        <f t="shared" si="21"/>
        <v>0.02</v>
      </c>
      <c r="AG9" s="22">
        <f t="shared" si="22"/>
        <v>0.02</v>
      </c>
      <c r="AH9" s="22">
        <f t="shared" si="23"/>
        <v>0.02</v>
      </c>
      <c r="AI9" s="22">
        <f t="shared" si="24"/>
        <v>0.02</v>
      </c>
      <c r="AJ9" s="22">
        <f t="shared" si="25"/>
        <v>0.02</v>
      </c>
    </row>
    <row r="10" spans="1:36" ht="12.95" customHeight="1">
      <c r="A10" s="21">
        <v>697</v>
      </c>
      <c r="B10" s="78" t="s">
        <v>271</v>
      </c>
      <c r="C10" s="79"/>
      <c r="D10" s="21">
        <v>20</v>
      </c>
      <c r="E10" s="21">
        <v>16</v>
      </c>
      <c r="F10" s="4">
        <f t="shared" si="0"/>
        <v>0.23</v>
      </c>
      <c r="G10" s="5"/>
      <c r="H10" s="21" t="s">
        <v>268</v>
      </c>
      <c r="I10" s="21" t="s">
        <v>270</v>
      </c>
      <c r="J10" s="1" t="s">
        <v>15</v>
      </c>
      <c r="K10" s="22">
        <f t="shared" si="1"/>
        <v>0.23</v>
      </c>
      <c r="L10" s="22">
        <f t="shared" si="2"/>
        <v>0.25</v>
      </c>
      <c r="M10" s="22">
        <f t="shared" si="3"/>
        <v>0.25</v>
      </c>
      <c r="N10" s="22">
        <f t="shared" si="4"/>
        <v>0.25</v>
      </c>
      <c r="O10" s="22">
        <f t="shared" si="5"/>
        <v>0.26</v>
      </c>
      <c r="P10" s="22">
        <f t="shared" si="26"/>
        <v>0.25</v>
      </c>
      <c r="Q10" s="22">
        <f t="shared" si="6"/>
        <v>0.23</v>
      </c>
      <c r="R10" s="22">
        <f t="shared" si="7"/>
        <v>0.25</v>
      </c>
      <c r="S10" s="22">
        <f t="shared" si="8"/>
        <v>0.25</v>
      </c>
      <c r="T10" s="22">
        <f t="shared" si="9"/>
        <v>0.26</v>
      </c>
      <c r="U10" s="22">
        <f t="shared" si="10"/>
        <v>0.25</v>
      </c>
      <c r="V10" s="22">
        <f t="shared" si="11"/>
        <v>0.26</v>
      </c>
      <c r="W10" s="22">
        <f t="shared" si="12"/>
        <v>0.25</v>
      </c>
      <c r="X10" s="22">
        <f t="shared" si="13"/>
        <v>0.25</v>
      </c>
      <c r="Y10" s="22">
        <f t="shared" si="14"/>
        <v>0.23</v>
      </c>
      <c r="Z10" s="22">
        <f t="shared" si="15"/>
        <v>0.25</v>
      </c>
      <c r="AA10" s="22">
        <f t="shared" si="16"/>
        <v>0.22</v>
      </c>
      <c r="AB10" s="22">
        <f t="shared" si="17"/>
        <v>0.26</v>
      </c>
      <c r="AC10" s="22">
        <f t="shared" si="18"/>
        <v>0.26</v>
      </c>
      <c r="AD10" s="22">
        <f t="shared" si="19"/>
        <v>0.28999999999999998</v>
      </c>
      <c r="AE10" s="22">
        <f t="shared" si="20"/>
        <v>0.23</v>
      </c>
      <c r="AF10" s="22">
        <f t="shared" si="21"/>
        <v>0.26</v>
      </c>
      <c r="AG10" s="22">
        <f t="shared" si="22"/>
        <v>0.22</v>
      </c>
      <c r="AH10" s="22">
        <f t="shared" si="23"/>
        <v>0.23</v>
      </c>
      <c r="AI10" s="22">
        <f t="shared" si="24"/>
        <v>0.25</v>
      </c>
      <c r="AJ10" s="22">
        <f t="shared" si="25"/>
        <v>0.23</v>
      </c>
    </row>
    <row r="11" spans="1:36" ht="12.95" customHeight="1">
      <c r="A11" s="21">
        <v>698</v>
      </c>
      <c r="B11" s="78" t="s">
        <v>266</v>
      </c>
      <c r="C11" s="79"/>
      <c r="D11" s="21">
        <v>8</v>
      </c>
      <c r="E11" s="21">
        <v>11</v>
      </c>
      <c r="F11" s="4">
        <f t="shared" si="0"/>
        <v>0.03</v>
      </c>
      <c r="G11" s="5" t="s">
        <v>267</v>
      </c>
      <c r="H11" s="21"/>
      <c r="I11" s="21"/>
      <c r="J11" s="1" t="s">
        <v>15</v>
      </c>
      <c r="K11" s="22">
        <f t="shared" si="1"/>
        <v>0.03</v>
      </c>
      <c r="L11" s="22">
        <f t="shared" si="2"/>
        <v>0.03</v>
      </c>
      <c r="M11" s="22">
        <f t="shared" si="3"/>
        <v>0.03</v>
      </c>
      <c r="N11" s="22">
        <f t="shared" si="4"/>
        <v>0.03</v>
      </c>
      <c r="O11" s="22">
        <f t="shared" si="5"/>
        <v>0.03</v>
      </c>
      <c r="P11" s="22">
        <f t="shared" si="26"/>
        <v>0.03</v>
      </c>
      <c r="Q11" s="22">
        <f t="shared" si="6"/>
        <v>0.03</v>
      </c>
      <c r="R11" s="22">
        <f t="shared" si="7"/>
        <v>0.03</v>
      </c>
      <c r="S11" s="22">
        <f t="shared" si="8"/>
        <v>0.03</v>
      </c>
      <c r="T11" s="22">
        <f t="shared" si="9"/>
        <v>0.03</v>
      </c>
      <c r="U11" s="22">
        <f t="shared" si="10"/>
        <v>0.03</v>
      </c>
      <c r="V11" s="22">
        <f t="shared" si="11"/>
        <v>0.03</v>
      </c>
      <c r="W11" s="22">
        <f t="shared" si="12"/>
        <v>0.03</v>
      </c>
      <c r="X11" s="22">
        <f t="shared" si="13"/>
        <v>0.03</v>
      </c>
      <c r="Y11" s="22">
        <f t="shared" si="14"/>
        <v>0.02</v>
      </c>
      <c r="Z11" s="22">
        <f t="shared" si="15"/>
        <v>0.03</v>
      </c>
      <c r="AA11" s="22">
        <f t="shared" si="16"/>
        <v>0.03</v>
      </c>
      <c r="AB11" s="22">
        <f t="shared" si="17"/>
        <v>0.03</v>
      </c>
      <c r="AC11" s="22">
        <f t="shared" si="18"/>
        <v>0.03</v>
      </c>
      <c r="AD11" s="22">
        <f t="shared" si="19"/>
        <v>0.04</v>
      </c>
      <c r="AE11" s="22">
        <f t="shared" si="20"/>
        <v>0.03</v>
      </c>
      <c r="AF11" s="22">
        <f t="shared" si="21"/>
        <v>0.03</v>
      </c>
      <c r="AG11" s="22">
        <f t="shared" si="22"/>
        <v>0.03</v>
      </c>
      <c r="AH11" s="22">
        <f t="shared" si="23"/>
        <v>0.03</v>
      </c>
      <c r="AI11" s="22">
        <f t="shared" si="24"/>
        <v>0.03</v>
      </c>
      <c r="AJ11" s="22">
        <f t="shared" si="25"/>
        <v>0.03</v>
      </c>
    </row>
    <row r="12" spans="1:36" ht="12.95" customHeight="1">
      <c r="A12" s="21">
        <v>699</v>
      </c>
      <c r="B12" s="78" t="s">
        <v>266</v>
      </c>
      <c r="C12" s="79"/>
      <c r="D12" s="21">
        <v>8</v>
      </c>
      <c r="E12" s="21">
        <v>9</v>
      </c>
      <c r="F12" s="4">
        <f t="shared" si="0"/>
        <v>0.02</v>
      </c>
      <c r="G12" s="5" t="s">
        <v>267</v>
      </c>
      <c r="H12" s="21" t="s">
        <v>268</v>
      </c>
      <c r="I12" s="21" t="s">
        <v>39</v>
      </c>
      <c r="J12" s="1" t="s">
        <v>15</v>
      </c>
      <c r="K12" s="22">
        <f t="shared" si="1"/>
        <v>0.03</v>
      </c>
      <c r="L12" s="22">
        <f t="shared" si="2"/>
        <v>0.03</v>
      </c>
      <c r="M12" s="22">
        <f t="shared" si="3"/>
        <v>0.03</v>
      </c>
      <c r="N12" s="22">
        <f t="shared" si="4"/>
        <v>0.03</v>
      </c>
      <c r="O12" s="22">
        <f t="shared" si="5"/>
        <v>0.03</v>
      </c>
      <c r="P12" s="22">
        <f t="shared" si="26"/>
        <v>0.03</v>
      </c>
      <c r="Q12" s="22">
        <f t="shared" si="6"/>
        <v>0.03</v>
      </c>
      <c r="R12" s="22">
        <f t="shared" si="7"/>
        <v>0.02</v>
      </c>
      <c r="S12" s="22">
        <f t="shared" si="8"/>
        <v>0.03</v>
      </c>
      <c r="T12" s="22">
        <f t="shared" si="9"/>
        <v>0.03</v>
      </c>
      <c r="U12" s="22">
        <f t="shared" si="10"/>
        <v>0.03</v>
      </c>
      <c r="V12" s="22">
        <f t="shared" si="11"/>
        <v>0.03</v>
      </c>
      <c r="W12" s="22">
        <f t="shared" si="12"/>
        <v>0.03</v>
      </c>
      <c r="X12" s="22">
        <f t="shared" si="13"/>
        <v>0.03</v>
      </c>
      <c r="Y12" s="22">
        <f t="shared" si="14"/>
        <v>0.02</v>
      </c>
      <c r="Z12" s="22">
        <f t="shared" si="15"/>
        <v>0.03</v>
      </c>
      <c r="AA12" s="22">
        <f t="shared" si="16"/>
        <v>0.02</v>
      </c>
      <c r="AB12" s="22">
        <f t="shared" si="17"/>
        <v>0.02</v>
      </c>
      <c r="AC12" s="22">
        <f t="shared" si="18"/>
        <v>0.02</v>
      </c>
      <c r="AD12" s="22">
        <f t="shared" si="19"/>
        <v>0.03</v>
      </c>
      <c r="AE12" s="22">
        <f t="shared" si="20"/>
        <v>0.02</v>
      </c>
      <c r="AF12" s="22">
        <f t="shared" si="21"/>
        <v>0.02</v>
      </c>
      <c r="AG12" s="22">
        <f t="shared" si="22"/>
        <v>0.02</v>
      </c>
      <c r="AH12" s="22">
        <f t="shared" si="23"/>
        <v>0.02</v>
      </c>
      <c r="AI12" s="22">
        <f t="shared" si="24"/>
        <v>0.03</v>
      </c>
      <c r="AJ12" s="22">
        <f t="shared" si="25"/>
        <v>0.02</v>
      </c>
    </row>
    <row r="13" spans="1:36" ht="12.95" customHeight="1">
      <c r="A13" s="21">
        <v>700</v>
      </c>
      <c r="B13" s="78" t="s">
        <v>271</v>
      </c>
      <c r="C13" s="79"/>
      <c r="D13" s="21">
        <v>8</v>
      </c>
      <c r="E13" s="21">
        <v>10</v>
      </c>
      <c r="F13" s="4">
        <f t="shared" si="0"/>
        <v>0.03</v>
      </c>
      <c r="G13" s="5" t="s">
        <v>267</v>
      </c>
      <c r="H13" s="21" t="s">
        <v>268</v>
      </c>
      <c r="I13" s="21" t="s">
        <v>39</v>
      </c>
      <c r="J13" s="1" t="s">
        <v>15</v>
      </c>
      <c r="K13" s="22">
        <f t="shared" si="1"/>
        <v>0.03</v>
      </c>
      <c r="L13" s="22">
        <f t="shared" si="2"/>
        <v>0.03</v>
      </c>
      <c r="M13" s="22">
        <f t="shared" si="3"/>
        <v>0.03</v>
      </c>
      <c r="N13" s="22">
        <f t="shared" si="4"/>
        <v>0.03</v>
      </c>
      <c r="O13" s="22">
        <f t="shared" si="5"/>
        <v>0.03</v>
      </c>
      <c r="P13" s="22">
        <f t="shared" si="26"/>
        <v>0.03</v>
      </c>
      <c r="Q13" s="22">
        <f t="shared" si="6"/>
        <v>0.03</v>
      </c>
      <c r="R13" s="22">
        <f t="shared" si="7"/>
        <v>0.03</v>
      </c>
      <c r="S13" s="22">
        <f t="shared" si="8"/>
        <v>0.03</v>
      </c>
      <c r="T13" s="22">
        <f t="shared" si="9"/>
        <v>0.03</v>
      </c>
      <c r="U13" s="22">
        <f t="shared" si="10"/>
        <v>0.03</v>
      </c>
      <c r="V13" s="22">
        <f t="shared" si="11"/>
        <v>0.03</v>
      </c>
      <c r="W13" s="22">
        <f t="shared" si="12"/>
        <v>0.03</v>
      </c>
      <c r="X13" s="22">
        <f t="shared" si="13"/>
        <v>0.03</v>
      </c>
      <c r="Y13" s="22">
        <f t="shared" si="14"/>
        <v>0.02</v>
      </c>
      <c r="Z13" s="22">
        <f t="shared" si="15"/>
        <v>0.03</v>
      </c>
      <c r="AA13" s="22">
        <f t="shared" si="16"/>
        <v>0.03</v>
      </c>
      <c r="AB13" s="22">
        <f t="shared" si="17"/>
        <v>0.03</v>
      </c>
      <c r="AC13" s="22">
        <f t="shared" si="18"/>
        <v>0.03</v>
      </c>
      <c r="AD13" s="22">
        <f t="shared" si="19"/>
        <v>0.04</v>
      </c>
      <c r="AE13" s="22">
        <f t="shared" si="20"/>
        <v>0.02</v>
      </c>
      <c r="AF13" s="22">
        <f t="shared" si="21"/>
        <v>0.03</v>
      </c>
      <c r="AG13" s="22">
        <f t="shared" si="22"/>
        <v>0.03</v>
      </c>
      <c r="AH13" s="22">
        <f t="shared" si="23"/>
        <v>0.02</v>
      </c>
      <c r="AI13" s="22">
        <f t="shared" si="24"/>
        <v>0.03</v>
      </c>
      <c r="AJ13" s="22">
        <f t="shared" si="25"/>
        <v>0.03</v>
      </c>
    </row>
    <row r="14" spans="1:36" ht="12.95" customHeight="1">
      <c r="A14" s="21">
        <v>701</v>
      </c>
      <c r="B14" s="78" t="s">
        <v>271</v>
      </c>
      <c r="C14" s="79"/>
      <c r="D14" s="21">
        <v>14</v>
      </c>
      <c r="E14" s="21">
        <v>12</v>
      </c>
      <c r="F14" s="4">
        <f t="shared" si="0"/>
        <v>0.09</v>
      </c>
      <c r="G14" s="5" t="s">
        <v>267</v>
      </c>
      <c r="H14" s="21"/>
      <c r="I14" s="21"/>
      <c r="J14" s="1" t="s">
        <v>15</v>
      </c>
      <c r="K14" s="22">
        <f t="shared" si="1"/>
        <v>0.09</v>
      </c>
      <c r="L14" s="22">
        <f t="shared" si="2"/>
        <v>0.1</v>
      </c>
      <c r="M14" s="22">
        <f t="shared" si="3"/>
        <v>0.1</v>
      </c>
      <c r="N14" s="22">
        <f t="shared" si="4"/>
        <v>0.1</v>
      </c>
      <c r="O14" s="22">
        <f t="shared" si="5"/>
        <v>0.1</v>
      </c>
      <c r="P14" s="22">
        <f t="shared" si="26"/>
        <v>0.1</v>
      </c>
      <c r="Q14" s="22">
        <f t="shared" si="6"/>
        <v>0.09</v>
      </c>
      <c r="R14" s="22">
        <f t="shared" si="7"/>
        <v>0.1</v>
      </c>
      <c r="S14" s="22">
        <f t="shared" si="8"/>
        <v>0.1</v>
      </c>
      <c r="T14" s="22">
        <f t="shared" si="9"/>
        <v>0.1</v>
      </c>
      <c r="U14" s="22">
        <f t="shared" si="10"/>
        <v>0.1</v>
      </c>
      <c r="V14" s="22">
        <f t="shared" si="11"/>
        <v>0.1</v>
      </c>
      <c r="W14" s="22">
        <f t="shared" si="12"/>
        <v>0.1</v>
      </c>
      <c r="X14" s="22">
        <f t="shared" si="13"/>
        <v>0.1</v>
      </c>
      <c r="Y14" s="22">
        <f t="shared" si="14"/>
        <v>0.08</v>
      </c>
      <c r="Z14" s="22">
        <f t="shared" si="15"/>
        <v>0.1</v>
      </c>
      <c r="AA14" s="22">
        <f t="shared" si="16"/>
        <v>0.09</v>
      </c>
      <c r="AB14" s="22">
        <f t="shared" si="17"/>
        <v>0.09</v>
      </c>
      <c r="AC14" s="22">
        <f t="shared" si="18"/>
        <v>0.1</v>
      </c>
      <c r="AD14" s="22">
        <f t="shared" si="19"/>
        <v>0.12</v>
      </c>
      <c r="AE14" s="22">
        <f t="shared" si="20"/>
        <v>0.09</v>
      </c>
      <c r="AF14" s="22">
        <f t="shared" si="21"/>
        <v>0.09</v>
      </c>
      <c r="AG14" s="22">
        <f t="shared" si="22"/>
        <v>0.09</v>
      </c>
      <c r="AH14" s="22">
        <f t="shared" si="23"/>
        <v>0.09</v>
      </c>
      <c r="AI14" s="22">
        <f t="shared" si="24"/>
        <v>0.1</v>
      </c>
      <c r="AJ14" s="22">
        <f t="shared" si="25"/>
        <v>0.09</v>
      </c>
    </row>
    <row r="15" spans="1:36" ht="12.95" customHeight="1">
      <c r="A15" s="21">
        <v>702</v>
      </c>
      <c r="B15" s="78" t="s">
        <v>271</v>
      </c>
      <c r="C15" s="79"/>
      <c r="D15" s="21">
        <v>8</v>
      </c>
      <c r="E15" s="21">
        <v>9</v>
      </c>
      <c r="F15" s="4">
        <f t="shared" si="0"/>
        <v>0.02</v>
      </c>
      <c r="G15" s="5" t="s">
        <v>267</v>
      </c>
      <c r="H15" s="21" t="s">
        <v>268</v>
      </c>
      <c r="I15" s="21" t="s">
        <v>39</v>
      </c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0.03</v>
      </c>
      <c r="O15" s="22">
        <f t="shared" si="5"/>
        <v>0.03</v>
      </c>
      <c r="P15" s="22">
        <f t="shared" si="26"/>
        <v>0.03</v>
      </c>
      <c r="Q15" s="22">
        <f t="shared" si="6"/>
        <v>0.03</v>
      </c>
      <c r="R15" s="22">
        <f t="shared" si="7"/>
        <v>0.02</v>
      </c>
      <c r="S15" s="22">
        <f t="shared" si="8"/>
        <v>0.03</v>
      </c>
      <c r="T15" s="22">
        <f t="shared" si="9"/>
        <v>0.03</v>
      </c>
      <c r="U15" s="22">
        <f t="shared" si="10"/>
        <v>0.03</v>
      </c>
      <c r="V15" s="22">
        <f t="shared" si="11"/>
        <v>0.03</v>
      </c>
      <c r="W15" s="22">
        <f t="shared" si="12"/>
        <v>0.03</v>
      </c>
      <c r="X15" s="22">
        <f t="shared" si="13"/>
        <v>0.03</v>
      </c>
      <c r="Y15" s="22">
        <f t="shared" si="14"/>
        <v>0.02</v>
      </c>
      <c r="Z15" s="22">
        <f t="shared" si="15"/>
        <v>0.03</v>
      </c>
      <c r="AA15" s="22">
        <f t="shared" si="16"/>
        <v>0.02</v>
      </c>
      <c r="AB15" s="22">
        <f t="shared" si="17"/>
        <v>0.02</v>
      </c>
      <c r="AC15" s="22">
        <f t="shared" si="18"/>
        <v>0.02</v>
      </c>
      <c r="AD15" s="22">
        <f t="shared" si="19"/>
        <v>0.03</v>
      </c>
      <c r="AE15" s="22">
        <f t="shared" si="20"/>
        <v>0.02</v>
      </c>
      <c r="AF15" s="22">
        <f t="shared" si="21"/>
        <v>0.02</v>
      </c>
      <c r="AG15" s="22">
        <f t="shared" si="22"/>
        <v>0.02</v>
      </c>
      <c r="AH15" s="22">
        <f t="shared" si="23"/>
        <v>0.02</v>
      </c>
      <c r="AI15" s="22">
        <f t="shared" si="24"/>
        <v>0.03</v>
      </c>
      <c r="AJ15" s="22">
        <f t="shared" si="25"/>
        <v>0.02</v>
      </c>
    </row>
    <row r="16" spans="1:36" ht="12.95" customHeight="1">
      <c r="A16" s="21">
        <v>703</v>
      </c>
      <c r="B16" s="78" t="s">
        <v>271</v>
      </c>
      <c r="C16" s="79"/>
      <c r="D16" s="21">
        <v>10</v>
      </c>
      <c r="E16" s="21">
        <v>10</v>
      </c>
      <c r="F16" s="4">
        <f t="shared" si="0"/>
        <v>0.04</v>
      </c>
      <c r="G16" s="5" t="s">
        <v>267</v>
      </c>
      <c r="H16" s="21" t="s">
        <v>268</v>
      </c>
      <c r="I16" s="21" t="s">
        <v>270</v>
      </c>
      <c r="J16" s="1" t="s">
        <v>15</v>
      </c>
      <c r="K16" s="22">
        <f t="shared" si="1"/>
        <v>0.04</v>
      </c>
      <c r="L16" s="22">
        <f t="shared" si="2"/>
        <v>0.04</v>
      </c>
      <c r="M16" s="22">
        <f t="shared" si="3"/>
        <v>0.04</v>
      </c>
      <c r="N16" s="22">
        <f t="shared" si="4"/>
        <v>0.05</v>
      </c>
      <c r="O16" s="22">
        <f t="shared" si="5"/>
        <v>0.05</v>
      </c>
      <c r="P16" s="22">
        <f t="shared" si="26"/>
        <v>0.04</v>
      </c>
      <c r="Q16" s="22">
        <f t="shared" si="6"/>
        <v>0.04</v>
      </c>
      <c r="R16" s="22">
        <f t="shared" si="7"/>
        <v>0.04</v>
      </c>
      <c r="S16" s="22">
        <f t="shared" si="8"/>
        <v>0.04</v>
      </c>
      <c r="T16" s="22">
        <f t="shared" si="9"/>
        <v>0.04</v>
      </c>
      <c r="U16" s="22">
        <f t="shared" si="10"/>
        <v>0.04</v>
      </c>
      <c r="V16" s="22">
        <f t="shared" si="11"/>
        <v>0.04</v>
      </c>
      <c r="W16" s="22">
        <f t="shared" si="12"/>
        <v>0.04</v>
      </c>
      <c r="X16" s="22">
        <f t="shared" si="13"/>
        <v>0.04</v>
      </c>
      <c r="Y16" s="22">
        <f t="shared" si="14"/>
        <v>0.04</v>
      </c>
      <c r="Z16" s="22">
        <f t="shared" si="15"/>
        <v>0.04</v>
      </c>
      <c r="AA16" s="22">
        <f t="shared" si="16"/>
        <v>0.04</v>
      </c>
      <c r="AB16" s="22">
        <f t="shared" si="17"/>
        <v>0.04</v>
      </c>
      <c r="AC16" s="22">
        <f t="shared" si="18"/>
        <v>0.04</v>
      </c>
      <c r="AD16" s="22">
        <f t="shared" si="19"/>
        <v>0.06</v>
      </c>
      <c r="AE16" s="22">
        <f t="shared" si="20"/>
        <v>0.04</v>
      </c>
      <c r="AF16" s="22">
        <f t="shared" si="21"/>
        <v>0.04</v>
      </c>
      <c r="AG16" s="22">
        <f t="shared" si="22"/>
        <v>0.04</v>
      </c>
      <c r="AH16" s="22">
        <f t="shared" si="23"/>
        <v>0.04</v>
      </c>
      <c r="AI16" s="22">
        <f t="shared" si="24"/>
        <v>0.04</v>
      </c>
      <c r="AJ16" s="22">
        <f t="shared" si="25"/>
        <v>0.04</v>
      </c>
    </row>
    <row r="17" spans="1:36" ht="12.95" customHeight="1">
      <c r="A17" s="21">
        <v>704</v>
      </c>
      <c r="B17" s="78" t="s">
        <v>271</v>
      </c>
      <c r="C17" s="79"/>
      <c r="D17" s="21">
        <v>12</v>
      </c>
      <c r="E17" s="21">
        <v>12</v>
      </c>
      <c r="F17" s="4">
        <f t="shared" si="0"/>
        <v>7.0000000000000007E-2</v>
      </c>
      <c r="G17" s="5" t="s">
        <v>267</v>
      </c>
      <c r="H17" s="21" t="s">
        <v>268</v>
      </c>
      <c r="I17" s="21" t="s">
        <v>270</v>
      </c>
      <c r="J17" s="1" t="s">
        <v>15</v>
      </c>
      <c r="K17" s="22">
        <f t="shared" si="1"/>
        <v>7.0000000000000007E-2</v>
      </c>
      <c r="L17" s="22">
        <f t="shared" si="2"/>
        <v>7.0000000000000007E-2</v>
      </c>
      <c r="M17" s="22">
        <f t="shared" si="3"/>
        <v>7.0000000000000007E-2</v>
      </c>
      <c r="N17" s="22">
        <f t="shared" si="4"/>
        <v>0.08</v>
      </c>
      <c r="O17" s="22">
        <f t="shared" si="5"/>
        <v>0.08</v>
      </c>
      <c r="P17" s="22">
        <f t="shared" si="26"/>
        <v>7.0000000000000007E-2</v>
      </c>
      <c r="Q17" s="22">
        <f t="shared" si="6"/>
        <v>7.0000000000000007E-2</v>
      </c>
      <c r="R17" s="22">
        <f t="shared" si="7"/>
        <v>7.0000000000000007E-2</v>
      </c>
      <c r="S17" s="22">
        <f t="shared" si="8"/>
        <v>7.0000000000000007E-2</v>
      </c>
      <c r="T17" s="22">
        <f t="shared" si="9"/>
        <v>7.0000000000000007E-2</v>
      </c>
      <c r="U17" s="22">
        <f t="shared" si="10"/>
        <v>7.0000000000000007E-2</v>
      </c>
      <c r="V17" s="22">
        <f t="shared" si="11"/>
        <v>7.0000000000000007E-2</v>
      </c>
      <c r="W17" s="22">
        <f t="shared" si="12"/>
        <v>7.0000000000000007E-2</v>
      </c>
      <c r="X17" s="22">
        <f t="shared" si="13"/>
        <v>7.0000000000000007E-2</v>
      </c>
      <c r="Y17" s="22">
        <f t="shared" si="14"/>
        <v>0.06</v>
      </c>
      <c r="Z17" s="22">
        <f t="shared" si="15"/>
        <v>7.0000000000000007E-2</v>
      </c>
      <c r="AA17" s="22">
        <f t="shared" si="16"/>
        <v>7.0000000000000007E-2</v>
      </c>
      <c r="AB17" s="22">
        <f t="shared" si="17"/>
        <v>7.0000000000000007E-2</v>
      </c>
      <c r="AC17" s="22">
        <f t="shared" si="18"/>
        <v>7.0000000000000007E-2</v>
      </c>
      <c r="AD17" s="22">
        <f t="shared" si="19"/>
        <v>0.09</v>
      </c>
      <c r="AE17" s="22">
        <f t="shared" si="20"/>
        <v>0.06</v>
      </c>
      <c r="AF17" s="22">
        <f t="shared" si="21"/>
        <v>7.0000000000000007E-2</v>
      </c>
      <c r="AG17" s="22">
        <f t="shared" si="22"/>
        <v>0.06</v>
      </c>
      <c r="AH17" s="22">
        <f t="shared" si="23"/>
        <v>7.0000000000000007E-2</v>
      </c>
      <c r="AI17" s="22">
        <f t="shared" si="24"/>
        <v>7.0000000000000007E-2</v>
      </c>
      <c r="AJ17" s="22">
        <f t="shared" si="25"/>
        <v>7.0000000000000007E-2</v>
      </c>
    </row>
    <row r="18" spans="1:36" ht="12.95" customHeight="1">
      <c r="A18" s="21">
        <v>705</v>
      </c>
      <c r="B18" s="78" t="s">
        <v>271</v>
      </c>
      <c r="C18" s="79"/>
      <c r="D18" s="21">
        <v>10</v>
      </c>
      <c r="E18" s="21">
        <v>10</v>
      </c>
      <c r="F18" s="4">
        <f t="shared" si="0"/>
        <v>0.04</v>
      </c>
      <c r="G18" s="5"/>
      <c r="H18" s="21"/>
      <c r="I18" s="21"/>
      <c r="J18" s="1" t="s">
        <v>15</v>
      </c>
      <c r="K18" s="22">
        <f t="shared" si="1"/>
        <v>0.04</v>
      </c>
      <c r="L18" s="22">
        <f t="shared" si="2"/>
        <v>0.04</v>
      </c>
      <c r="M18" s="22">
        <f t="shared" si="3"/>
        <v>0.04</v>
      </c>
      <c r="N18" s="22">
        <f t="shared" si="4"/>
        <v>0.05</v>
      </c>
      <c r="O18" s="22">
        <f t="shared" si="5"/>
        <v>0.05</v>
      </c>
      <c r="P18" s="22">
        <f t="shared" si="26"/>
        <v>0.04</v>
      </c>
      <c r="Q18" s="22">
        <f t="shared" si="6"/>
        <v>0.04</v>
      </c>
      <c r="R18" s="22">
        <f t="shared" si="7"/>
        <v>0.04</v>
      </c>
      <c r="S18" s="22">
        <f t="shared" si="8"/>
        <v>0.04</v>
      </c>
      <c r="T18" s="22">
        <f t="shared" si="9"/>
        <v>0.04</v>
      </c>
      <c r="U18" s="22">
        <f t="shared" si="10"/>
        <v>0.04</v>
      </c>
      <c r="V18" s="22">
        <f t="shared" si="11"/>
        <v>0.04</v>
      </c>
      <c r="W18" s="22">
        <f t="shared" si="12"/>
        <v>0.04</v>
      </c>
      <c r="X18" s="22">
        <f t="shared" si="13"/>
        <v>0.04</v>
      </c>
      <c r="Y18" s="22">
        <f t="shared" si="14"/>
        <v>0.04</v>
      </c>
      <c r="Z18" s="22">
        <f t="shared" si="15"/>
        <v>0.04</v>
      </c>
      <c r="AA18" s="22">
        <f t="shared" si="16"/>
        <v>0.04</v>
      </c>
      <c r="AB18" s="22">
        <f t="shared" si="17"/>
        <v>0.04</v>
      </c>
      <c r="AC18" s="22">
        <f t="shared" si="18"/>
        <v>0.04</v>
      </c>
      <c r="AD18" s="22">
        <f t="shared" si="19"/>
        <v>0.06</v>
      </c>
      <c r="AE18" s="22">
        <f t="shared" si="20"/>
        <v>0.04</v>
      </c>
      <c r="AF18" s="22">
        <f t="shared" si="21"/>
        <v>0.04</v>
      </c>
      <c r="AG18" s="22">
        <f t="shared" si="22"/>
        <v>0.04</v>
      </c>
      <c r="AH18" s="22">
        <f t="shared" si="23"/>
        <v>0.04</v>
      </c>
      <c r="AI18" s="22">
        <f t="shared" si="24"/>
        <v>0.04</v>
      </c>
      <c r="AJ18" s="22">
        <f t="shared" si="25"/>
        <v>0.04</v>
      </c>
    </row>
    <row r="19" spans="1:36" ht="12.95" customHeight="1">
      <c r="A19" s="21">
        <v>706</v>
      </c>
      <c r="B19" s="78" t="s">
        <v>271</v>
      </c>
      <c r="C19" s="79"/>
      <c r="D19" s="21">
        <v>18</v>
      </c>
      <c r="E19" s="21">
        <v>14</v>
      </c>
      <c r="F19" s="4">
        <f t="shared" si="0"/>
        <v>0.17</v>
      </c>
      <c r="G19" s="5"/>
      <c r="H19" s="21" t="s">
        <v>268</v>
      </c>
      <c r="I19" s="21" t="s">
        <v>270</v>
      </c>
      <c r="J19" s="1" t="s">
        <v>15</v>
      </c>
      <c r="K19" s="22">
        <f t="shared" si="1"/>
        <v>0.17</v>
      </c>
      <c r="L19" s="22">
        <f t="shared" si="2"/>
        <v>0.18</v>
      </c>
      <c r="M19" s="22">
        <f t="shared" si="3"/>
        <v>0.18</v>
      </c>
      <c r="N19" s="22">
        <f t="shared" si="4"/>
        <v>0.18</v>
      </c>
      <c r="O19" s="22">
        <f t="shared" si="5"/>
        <v>0.19</v>
      </c>
      <c r="P19" s="22">
        <f t="shared" si="26"/>
        <v>0.18</v>
      </c>
      <c r="Q19" s="22">
        <f t="shared" si="6"/>
        <v>0.17</v>
      </c>
      <c r="R19" s="22">
        <f t="shared" si="7"/>
        <v>0.18</v>
      </c>
      <c r="S19" s="22">
        <f t="shared" si="8"/>
        <v>0.18</v>
      </c>
      <c r="T19" s="22">
        <f t="shared" si="9"/>
        <v>0.18</v>
      </c>
      <c r="U19" s="22">
        <f t="shared" si="10"/>
        <v>0.18</v>
      </c>
      <c r="V19" s="22">
        <f t="shared" si="11"/>
        <v>0.19</v>
      </c>
      <c r="W19" s="22">
        <f t="shared" si="12"/>
        <v>0.18</v>
      </c>
      <c r="X19" s="22">
        <f t="shared" si="13"/>
        <v>0.18</v>
      </c>
      <c r="Y19" s="22">
        <f t="shared" si="14"/>
        <v>0.16</v>
      </c>
      <c r="Z19" s="22">
        <f t="shared" si="15"/>
        <v>0.18</v>
      </c>
      <c r="AA19" s="22">
        <f t="shared" si="16"/>
        <v>0.16</v>
      </c>
      <c r="AB19" s="22">
        <f t="shared" si="17"/>
        <v>0.18</v>
      </c>
      <c r="AC19" s="22">
        <f t="shared" si="18"/>
        <v>0.18</v>
      </c>
      <c r="AD19" s="22">
        <f t="shared" si="19"/>
        <v>0.21</v>
      </c>
      <c r="AE19" s="22">
        <f t="shared" si="20"/>
        <v>0.16</v>
      </c>
      <c r="AF19" s="22">
        <f t="shared" si="21"/>
        <v>0.18</v>
      </c>
      <c r="AG19" s="22">
        <f t="shared" si="22"/>
        <v>0.16</v>
      </c>
      <c r="AH19" s="22">
        <f t="shared" si="23"/>
        <v>0.17</v>
      </c>
      <c r="AI19" s="22">
        <f t="shared" si="24"/>
        <v>0.18</v>
      </c>
      <c r="AJ19" s="22">
        <f t="shared" si="25"/>
        <v>0.17</v>
      </c>
    </row>
    <row r="20" spans="1:36" ht="12.95" customHeight="1">
      <c r="A20" s="21">
        <v>707</v>
      </c>
      <c r="B20" s="78" t="s">
        <v>271</v>
      </c>
      <c r="C20" s="79"/>
      <c r="D20" s="21">
        <v>12</v>
      </c>
      <c r="E20" s="21">
        <v>12</v>
      </c>
      <c r="F20" s="4">
        <f t="shared" si="0"/>
        <v>7.0000000000000007E-2</v>
      </c>
      <c r="G20" s="5"/>
      <c r="H20" s="21"/>
      <c r="I20" s="21"/>
      <c r="J20" s="1" t="s">
        <v>15</v>
      </c>
      <c r="K20" s="22">
        <f t="shared" si="1"/>
        <v>7.0000000000000007E-2</v>
      </c>
      <c r="L20" s="22">
        <f t="shared" si="2"/>
        <v>7.0000000000000007E-2</v>
      </c>
      <c r="M20" s="22">
        <f t="shared" si="3"/>
        <v>7.0000000000000007E-2</v>
      </c>
      <c r="N20" s="22">
        <f t="shared" si="4"/>
        <v>0.08</v>
      </c>
      <c r="O20" s="22">
        <f t="shared" si="5"/>
        <v>0.08</v>
      </c>
      <c r="P20" s="22">
        <f t="shared" si="26"/>
        <v>7.0000000000000007E-2</v>
      </c>
      <c r="Q20" s="22">
        <f t="shared" si="6"/>
        <v>7.0000000000000007E-2</v>
      </c>
      <c r="R20" s="22">
        <f t="shared" si="7"/>
        <v>7.0000000000000007E-2</v>
      </c>
      <c r="S20" s="22">
        <f t="shared" si="8"/>
        <v>7.0000000000000007E-2</v>
      </c>
      <c r="T20" s="22">
        <f t="shared" si="9"/>
        <v>7.0000000000000007E-2</v>
      </c>
      <c r="U20" s="22">
        <f t="shared" si="10"/>
        <v>7.0000000000000007E-2</v>
      </c>
      <c r="V20" s="22">
        <f t="shared" si="11"/>
        <v>7.0000000000000007E-2</v>
      </c>
      <c r="W20" s="22">
        <f t="shared" si="12"/>
        <v>7.0000000000000007E-2</v>
      </c>
      <c r="X20" s="22">
        <f t="shared" si="13"/>
        <v>7.0000000000000007E-2</v>
      </c>
      <c r="Y20" s="22">
        <f t="shared" si="14"/>
        <v>0.06</v>
      </c>
      <c r="Z20" s="22">
        <f t="shared" si="15"/>
        <v>7.0000000000000007E-2</v>
      </c>
      <c r="AA20" s="22">
        <f t="shared" si="16"/>
        <v>7.0000000000000007E-2</v>
      </c>
      <c r="AB20" s="22">
        <f t="shared" si="17"/>
        <v>7.0000000000000007E-2</v>
      </c>
      <c r="AC20" s="22">
        <f t="shared" si="18"/>
        <v>7.0000000000000007E-2</v>
      </c>
      <c r="AD20" s="22">
        <f t="shared" si="19"/>
        <v>0.09</v>
      </c>
      <c r="AE20" s="22">
        <f t="shared" si="20"/>
        <v>0.06</v>
      </c>
      <c r="AF20" s="22">
        <f t="shared" si="21"/>
        <v>7.0000000000000007E-2</v>
      </c>
      <c r="AG20" s="22">
        <f t="shared" si="22"/>
        <v>0.06</v>
      </c>
      <c r="AH20" s="22">
        <f t="shared" si="23"/>
        <v>7.0000000000000007E-2</v>
      </c>
      <c r="AI20" s="22">
        <f t="shared" si="24"/>
        <v>7.0000000000000007E-2</v>
      </c>
      <c r="AJ20" s="22">
        <f t="shared" si="25"/>
        <v>7.0000000000000007E-2</v>
      </c>
    </row>
    <row r="21" spans="1:36" ht="12.95" customHeight="1">
      <c r="A21" s="21">
        <v>708</v>
      </c>
      <c r="B21" s="78" t="s">
        <v>271</v>
      </c>
      <c r="C21" s="79"/>
      <c r="D21" s="21">
        <v>10</v>
      </c>
      <c r="E21" s="21">
        <v>8</v>
      </c>
      <c r="F21" s="4">
        <f t="shared" si="0"/>
        <v>0.03</v>
      </c>
      <c r="G21" s="5"/>
      <c r="H21" s="21" t="s">
        <v>268</v>
      </c>
      <c r="I21" s="21" t="s">
        <v>270</v>
      </c>
      <c r="J21" s="1" t="s">
        <v>15</v>
      </c>
      <c r="K21" s="22">
        <f t="shared" si="1"/>
        <v>0.03</v>
      </c>
      <c r="L21" s="22">
        <f t="shared" si="2"/>
        <v>0.03</v>
      </c>
      <c r="M21" s="22">
        <f t="shared" si="3"/>
        <v>0.03</v>
      </c>
      <c r="N21" s="22">
        <f t="shared" si="4"/>
        <v>0.04</v>
      </c>
      <c r="O21" s="22">
        <f t="shared" si="5"/>
        <v>0.04</v>
      </c>
      <c r="P21" s="22">
        <f t="shared" si="26"/>
        <v>0.03</v>
      </c>
      <c r="Q21" s="22">
        <f t="shared" si="6"/>
        <v>0.03</v>
      </c>
      <c r="R21" s="22">
        <f t="shared" si="7"/>
        <v>0.03</v>
      </c>
      <c r="S21" s="22">
        <f t="shared" si="8"/>
        <v>0.03</v>
      </c>
      <c r="T21" s="22">
        <f t="shared" si="9"/>
        <v>0.03</v>
      </c>
      <c r="U21" s="22">
        <f t="shared" si="10"/>
        <v>0.03</v>
      </c>
      <c r="V21" s="22">
        <f t="shared" si="11"/>
        <v>0.04</v>
      </c>
      <c r="W21" s="22">
        <f t="shared" si="12"/>
        <v>0.04</v>
      </c>
      <c r="X21" s="22">
        <f t="shared" si="13"/>
        <v>0.03</v>
      </c>
      <c r="Y21" s="22">
        <f t="shared" si="14"/>
        <v>0.03</v>
      </c>
      <c r="Z21" s="22">
        <f t="shared" si="15"/>
        <v>0.04</v>
      </c>
      <c r="AA21" s="22">
        <f t="shared" si="16"/>
        <v>0.03</v>
      </c>
      <c r="AB21" s="22">
        <f t="shared" si="17"/>
        <v>0.03</v>
      </c>
      <c r="AC21" s="22">
        <f t="shared" si="18"/>
        <v>0.03</v>
      </c>
      <c r="AD21" s="22">
        <f t="shared" si="19"/>
        <v>0.04</v>
      </c>
      <c r="AE21" s="22">
        <f t="shared" si="20"/>
        <v>0.03</v>
      </c>
      <c r="AF21" s="22">
        <f t="shared" si="21"/>
        <v>0.03</v>
      </c>
      <c r="AG21" s="22">
        <f t="shared" si="22"/>
        <v>0.03</v>
      </c>
      <c r="AH21" s="22">
        <f t="shared" si="23"/>
        <v>0.03</v>
      </c>
      <c r="AI21" s="22">
        <f t="shared" si="24"/>
        <v>0.04</v>
      </c>
      <c r="AJ21" s="22">
        <f t="shared" si="25"/>
        <v>0.03</v>
      </c>
    </row>
    <row r="22" spans="1:36" ht="12.95" customHeight="1">
      <c r="A22" s="21">
        <v>709</v>
      </c>
      <c r="B22" s="78" t="s">
        <v>271</v>
      </c>
      <c r="C22" s="79"/>
      <c r="D22" s="21">
        <v>14</v>
      </c>
      <c r="E22" s="21">
        <v>12</v>
      </c>
      <c r="F22" s="4">
        <f t="shared" si="0"/>
        <v>0.09</v>
      </c>
      <c r="G22" s="5" t="s">
        <v>267</v>
      </c>
      <c r="H22" s="21" t="s">
        <v>268</v>
      </c>
      <c r="I22" s="21" t="s">
        <v>39</v>
      </c>
      <c r="J22" s="1" t="s">
        <v>15</v>
      </c>
      <c r="K22" s="22">
        <f t="shared" si="1"/>
        <v>0.09</v>
      </c>
      <c r="L22" s="22">
        <f t="shared" si="2"/>
        <v>0.1</v>
      </c>
      <c r="M22" s="22">
        <f t="shared" si="3"/>
        <v>0.1</v>
      </c>
      <c r="N22" s="22">
        <f t="shared" si="4"/>
        <v>0.1</v>
      </c>
      <c r="O22" s="22">
        <f t="shared" si="5"/>
        <v>0.1</v>
      </c>
      <c r="P22" s="22">
        <f t="shared" si="26"/>
        <v>0.1</v>
      </c>
      <c r="Q22" s="22">
        <f t="shared" si="6"/>
        <v>0.09</v>
      </c>
      <c r="R22" s="22">
        <f t="shared" si="7"/>
        <v>0.1</v>
      </c>
      <c r="S22" s="22">
        <f t="shared" si="8"/>
        <v>0.1</v>
      </c>
      <c r="T22" s="22">
        <f t="shared" si="9"/>
        <v>0.1</v>
      </c>
      <c r="U22" s="22">
        <f t="shared" si="10"/>
        <v>0.1</v>
      </c>
      <c r="V22" s="22">
        <f t="shared" si="11"/>
        <v>0.1</v>
      </c>
      <c r="W22" s="22">
        <f t="shared" si="12"/>
        <v>0.1</v>
      </c>
      <c r="X22" s="22">
        <f t="shared" si="13"/>
        <v>0.1</v>
      </c>
      <c r="Y22" s="22">
        <f t="shared" si="14"/>
        <v>0.08</v>
      </c>
      <c r="Z22" s="22">
        <f t="shared" si="15"/>
        <v>0.1</v>
      </c>
      <c r="AA22" s="22">
        <f t="shared" si="16"/>
        <v>0.09</v>
      </c>
      <c r="AB22" s="22">
        <f t="shared" si="17"/>
        <v>0.09</v>
      </c>
      <c r="AC22" s="22">
        <f t="shared" si="18"/>
        <v>0.1</v>
      </c>
      <c r="AD22" s="22">
        <f t="shared" si="19"/>
        <v>0.12</v>
      </c>
      <c r="AE22" s="22">
        <f t="shared" si="20"/>
        <v>0.09</v>
      </c>
      <c r="AF22" s="22">
        <f t="shared" si="21"/>
        <v>0.09</v>
      </c>
      <c r="AG22" s="22">
        <f t="shared" si="22"/>
        <v>0.09</v>
      </c>
      <c r="AH22" s="22">
        <f t="shared" si="23"/>
        <v>0.09</v>
      </c>
      <c r="AI22" s="22">
        <f t="shared" si="24"/>
        <v>0.1</v>
      </c>
      <c r="AJ22" s="22">
        <f t="shared" si="25"/>
        <v>0.09</v>
      </c>
    </row>
    <row r="23" spans="1:36" ht="12.95" customHeight="1">
      <c r="A23" s="21">
        <v>710</v>
      </c>
      <c r="B23" s="78" t="s">
        <v>271</v>
      </c>
      <c r="C23" s="79"/>
      <c r="D23" s="21">
        <v>12</v>
      </c>
      <c r="E23" s="21">
        <v>13</v>
      </c>
      <c r="F23" s="4">
        <f t="shared" si="0"/>
        <v>7.0000000000000007E-2</v>
      </c>
      <c r="G23" s="5" t="s">
        <v>267</v>
      </c>
      <c r="H23" s="21"/>
      <c r="I23" s="21"/>
      <c r="J23" s="1" t="s">
        <v>15</v>
      </c>
      <c r="K23" s="22">
        <f t="shared" si="1"/>
        <v>0.08</v>
      </c>
      <c r="L23" s="22">
        <f t="shared" si="2"/>
        <v>0.08</v>
      </c>
      <c r="M23" s="22">
        <f t="shared" si="3"/>
        <v>0.08</v>
      </c>
      <c r="N23" s="22">
        <f t="shared" si="4"/>
        <v>0.08</v>
      </c>
      <c r="O23" s="22">
        <f t="shared" si="5"/>
        <v>0.08</v>
      </c>
      <c r="P23" s="22">
        <f t="shared" si="26"/>
        <v>0.08</v>
      </c>
      <c r="Q23" s="22">
        <f t="shared" si="6"/>
        <v>0.08</v>
      </c>
      <c r="R23" s="22">
        <f t="shared" si="7"/>
        <v>0.08</v>
      </c>
      <c r="S23" s="22">
        <f t="shared" si="8"/>
        <v>0.08</v>
      </c>
      <c r="T23" s="22">
        <f t="shared" si="9"/>
        <v>0.08</v>
      </c>
      <c r="U23" s="22">
        <f t="shared" si="10"/>
        <v>0.08</v>
      </c>
      <c r="V23" s="22">
        <f t="shared" si="11"/>
        <v>0.08</v>
      </c>
      <c r="W23" s="22">
        <f t="shared" si="12"/>
        <v>0.08</v>
      </c>
      <c r="X23" s="22">
        <f t="shared" si="13"/>
        <v>0.08</v>
      </c>
      <c r="Y23" s="22">
        <f t="shared" si="14"/>
        <v>7.0000000000000007E-2</v>
      </c>
      <c r="Z23" s="22">
        <f t="shared" si="15"/>
        <v>0.08</v>
      </c>
      <c r="AA23" s="22">
        <f t="shared" si="16"/>
        <v>7.0000000000000007E-2</v>
      </c>
      <c r="AB23" s="22">
        <f t="shared" si="17"/>
        <v>0.08</v>
      </c>
      <c r="AC23" s="22">
        <f t="shared" si="18"/>
        <v>0.08</v>
      </c>
      <c r="AD23" s="22">
        <f t="shared" si="19"/>
        <v>0.1</v>
      </c>
      <c r="AE23" s="22">
        <f t="shared" si="20"/>
        <v>7.0000000000000007E-2</v>
      </c>
      <c r="AF23" s="22">
        <f t="shared" si="21"/>
        <v>0.08</v>
      </c>
      <c r="AG23" s="22">
        <f t="shared" si="22"/>
        <v>7.0000000000000007E-2</v>
      </c>
      <c r="AH23" s="22">
        <f t="shared" si="23"/>
        <v>7.0000000000000007E-2</v>
      </c>
      <c r="AI23" s="22">
        <f t="shared" si="24"/>
        <v>0.08</v>
      </c>
      <c r="AJ23" s="22">
        <f t="shared" si="25"/>
        <v>7.0000000000000007E-2</v>
      </c>
    </row>
    <row r="24" spans="1:36" ht="12.95" customHeight="1">
      <c r="A24" s="21">
        <v>711</v>
      </c>
      <c r="B24" s="78" t="s">
        <v>271</v>
      </c>
      <c r="C24" s="79"/>
      <c r="D24" s="21">
        <v>22</v>
      </c>
      <c r="E24" s="21">
        <v>16</v>
      </c>
      <c r="F24" s="4">
        <f t="shared" si="0"/>
        <v>0.28000000000000003</v>
      </c>
      <c r="G24" s="5" t="s">
        <v>267</v>
      </c>
      <c r="H24" s="21" t="s">
        <v>268</v>
      </c>
      <c r="I24" s="21" t="s">
        <v>39</v>
      </c>
      <c r="J24" s="1" t="s">
        <v>15</v>
      </c>
      <c r="K24" s="22">
        <f t="shared" si="1"/>
        <v>0.28000000000000003</v>
      </c>
      <c r="L24" s="22">
        <f t="shared" si="2"/>
        <v>0.3</v>
      </c>
      <c r="M24" s="22">
        <f t="shared" si="3"/>
        <v>0.3</v>
      </c>
      <c r="N24" s="22">
        <f t="shared" si="4"/>
        <v>0.3</v>
      </c>
      <c r="O24" s="22">
        <f t="shared" si="5"/>
        <v>0.3</v>
      </c>
      <c r="P24" s="22">
        <f t="shared" si="26"/>
        <v>0.3</v>
      </c>
      <c r="Q24" s="22">
        <f t="shared" si="6"/>
        <v>0.28000000000000003</v>
      </c>
      <c r="R24" s="22">
        <f t="shared" si="7"/>
        <v>0.3</v>
      </c>
      <c r="S24" s="22">
        <f t="shared" si="8"/>
        <v>0.3</v>
      </c>
      <c r="T24" s="22">
        <f t="shared" si="9"/>
        <v>0.3</v>
      </c>
      <c r="U24" s="22">
        <f t="shared" si="10"/>
        <v>0.3</v>
      </c>
      <c r="V24" s="22">
        <f t="shared" si="11"/>
        <v>0.32</v>
      </c>
      <c r="W24" s="22">
        <f t="shared" si="12"/>
        <v>0.3</v>
      </c>
      <c r="X24" s="22">
        <f t="shared" si="13"/>
        <v>0.3</v>
      </c>
      <c r="Y24" s="22">
        <f t="shared" si="14"/>
        <v>0.27</v>
      </c>
      <c r="Z24" s="22">
        <f t="shared" si="15"/>
        <v>0.3</v>
      </c>
      <c r="AA24" s="22">
        <f t="shared" si="16"/>
        <v>0.27</v>
      </c>
      <c r="AB24" s="22">
        <f t="shared" si="17"/>
        <v>0.31</v>
      </c>
      <c r="AC24" s="22">
        <f t="shared" si="18"/>
        <v>0.31</v>
      </c>
      <c r="AD24" s="22">
        <f t="shared" si="19"/>
        <v>0.34</v>
      </c>
      <c r="AE24" s="22">
        <f t="shared" si="20"/>
        <v>0.28000000000000003</v>
      </c>
      <c r="AF24" s="22">
        <f t="shared" si="21"/>
        <v>0.31</v>
      </c>
      <c r="AG24" s="22">
        <f t="shared" si="22"/>
        <v>0.27</v>
      </c>
      <c r="AH24" s="22">
        <f t="shared" si="23"/>
        <v>0.28000000000000003</v>
      </c>
      <c r="AI24" s="22">
        <f t="shared" si="24"/>
        <v>0.3</v>
      </c>
      <c r="AJ24" s="22">
        <f t="shared" si="25"/>
        <v>0.28000000000000003</v>
      </c>
    </row>
    <row r="25" spans="1:36" ht="12.95" customHeight="1">
      <c r="A25" s="21">
        <v>712</v>
      </c>
      <c r="B25" s="78" t="s">
        <v>269</v>
      </c>
      <c r="C25" s="79"/>
      <c r="D25" s="21">
        <v>8</v>
      </c>
      <c r="E25" s="21">
        <v>8</v>
      </c>
      <c r="F25" s="4">
        <f t="shared" si="0"/>
        <v>0.02</v>
      </c>
      <c r="G25" s="5" t="s">
        <v>267</v>
      </c>
      <c r="H25" s="21"/>
      <c r="I25" s="21"/>
      <c r="J25" s="1" t="s">
        <v>15</v>
      </c>
      <c r="K25" s="22">
        <f t="shared" si="1"/>
        <v>0.02</v>
      </c>
      <c r="L25" s="22">
        <f t="shared" si="2"/>
        <v>0.02</v>
      </c>
      <c r="M25" s="22">
        <f t="shared" si="3"/>
        <v>0.02</v>
      </c>
      <c r="N25" s="22">
        <f t="shared" si="4"/>
        <v>0.02</v>
      </c>
      <c r="O25" s="22">
        <f t="shared" si="5"/>
        <v>0.02</v>
      </c>
      <c r="P25" s="22">
        <f t="shared" si="26"/>
        <v>0.02</v>
      </c>
      <c r="Q25" s="22">
        <f t="shared" si="6"/>
        <v>0.02</v>
      </c>
      <c r="R25" s="22">
        <f t="shared" si="7"/>
        <v>0.02</v>
      </c>
      <c r="S25" s="22">
        <f t="shared" si="8"/>
        <v>0.02</v>
      </c>
      <c r="T25" s="22">
        <f t="shared" si="9"/>
        <v>0.02</v>
      </c>
      <c r="U25" s="22">
        <f t="shared" si="10"/>
        <v>0.02</v>
      </c>
      <c r="V25" s="22">
        <f t="shared" si="11"/>
        <v>0.02</v>
      </c>
      <c r="W25" s="22">
        <f t="shared" si="12"/>
        <v>0.02</v>
      </c>
      <c r="X25" s="22">
        <f t="shared" si="13"/>
        <v>0.02</v>
      </c>
      <c r="Y25" s="22">
        <f t="shared" si="14"/>
        <v>0.02</v>
      </c>
      <c r="Z25" s="22">
        <f t="shared" si="15"/>
        <v>0.02</v>
      </c>
      <c r="AA25" s="22">
        <f t="shared" si="16"/>
        <v>0.02</v>
      </c>
      <c r="AB25" s="22">
        <f t="shared" si="17"/>
        <v>0.02</v>
      </c>
      <c r="AC25" s="22">
        <f t="shared" si="18"/>
        <v>0.02</v>
      </c>
      <c r="AD25" s="22">
        <f t="shared" si="19"/>
        <v>0.03</v>
      </c>
      <c r="AE25" s="22">
        <f t="shared" si="20"/>
        <v>0.02</v>
      </c>
      <c r="AF25" s="22">
        <f t="shared" si="21"/>
        <v>0.02</v>
      </c>
      <c r="AG25" s="22">
        <f t="shared" si="22"/>
        <v>0.02</v>
      </c>
      <c r="AH25" s="22">
        <f t="shared" si="23"/>
        <v>0.02</v>
      </c>
      <c r="AI25" s="22">
        <f t="shared" si="24"/>
        <v>0.02</v>
      </c>
      <c r="AJ25" s="22">
        <f t="shared" si="25"/>
        <v>0.02</v>
      </c>
    </row>
    <row r="26" spans="1:36" ht="12.95" customHeight="1">
      <c r="A26" s="21">
        <v>713</v>
      </c>
      <c r="B26" s="78" t="s">
        <v>269</v>
      </c>
      <c r="C26" s="79"/>
      <c r="D26" s="21">
        <v>10</v>
      </c>
      <c r="E26" s="21">
        <v>9</v>
      </c>
      <c r="F26" s="4">
        <f t="shared" si="0"/>
        <v>0.04</v>
      </c>
      <c r="G26" s="21" t="s">
        <v>267</v>
      </c>
      <c r="H26" s="21" t="s">
        <v>268</v>
      </c>
      <c r="I26" s="21" t="s">
        <v>39</v>
      </c>
      <c r="J26" s="1" t="s">
        <v>15</v>
      </c>
      <c r="K26" s="22">
        <f t="shared" si="1"/>
        <v>0.04</v>
      </c>
      <c r="L26" s="22">
        <f t="shared" si="2"/>
        <v>0.04</v>
      </c>
      <c r="M26" s="22">
        <f t="shared" si="3"/>
        <v>0.04</v>
      </c>
      <c r="N26" s="22">
        <f t="shared" si="4"/>
        <v>0.04</v>
      </c>
      <c r="O26" s="22">
        <f t="shared" si="5"/>
        <v>0.04</v>
      </c>
      <c r="P26" s="22">
        <f t="shared" si="26"/>
        <v>0.04</v>
      </c>
      <c r="Q26" s="22">
        <f t="shared" si="6"/>
        <v>0.04</v>
      </c>
      <c r="R26" s="22">
        <f t="shared" si="7"/>
        <v>0.04</v>
      </c>
      <c r="S26" s="22">
        <f t="shared" si="8"/>
        <v>0.04</v>
      </c>
      <c r="T26" s="22">
        <f t="shared" si="9"/>
        <v>0.04</v>
      </c>
      <c r="U26" s="22">
        <f t="shared" si="10"/>
        <v>0.04</v>
      </c>
      <c r="V26" s="22">
        <f t="shared" si="11"/>
        <v>0.04</v>
      </c>
      <c r="W26" s="22">
        <f t="shared" si="12"/>
        <v>0.04</v>
      </c>
      <c r="X26" s="22">
        <f t="shared" si="13"/>
        <v>0.04</v>
      </c>
      <c r="Y26" s="22">
        <f t="shared" si="14"/>
        <v>0.03</v>
      </c>
      <c r="Z26" s="22">
        <f t="shared" si="15"/>
        <v>0.04</v>
      </c>
      <c r="AA26" s="22">
        <f t="shared" si="16"/>
        <v>0.04</v>
      </c>
      <c r="AB26" s="22">
        <f t="shared" si="17"/>
        <v>0.04</v>
      </c>
      <c r="AC26" s="22">
        <f t="shared" si="18"/>
        <v>0.04</v>
      </c>
      <c r="AD26" s="22">
        <f t="shared" si="19"/>
        <v>0.05</v>
      </c>
      <c r="AE26" s="22">
        <f t="shared" si="20"/>
        <v>0.03</v>
      </c>
      <c r="AF26" s="22">
        <f t="shared" si="21"/>
        <v>0.04</v>
      </c>
      <c r="AG26" s="22">
        <f t="shared" si="22"/>
        <v>0.04</v>
      </c>
      <c r="AH26" s="22">
        <f t="shared" si="23"/>
        <v>0.03</v>
      </c>
      <c r="AI26" s="22">
        <f t="shared" si="24"/>
        <v>0.04</v>
      </c>
      <c r="AJ26" s="22">
        <f t="shared" si="25"/>
        <v>0.04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304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23</v>
      </c>
      <c r="D47" s="13">
        <f>COUNTIF(G4:G43,"*下層*")</f>
        <v>0</v>
      </c>
      <c r="E47" s="13">
        <f>COUNTA(A4:A43)</f>
        <v>23</v>
      </c>
      <c r="F47" s="9"/>
      <c r="G47" s="14">
        <f>C47*100</f>
        <v>2300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11</v>
      </c>
      <c r="D48" s="13" t="str">
        <f>IF(D47&gt;0,ROUND(SUMIF(G4:G43,"*下層*",E4:E43)/D47,0),"")</f>
        <v/>
      </c>
      <c r="E48" s="13">
        <f>ROUND(SUM(E4:E43)/E47,0)</f>
        <v>11</v>
      </c>
      <c r="F48" s="12"/>
      <c r="G48" s="14">
        <f>C48</f>
        <v>11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12</v>
      </c>
      <c r="D49" s="13" t="str">
        <f>IF(D47&gt;0,ROUND(SUMIF(G4:G43,"*下層*",D4:D43)/D47,0),"")</f>
        <v/>
      </c>
      <c r="E49" s="13">
        <f>ROUND(SUM(D4:D43)/E47,0)</f>
        <v>12</v>
      </c>
      <c r="F49" s="12"/>
      <c r="G49" s="14">
        <f>C49</f>
        <v>12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1.7300000000000004</v>
      </c>
      <c r="D50" s="15">
        <f>SUMIF(G4:G43,"*下層*",F4:F43)</f>
        <v>0</v>
      </c>
      <c r="E50" s="4">
        <f>SUM(F4:F43)</f>
        <v>1.7300000000000004</v>
      </c>
      <c r="F50" s="12"/>
      <c r="G50" s="16">
        <f>C50*100</f>
        <v>173.00000000000006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形状比＝92、Sr＝19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16</v>
      </c>
      <c r="D54" s="13">
        <f>COUNTIF(H4:H43,"▲")</f>
        <v>0</v>
      </c>
      <c r="E54" s="13">
        <f>COUNTA(H4:H43)</f>
        <v>16</v>
      </c>
      <c r="F54" s="9"/>
      <c r="G54" s="14">
        <f>C54*100</f>
        <v>1600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11</v>
      </c>
      <c r="D55" s="13" t="str">
        <f>IF(D54&gt;0,ROUND(SUMIF(H4:H43,"▲",E4:E43)/D54,0),"")</f>
        <v/>
      </c>
      <c r="E55" s="13">
        <f>ROUND(SUMIF(H4:H43,"*",E4:E43)/E54,0)</f>
        <v>11</v>
      </c>
      <c r="F55" s="12"/>
      <c r="G55" s="14">
        <f>C55</f>
        <v>11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12</v>
      </c>
      <c r="D56" s="13" t="str">
        <f>IF(D54&gt;0,ROUND(SUMIF(H4:H43,"▲",D4:D43)/D54,0),"")</f>
        <v/>
      </c>
      <c r="E56" s="13">
        <f>ROUND(SUMIF(H4:H43,"*",D4:D43)/E54,0)</f>
        <v>12</v>
      </c>
      <c r="F56" s="12"/>
      <c r="G56" s="14">
        <f>C56</f>
        <v>12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1.2900000000000003</v>
      </c>
      <c r="D57" s="15">
        <f>SUMIF(H4:H43,"▲",F4:F43)</f>
        <v>0</v>
      </c>
      <c r="E57" s="15">
        <f>SUM(C57:D57)</f>
        <v>1.2900000000000003</v>
      </c>
      <c r="F57" s="12"/>
      <c r="G57" s="18">
        <f>C57*100</f>
        <v>129.00000000000003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69.599999999999994</v>
      </c>
      <c r="D61" s="19" t="str">
        <f>IF(D47&gt;0,ROUND(D54/D47*100,1),"")</f>
        <v/>
      </c>
      <c r="E61" s="19">
        <f>ROUND(E54/E47*100,1)</f>
        <v>69.599999999999994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74.599999999999994</v>
      </c>
      <c r="D62" s="19" t="str">
        <f>IF(D47&gt;0,ROUND(D57/D50*100,1),"")</f>
        <v/>
      </c>
      <c r="E62" s="19">
        <f>ROUND(E57/E50*100,1)</f>
        <v>74.599999999999994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11</v>
      </c>
      <c r="D67" s="13" t="str">
        <f>IF(D66&gt;0,ROUND(SUMIFS(E4:E43,G4:G43,"*下層*",H4:H43,"")/D66,0),"")</f>
        <v/>
      </c>
      <c r="E67" s="13">
        <f>IF(E66&gt;0,ROUND(SUMIF(H4:H43,"",E4:E43)/E66,0),"")</f>
        <v>11</v>
      </c>
      <c r="F67" s="12"/>
      <c r="G67" s="14">
        <f>C67</f>
        <v>11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11</v>
      </c>
      <c r="D68" s="13" t="str">
        <f>IF(D66&gt;0,ROUND(SUMIFS(D4:D43,G4:G43,"*下層*",H4:H43,"")/D66,0),"")</f>
        <v/>
      </c>
      <c r="E68" s="13">
        <f>IF(E66&gt;0,ROUND(SUMIF(H4:H43,"",D4:D43)/E66,0),"")</f>
        <v>11</v>
      </c>
      <c r="F68" s="12"/>
      <c r="G68" s="14">
        <f>C68</f>
        <v>11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0.44000000000000017</v>
      </c>
      <c r="D69" s="15" t="str">
        <f>IF(D66&gt;0,D50-D57,"")</f>
        <v/>
      </c>
      <c r="E69" s="4">
        <f>SUM(C69:D69)</f>
        <v>0.44000000000000017</v>
      </c>
      <c r="F69" s="12"/>
      <c r="G69" s="16">
        <f>C69*100</f>
        <v>44.000000000000014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形状比＝100、Sr＝34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79" priority="16" stopIfTrue="1">
      <formula>AND(($H4="スギ"),(#REF!&lt;12))</formula>
    </cfRule>
  </conditionalFormatting>
  <conditionalFormatting sqref="L4:L43">
    <cfRule type="expression" dxfId="478" priority="15" stopIfTrue="1">
      <formula>AND(($H4="スギ"),(#REF!&lt;22),(#REF!&gt;=12))</formula>
    </cfRule>
  </conditionalFormatting>
  <conditionalFormatting sqref="M4:M43">
    <cfRule type="expression" dxfId="477" priority="14" stopIfTrue="1">
      <formula>AND(($H4="スギ"),(#REF!&lt;32),(#REF!&gt;=22))</formula>
    </cfRule>
  </conditionalFormatting>
  <conditionalFormatting sqref="N4:N43">
    <cfRule type="expression" dxfId="476" priority="13" stopIfTrue="1">
      <formula>AND(($H4="スギ"),(#REF!&lt;42),(#REF!&gt;=32))</formula>
    </cfRule>
  </conditionalFormatting>
  <conditionalFormatting sqref="S4:S43">
    <cfRule type="expression" dxfId="475" priority="9" stopIfTrue="1">
      <formula>AND(($H4="ヒノキ"),(#REF!&lt;32),(#REF!&gt;=22))</formula>
    </cfRule>
  </conditionalFormatting>
  <conditionalFormatting sqref="Z4:AF43 U4:U43 AJ4:AJ43 O4:P43">
    <cfRule type="expression" dxfId="474" priority="12" stopIfTrue="1">
      <formula>AND(($H4="スギ"),(#REF!&gt;=42))</formula>
    </cfRule>
  </conditionalFormatting>
  <conditionalFormatting sqref="Z4:AF43 AJ4:AJ43 T4:U43">
    <cfRule type="expression" dxfId="473" priority="8" stopIfTrue="1">
      <formula>AND(($H4="ヒノキ"),(#REF!&gt;=32))</formula>
    </cfRule>
  </conditionalFormatting>
  <conditionalFormatting sqref="AA4:AA43 Q4:Q43">
    <cfRule type="expression" dxfId="472" priority="11" stopIfTrue="1">
      <formula>AND(($H4="ヒノキ"),(#REF!&lt;12))</formula>
    </cfRule>
  </conditionalFormatting>
  <conditionalFormatting sqref="AA4:AA43 V4:V43">
    <cfRule type="expression" dxfId="471" priority="7" stopIfTrue="1">
      <formula>AND(($H4="アカマツ"),(#REF!&lt;12))</formula>
    </cfRule>
  </conditionalFormatting>
  <conditionalFormatting sqref="AB4:AB43 W4:W43">
    <cfRule type="expression" dxfId="470" priority="6" stopIfTrue="1">
      <formula>AND(($H4="アカマツ"),(#REF!&lt;22),(#REF!&gt;=12))</formula>
    </cfRule>
  </conditionalFormatting>
  <conditionalFormatting sqref="AB4:AE43 R4:R43">
    <cfRule type="expression" dxfId="469" priority="10" stopIfTrue="1">
      <formula>AND(($H4="ヒノキ"),(#REF!&lt;22),(#REF!&gt;=12))</formula>
    </cfRule>
  </conditionalFormatting>
  <conditionalFormatting sqref="AC4:AC43 X4:X43">
    <cfRule type="expression" dxfId="468" priority="5" stopIfTrue="1">
      <formula>AND(($H4="アカマツ"),(#REF!&lt;42),(#REF!&gt;=22))</formula>
    </cfRule>
  </conditionalFormatting>
  <conditionalFormatting sqref="AG4:AG43">
    <cfRule type="expression" dxfId="467" priority="3" stopIfTrue="1">
      <formula>AND(($H4&lt;&gt;"スギ"),($H4&lt;&gt;"ヒノキ"),($H4&lt;&gt;"アカマツ"),(#REF!&lt;12))</formula>
    </cfRule>
  </conditionalFormatting>
  <conditionalFormatting sqref="AH4:AH43">
    <cfRule type="expression" dxfId="46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6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6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25E43-08F9-41EE-A300-783C488EB53B}">
  <sheetPr>
    <tabColor rgb="FFFFFF00"/>
  </sheetPr>
  <dimension ref="A1:AJ120"/>
  <sheetViews>
    <sheetView showGridLines="0" view="pageBreakPreview" topLeftCell="A28" zoomScale="98" zoomScaleNormal="85" zoomScaleSheetLayoutView="98" workbookViewId="0">
      <selection activeCell="I17" sqref="I17:I19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239</v>
      </c>
      <c r="B2" s="65"/>
      <c r="C2" s="65"/>
      <c r="D2" s="65"/>
      <c r="E2" s="65"/>
      <c r="F2" s="65"/>
      <c r="G2" s="65"/>
      <c r="H2" s="66" t="s">
        <v>276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661</v>
      </c>
      <c r="B4" s="78" t="s">
        <v>271</v>
      </c>
      <c r="C4" s="79"/>
      <c r="D4" s="21">
        <v>14</v>
      </c>
      <c r="E4" s="21">
        <v>15</v>
      </c>
      <c r="F4" s="4">
        <f t="shared" ref="F4:F43" si="0">IF(D4&gt;0,IF(B4="スギ",P4,IF(B4="ヒノキ",U4,IF(B4="アカマツ",Z4,IF(B4="カラマツ",AF4,AJ4)))),"")</f>
        <v>0.11</v>
      </c>
      <c r="G4" s="5" t="s">
        <v>267</v>
      </c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0.12</v>
      </c>
      <c r="L4" s="22">
        <f t="shared" ref="L4:L43" si="2">ROUND(10^(-5+0.73504+1.83346*LOG(D4)+1.06569*LOG(E4)),2)</f>
        <v>0.12</v>
      </c>
      <c r="M4" s="22">
        <f t="shared" ref="M4:M43" si="3">ROUND(10^(-5+0.71514+1.74357*LOG(D4)+1.17719*LOG(E4)),2)</f>
        <v>0.13</v>
      </c>
      <c r="N4" s="22">
        <f t="shared" ref="N4:N43" si="4">ROUND(10^(-5+0.82956+1.76381*LOG(D4)+1.06412*LOG(E4)),2)</f>
        <v>0.13</v>
      </c>
      <c r="O4" s="22">
        <f t="shared" ref="O4:O43" si="5">ROUND(10^(-5+0.88226+1.79204*LOG(D4)+0.99303*LOG(E4)),2)</f>
        <v>0.13</v>
      </c>
      <c r="P4" s="22">
        <f>HLOOKUP($D4,K$3:O$43,MATCH($A4,$A$3:$A$43,0),1)</f>
        <v>0.12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0.11</v>
      </c>
      <c r="R4" s="22">
        <f t="shared" ref="R4:R43" si="7">ROUND(10^(1.905709*LOG(D4)+1.011385*LOG(E4)-4.293729),2)</f>
        <v>0.12</v>
      </c>
      <c r="S4" s="22">
        <f t="shared" ref="S4:S43" si="8">ROUND(10^(1.771888*LOG(D4)+1.138415*LOG(E4)-4.271259),2)</f>
        <v>0.13</v>
      </c>
      <c r="T4" s="22">
        <f t="shared" ref="T4:T43" si="9">ROUND(10^(1.671519*LOG(D4)+1.363617*LOG(E4)-4.404407),2)</f>
        <v>0.13</v>
      </c>
      <c r="U4" s="22">
        <f t="shared" ref="U4:U43" si="10">HLOOKUP($D4,Q$3:T$43,MATCH($A4,$A$3:$A$43,0),1)</f>
        <v>0.12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0.12</v>
      </c>
      <c r="W4" s="22">
        <f t="shared" ref="W4:W43" si="12">ROUND(10^(-4.155639+1.847898*LOG(D4)+0.951955*LOG(E4)),2)</f>
        <v>0.12</v>
      </c>
      <c r="X4" s="22">
        <f t="shared" ref="X4:X43" si="13">ROUND(10^(-4.194535+1.804172*LOG(D4)+1.034248*LOG(E4)),2)</f>
        <v>0.12</v>
      </c>
      <c r="Y4" s="22">
        <f t="shared" ref="Y4:Y43" si="14">ROUND(10^(-4.42347+2.006485*LOG(D4)+0.967757*LOG(E4)),2)</f>
        <v>0.1</v>
      </c>
      <c r="Z4" s="22">
        <f t="shared" ref="Z4:Z43" si="15">HLOOKUP($D4,V$3:Y$43,MATCH($A4,$A$3:$A$43,0),1)</f>
        <v>0.12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0.11</v>
      </c>
      <c r="AB4" s="22">
        <f t="shared" ref="AB4:AB43" si="17">ROUND(10^(1.979213*LOG(D4)+0.998347*LOG(E4)-4.369281),2)</f>
        <v>0.12</v>
      </c>
      <c r="AC4" s="22">
        <f t="shared" ref="AC4:AC43" si="18">ROUND(10^(1.904401*LOG(D4)+1.062478*LOG(E4)-4.348104),2)</f>
        <v>0.12</v>
      </c>
      <c r="AD4" s="22">
        <f t="shared" ref="AD4:AD43" si="19">ROUND(10^(1.640825*LOG(D4)+1.080387*LOG(E4)-3.976731),2)</f>
        <v>0.15</v>
      </c>
      <c r="AE4" s="22">
        <f t="shared" ref="AE4:AE43" si="20">ROUND(10^(1.90887*LOG(D4)+1.088002*LOG(E4)-4.431495),2)</f>
        <v>0.11</v>
      </c>
      <c r="AF4" s="22">
        <f t="shared" ref="AF4:AF43" si="21">HLOOKUP($D4,AA$3:AE$43,MATCH($A4,$A$3:$A$43,0),1)</f>
        <v>0.12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</v>
      </c>
      <c r="AH4" s="22">
        <f t="shared" ref="AH4:AH43" si="23">ROUND(10^(1.93813902*LOG(D4)+0.96697002*LOG(E4)-4.32216295),2)</f>
        <v>0.11</v>
      </c>
      <c r="AI4" s="22">
        <f t="shared" ref="AI4:AI43" si="24">ROUND(10^(1.82464098*LOG(D4)+0.97625989*LOG(E4)-4.15096808),2)</f>
        <v>0.12</v>
      </c>
      <c r="AJ4" s="22">
        <f t="shared" ref="AJ4:AJ43" si="25">HLOOKUP($D4,AG$3:AI$43,MATCH($A4,$A$3:$A$43,0),1)</f>
        <v>0.11</v>
      </c>
    </row>
    <row r="5" spans="1:36" ht="12.95" customHeight="1">
      <c r="A5" s="21">
        <v>662</v>
      </c>
      <c r="B5" s="78" t="s">
        <v>271</v>
      </c>
      <c r="C5" s="79"/>
      <c r="D5" s="21">
        <v>18</v>
      </c>
      <c r="E5" s="21">
        <v>15</v>
      </c>
      <c r="F5" s="4">
        <f t="shared" si="0"/>
        <v>0.18</v>
      </c>
      <c r="G5" s="5" t="s">
        <v>267</v>
      </c>
      <c r="H5" s="21" t="s">
        <v>268</v>
      </c>
      <c r="I5" s="21" t="s">
        <v>39</v>
      </c>
      <c r="J5" s="1" t="s">
        <v>15</v>
      </c>
      <c r="K5" s="22">
        <f t="shared" si="1"/>
        <v>0.18</v>
      </c>
      <c r="L5" s="22">
        <f t="shared" si="2"/>
        <v>0.19</v>
      </c>
      <c r="M5" s="22">
        <f t="shared" si="3"/>
        <v>0.19</v>
      </c>
      <c r="N5" s="22">
        <f t="shared" si="4"/>
        <v>0.2</v>
      </c>
      <c r="O5" s="22">
        <f t="shared" si="5"/>
        <v>0.2</v>
      </c>
      <c r="P5" s="22">
        <f t="shared" ref="P5:P43" si="26">HLOOKUP($D5,K$3:O$43,MATCH(A5,$A$3:$A$43,0),1)</f>
        <v>0.19</v>
      </c>
      <c r="Q5" s="22">
        <f t="shared" si="6"/>
        <v>0.18</v>
      </c>
      <c r="R5" s="22">
        <f t="shared" si="7"/>
        <v>0.19</v>
      </c>
      <c r="S5" s="22">
        <f t="shared" si="8"/>
        <v>0.2</v>
      </c>
      <c r="T5" s="22">
        <f t="shared" si="9"/>
        <v>0.2</v>
      </c>
      <c r="U5" s="22">
        <f t="shared" si="10"/>
        <v>0.19</v>
      </c>
      <c r="V5" s="22">
        <f t="shared" si="11"/>
        <v>0.2</v>
      </c>
      <c r="W5" s="22">
        <f t="shared" si="12"/>
        <v>0.19</v>
      </c>
      <c r="X5" s="22">
        <f t="shared" si="13"/>
        <v>0.19</v>
      </c>
      <c r="Y5" s="22">
        <f t="shared" si="14"/>
        <v>0.17</v>
      </c>
      <c r="Z5" s="22">
        <f t="shared" si="15"/>
        <v>0.19</v>
      </c>
      <c r="AA5" s="22">
        <f t="shared" si="16"/>
        <v>0.17</v>
      </c>
      <c r="AB5" s="22">
        <f t="shared" si="17"/>
        <v>0.19</v>
      </c>
      <c r="AC5" s="22">
        <f t="shared" si="18"/>
        <v>0.2</v>
      </c>
      <c r="AD5" s="22">
        <f t="shared" si="19"/>
        <v>0.23</v>
      </c>
      <c r="AE5" s="22">
        <f t="shared" si="20"/>
        <v>0.18</v>
      </c>
      <c r="AF5" s="22">
        <f t="shared" si="21"/>
        <v>0.19</v>
      </c>
      <c r="AG5" s="22">
        <f t="shared" si="22"/>
        <v>0.17</v>
      </c>
      <c r="AH5" s="22">
        <f t="shared" si="23"/>
        <v>0.18</v>
      </c>
      <c r="AI5" s="22">
        <f t="shared" si="24"/>
        <v>0.19</v>
      </c>
      <c r="AJ5" s="22">
        <f t="shared" si="25"/>
        <v>0.18</v>
      </c>
    </row>
    <row r="6" spans="1:36" ht="12.95" customHeight="1">
      <c r="A6" s="21">
        <v>663</v>
      </c>
      <c r="B6" s="78" t="s">
        <v>272</v>
      </c>
      <c r="C6" s="79"/>
      <c r="D6" s="21">
        <v>8</v>
      </c>
      <c r="E6" s="21">
        <v>9</v>
      </c>
      <c r="F6" s="4">
        <f t="shared" si="0"/>
        <v>0.02</v>
      </c>
      <c r="G6" s="5"/>
      <c r="H6" s="21" t="s">
        <v>268</v>
      </c>
      <c r="I6" s="21" t="s">
        <v>270</v>
      </c>
      <c r="J6" s="1" t="s">
        <v>15</v>
      </c>
      <c r="K6" s="22">
        <f t="shared" si="1"/>
        <v>0.03</v>
      </c>
      <c r="L6" s="22">
        <f t="shared" si="2"/>
        <v>0.03</v>
      </c>
      <c r="M6" s="22">
        <f t="shared" si="3"/>
        <v>0.03</v>
      </c>
      <c r="N6" s="22">
        <f t="shared" si="4"/>
        <v>0.03</v>
      </c>
      <c r="O6" s="22">
        <f t="shared" si="5"/>
        <v>0.03</v>
      </c>
      <c r="P6" s="22">
        <f t="shared" si="26"/>
        <v>0.03</v>
      </c>
      <c r="Q6" s="22">
        <f t="shared" si="6"/>
        <v>0.03</v>
      </c>
      <c r="R6" s="22">
        <f t="shared" si="7"/>
        <v>0.02</v>
      </c>
      <c r="S6" s="22">
        <f t="shared" si="8"/>
        <v>0.03</v>
      </c>
      <c r="T6" s="22">
        <f t="shared" si="9"/>
        <v>0.03</v>
      </c>
      <c r="U6" s="22">
        <f t="shared" si="10"/>
        <v>0.03</v>
      </c>
      <c r="V6" s="22">
        <f t="shared" si="11"/>
        <v>0.03</v>
      </c>
      <c r="W6" s="22">
        <f t="shared" si="12"/>
        <v>0.03</v>
      </c>
      <c r="X6" s="22">
        <f t="shared" si="13"/>
        <v>0.03</v>
      </c>
      <c r="Y6" s="22">
        <f t="shared" si="14"/>
        <v>0.02</v>
      </c>
      <c r="Z6" s="22">
        <f t="shared" si="15"/>
        <v>0.03</v>
      </c>
      <c r="AA6" s="22">
        <f t="shared" si="16"/>
        <v>0.02</v>
      </c>
      <c r="AB6" s="22">
        <f t="shared" si="17"/>
        <v>0.02</v>
      </c>
      <c r="AC6" s="22">
        <f t="shared" si="18"/>
        <v>0.02</v>
      </c>
      <c r="AD6" s="22">
        <f t="shared" si="19"/>
        <v>0.03</v>
      </c>
      <c r="AE6" s="22">
        <f t="shared" si="20"/>
        <v>0.02</v>
      </c>
      <c r="AF6" s="22">
        <f t="shared" si="21"/>
        <v>0.02</v>
      </c>
      <c r="AG6" s="22">
        <f t="shared" si="22"/>
        <v>0.02</v>
      </c>
      <c r="AH6" s="22">
        <f t="shared" si="23"/>
        <v>0.02</v>
      </c>
      <c r="AI6" s="22">
        <f t="shared" si="24"/>
        <v>0.03</v>
      </c>
      <c r="AJ6" s="22">
        <f t="shared" si="25"/>
        <v>0.02</v>
      </c>
    </row>
    <row r="7" spans="1:36" ht="12.95" customHeight="1">
      <c r="A7" s="21">
        <v>664</v>
      </c>
      <c r="B7" s="78" t="s">
        <v>271</v>
      </c>
      <c r="C7" s="79"/>
      <c r="D7" s="21">
        <v>16</v>
      </c>
      <c r="E7" s="21">
        <v>15</v>
      </c>
      <c r="F7" s="4">
        <f t="shared" si="0"/>
        <v>0.14000000000000001</v>
      </c>
      <c r="G7" s="5" t="s">
        <v>267</v>
      </c>
      <c r="H7" s="21"/>
      <c r="I7" s="21"/>
      <c r="J7" s="1" t="s">
        <v>15</v>
      </c>
      <c r="K7" s="22">
        <f t="shared" si="1"/>
        <v>0.15</v>
      </c>
      <c r="L7" s="22">
        <f t="shared" si="2"/>
        <v>0.16</v>
      </c>
      <c r="M7" s="22">
        <f t="shared" si="3"/>
        <v>0.16</v>
      </c>
      <c r="N7" s="22">
        <f t="shared" si="4"/>
        <v>0.16</v>
      </c>
      <c r="O7" s="22">
        <f t="shared" si="5"/>
        <v>0.16</v>
      </c>
      <c r="P7" s="22">
        <f t="shared" si="26"/>
        <v>0.16</v>
      </c>
      <c r="Q7" s="22">
        <f t="shared" si="6"/>
        <v>0.15</v>
      </c>
      <c r="R7" s="22">
        <f t="shared" si="7"/>
        <v>0.16</v>
      </c>
      <c r="S7" s="22">
        <f t="shared" si="8"/>
        <v>0.16</v>
      </c>
      <c r="T7" s="22">
        <f t="shared" si="9"/>
        <v>0.16</v>
      </c>
      <c r="U7" s="22">
        <f t="shared" si="10"/>
        <v>0.16</v>
      </c>
      <c r="V7" s="22">
        <f t="shared" si="11"/>
        <v>0.16</v>
      </c>
      <c r="W7" s="22">
        <f t="shared" si="12"/>
        <v>0.15</v>
      </c>
      <c r="X7" s="22">
        <f t="shared" si="13"/>
        <v>0.16</v>
      </c>
      <c r="Y7" s="22">
        <f t="shared" si="14"/>
        <v>0.14000000000000001</v>
      </c>
      <c r="Z7" s="22">
        <f t="shared" si="15"/>
        <v>0.15</v>
      </c>
      <c r="AA7" s="22">
        <f t="shared" si="16"/>
        <v>0.14000000000000001</v>
      </c>
      <c r="AB7" s="22">
        <f t="shared" si="17"/>
        <v>0.15</v>
      </c>
      <c r="AC7" s="22">
        <f t="shared" si="18"/>
        <v>0.16</v>
      </c>
      <c r="AD7" s="22">
        <f t="shared" si="19"/>
        <v>0.19</v>
      </c>
      <c r="AE7" s="22">
        <f t="shared" si="20"/>
        <v>0.14000000000000001</v>
      </c>
      <c r="AF7" s="22">
        <f t="shared" si="21"/>
        <v>0.15</v>
      </c>
      <c r="AG7" s="22">
        <f t="shared" si="22"/>
        <v>0.14000000000000001</v>
      </c>
      <c r="AH7" s="22">
        <f t="shared" si="23"/>
        <v>0.14000000000000001</v>
      </c>
      <c r="AI7" s="22">
        <f t="shared" si="24"/>
        <v>0.16</v>
      </c>
      <c r="AJ7" s="22">
        <f t="shared" si="25"/>
        <v>0.14000000000000001</v>
      </c>
    </row>
    <row r="8" spans="1:36" ht="12.95" customHeight="1">
      <c r="A8" s="21">
        <v>665</v>
      </c>
      <c r="B8" s="78" t="s">
        <v>271</v>
      </c>
      <c r="C8" s="79"/>
      <c r="D8" s="21">
        <v>12</v>
      </c>
      <c r="E8" s="21">
        <v>12</v>
      </c>
      <c r="F8" s="4">
        <f t="shared" si="0"/>
        <v>7.0000000000000007E-2</v>
      </c>
      <c r="G8" s="5" t="s">
        <v>267</v>
      </c>
      <c r="H8" s="21" t="s">
        <v>268</v>
      </c>
      <c r="I8" s="21" t="s">
        <v>39</v>
      </c>
      <c r="J8" s="1" t="s">
        <v>15</v>
      </c>
      <c r="K8" s="22">
        <f t="shared" si="1"/>
        <v>7.0000000000000007E-2</v>
      </c>
      <c r="L8" s="22">
        <f t="shared" si="2"/>
        <v>7.0000000000000007E-2</v>
      </c>
      <c r="M8" s="22">
        <f t="shared" si="3"/>
        <v>7.0000000000000007E-2</v>
      </c>
      <c r="N8" s="22">
        <f t="shared" si="4"/>
        <v>0.08</v>
      </c>
      <c r="O8" s="22">
        <f t="shared" si="5"/>
        <v>0.08</v>
      </c>
      <c r="P8" s="22">
        <f t="shared" si="26"/>
        <v>7.0000000000000007E-2</v>
      </c>
      <c r="Q8" s="22">
        <f t="shared" si="6"/>
        <v>7.0000000000000007E-2</v>
      </c>
      <c r="R8" s="22">
        <f t="shared" si="7"/>
        <v>7.0000000000000007E-2</v>
      </c>
      <c r="S8" s="22">
        <f t="shared" si="8"/>
        <v>7.0000000000000007E-2</v>
      </c>
      <c r="T8" s="22">
        <f t="shared" si="9"/>
        <v>7.0000000000000007E-2</v>
      </c>
      <c r="U8" s="22">
        <f t="shared" si="10"/>
        <v>7.0000000000000007E-2</v>
      </c>
      <c r="V8" s="22">
        <f t="shared" si="11"/>
        <v>7.0000000000000007E-2</v>
      </c>
      <c r="W8" s="22">
        <f t="shared" si="12"/>
        <v>7.0000000000000007E-2</v>
      </c>
      <c r="X8" s="22">
        <f t="shared" si="13"/>
        <v>7.0000000000000007E-2</v>
      </c>
      <c r="Y8" s="22">
        <f t="shared" si="14"/>
        <v>0.06</v>
      </c>
      <c r="Z8" s="22">
        <f t="shared" si="15"/>
        <v>7.0000000000000007E-2</v>
      </c>
      <c r="AA8" s="22">
        <f t="shared" si="16"/>
        <v>7.0000000000000007E-2</v>
      </c>
      <c r="AB8" s="22">
        <f t="shared" si="17"/>
        <v>7.0000000000000007E-2</v>
      </c>
      <c r="AC8" s="22">
        <f t="shared" si="18"/>
        <v>7.0000000000000007E-2</v>
      </c>
      <c r="AD8" s="22">
        <f t="shared" si="19"/>
        <v>0.09</v>
      </c>
      <c r="AE8" s="22">
        <f t="shared" si="20"/>
        <v>0.06</v>
      </c>
      <c r="AF8" s="22">
        <f t="shared" si="21"/>
        <v>7.0000000000000007E-2</v>
      </c>
      <c r="AG8" s="22">
        <f t="shared" si="22"/>
        <v>0.06</v>
      </c>
      <c r="AH8" s="22">
        <f t="shared" si="23"/>
        <v>7.0000000000000007E-2</v>
      </c>
      <c r="AI8" s="22">
        <f t="shared" si="24"/>
        <v>7.0000000000000007E-2</v>
      </c>
      <c r="AJ8" s="22">
        <f t="shared" si="25"/>
        <v>7.0000000000000007E-2</v>
      </c>
    </row>
    <row r="9" spans="1:36" ht="12.95" customHeight="1">
      <c r="A9" s="21">
        <v>666</v>
      </c>
      <c r="B9" s="78" t="s">
        <v>271</v>
      </c>
      <c r="C9" s="79"/>
      <c r="D9" s="21">
        <v>20</v>
      </c>
      <c r="E9" s="21">
        <v>16</v>
      </c>
      <c r="F9" s="4">
        <f t="shared" si="0"/>
        <v>0.23</v>
      </c>
      <c r="G9" s="5" t="s">
        <v>267</v>
      </c>
      <c r="H9" s="21" t="s">
        <v>268</v>
      </c>
      <c r="I9" s="21" t="s">
        <v>39</v>
      </c>
      <c r="J9" s="1" t="s">
        <v>15</v>
      </c>
      <c r="K9" s="22">
        <f t="shared" si="1"/>
        <v>0.23</v>
      </c>
      <c r="L9" s="22">
        <f t="shared" si="2"/>
        <v>0.25</v>
      </c>
      <c r="M9" s="22">
        <f t="shared" si="3"/>
        <v>0.25</v>
      </c>
      <c r="N9" s="22">
        <f t="shared" si="4"/>
        <v>0.25</v>
      </c>
      <c r="O9" s="22">
        <f t="shared" si="5"/>
        <v>0.26</v>
      </c>
      <c r="P9" s="22">
        <f t="shared" si="26"/>
        <v>0.25</v>
      </c>
      <c r="Q9" s="22">
        <f t="shared" si="6"/>
        <v>0.23</v>
      </c>
      <c r="R9" s="22">
        <f t="shared" si="7"/>
        <v>0.25</v>
      </c>
      <c r="S9" s="22">
        <f t="shared" si="8"/>
        <v>0.25</v>
      </c>
      <c r="T9" s="22">
        <f t="shared" si="9"/>
        <v>0.26</v>
      </c>
      <c r="U9" s="22">
        <f t="shared" si="10"/>
        <v>0.25</v>
      </c>
      <c r="V9" s="22">
        <f t="shared" si="11"/>
        <v>0.26</v>
      </c>
      <c r="W9" s="22">
        <f t="shared" si="12"/>
        <v>0.25</v>
      </c>
      <c r="X9" s="22">
        <f t="shared" si="13"/>
        <v>0.25</v>
      </c>
      <c r="Y9" s="22">
        <f t="shared" si="14"/>
        <v>0.23</v>
      </c>
      <c r="Z9" s="22">
        <f t="shared" si="15"/>
        <v>0.25</v>
      </c>
      <c r="AA9" s="22">
        <f t="shared" si="16"/>
        <v>0.22</v>
      </c>
      <c r="AB9" s="22">
        <f t="shared" si="17"/>
        <v>0.26</v>
      </c>
      <c r="AC9" s="22">
        <f t="shared" si="18"/>
        <v>0.26</v>
      </c>
      <c r="AD9" s="22">
        <f t="shared" si="19"/>
        <v>0.28999999999999998</v>
      </c>
      <c r="AE9" s="22">
        <f t="shared" si="20"/>
        <v>0.23</v>
      </c>
      <c r="AF9" s="22">
        <f t="shared" si="21"/>
        <v>0.26</v>
      </c>
      <c r="AG9" s="22">
        <f t="shared" si="22"/>
        <v>0.22</v>
      </c>
      <c r="AH9" s="22">
        <f t="shared" si="23"/>
        <v>0.23</v>
      </c>
      <c r="AI9" s="22">
        <f t="shared" si="24"/>
        <v>0.25</v>
      </c>
      <c r="AJ9" s="22">
        <f t="shared" si="25"/>
        <v>0.23</v>
      </c>
    </row>
    <row r="10" spans="1:36" ht="12.95" customHeight="1">
      <c r="A10" s="21">
        <v>667</v>
      </c>
      <c r="B10" s="78" t="s">
        <v>271</v>
      </c>
      <c r="C10" s="79"/>
      <c r="D10" s="21">
        <v>20</v>
      </c>
      <c r="E10" s="21">
        <v>16</v>
      </c>
      <c r="F10" s="4">
        <f t="shared" si="0"/>
        <v>0.23</v>
      </c>
      <c r="G10" s="5" t="s">
        <v>267</v>
      </c>
      <c r="H10" s="21" t="s">
        <v>268</v>
      </c>
      <c r="I10" s="21" t="s">
        <v>39</v>
      </c>
      <c r="J10" s="1" t="s">
        <v>15</v>
      </c>
      <c r="K10" s="22">
        <f t="shared" si="1"/>
        <v>0.23</v>
      </c>
      <c r="L10" s="22">
        <f t="shared" si="2"/>
        <v>0.25</v>
      </c>
      <c r="M10" s="22">
        <f t="shared" si="3"/>
        <v>0.25</v>
      </c>
      <c r="N10" s="22">
        <f t="shared" si="4"/>
        <v>0.25</v>
      </c>
      <c r="O10" s="22">
        <f t="shared" si="5"/>
        <v>0.26</v>
      </c>
      <c r="P10" s="22">
        <f t="shared" si="26"/>
        <v>0.25</v>
      </c>
      <c r="Q10" s="22">
        <f t="shared" si="6"/>
        <v>0.23</v>
      </c>
      <c r="R10" s="22">
        <f t="shared" si="7"/>
        <v>0.25</v>
      </c>
      <c r="S10" s="22">
        <f t="shared" si="8"/>
        <v>0.25</v>
      </c>
      <c r="T10" s="22">
        <f t="shared" si="9"/>
        <v>0.26</v>
      </c>
      <c r="U10" s="22">
        <f t="shared" si="10"/>
        <v>0.25</v>
      </c>
      <c r="V10" s="22">
        <f t="shared" si="11"/>
        <v>0.26</v>
      </c>
      <c r="W10" s="22">
        <f t="shared" si="12"/>
        <v>0.25</v>
      </c>
      <c r="X10" s="22">
        <f t="shared" si="13"/>
        <v>0.25</v>
      </c>
      <c r="Y10" s="22">
        <f t="shared" si="14"/>
        <v>0.23</v>
      </c>
      <c r="Z10" s="22">
        <f t="shared" si="15"/>
        <v>0.25</v>
      </c>
      <c r="AA10" s="22">
        <f t="shared" si="16"/>
        <v>0.22</v>
      </c>
      <c r="AB10" s="22">
        <f t="shared" si="17"/>
        <v>0.26</v>
      </c>
      <c r="AC10" s="22">
        <f t="shared" si="18"/>
        <v>0.26</v>
      </c>
      <c r="AD10" s="22">
        <f t="shared" si="19"/>
        <v>0.28999999999999998</v>
      </c>
      <c r="AE10" s="22">
        <f t="shared" si="20"/>
        <v>0.23</v>
      </c>
      <c r="AF10" s="22">
        <f t="shared" si="21"/>
        <v>0.26</v>
      </c>
      <c r="AG10" s="22">
        <f t="shared" si="22"/>
        <v>0.22</v>
      </c>
      <c r="AH10" s="22">
        <f t="shared" si="23"/>
        <v>0.23</v>
      </c>
      <c r="AI10" s="22">
        <f t="shared" si="24"/>
        <v>0.25</v>
      </c>
      <c r="AJ10" s="22">
        <f t="shared" si="25"/>
        <v>0.23</v>
      </c>
    </row>
    <row r="11" spans="1:36" ht="12.95" customHeight="1">
      <c r="A11" s="21">
        <v>668</v>
      </c>
      <c r="B11" s="78" t="s">
        <v>269</v>
      </c>
      <c r="C11" s="79"/>
      <c r="D11" s="21">
        <v>12</v>
      </c>
      <c r="E11" s="21">
        <v>12</v>
      </c>
      <c r="F11" s="4">
        <f t="shared" si="0"/>
        <v>7.0000000000000007E-2</v>
      </c>
      <c r="G11" s="5" t="s">
        <v>267</v>
      </c>
      <c r="H11" s="21" t="s">
        <v>268</v>
      </c>
      <c r="I11" s="21" t="s">
        <v>39</v>
      </c>
      <c r="J11" s="1" t="s">
        <v>15</v>
      </c>
      <c r="K11" s="22">
        <f t="shared" si="1"/>
        <v>7.0000000000000007E-2</v>
      </c>
      <c r="L11" s="22">
        <f t="shared" si="2"/>
        <v>7.0000000000000007E-2</v>
      </c>
      <c r="M11" s="22">
        <f t="shared" si="3"/>
        <v>7.0000000000000007E-2</v>
      </c>
      <c r="N11" s="22">
        <f t="shared" si="4"/>
        <v>0.08</v>
      </c>
      <c r="O11" s="22">
        <f t="shared" si="5"/>
        <v>0.08</v>
      </c>
      <c r="P11" s="22">
        <f t="shared" si="26"/>
        <v>7.0000000000000007E-2</v>
      </c>
      <c r="Q11" s="22">
        <f t="shared" si="6"/>
        <v>7.0000000000000007E-2</v>
      </c>
      <c r="R11" s="22">
        <f t="shared" si="7"/>
        <v>7.0000000000000007E-2</v>
      </c>
      <c r="S11" s="22">
        <f t="shared" si="8"/>
        <v>7.0000000000000007E-2</v>
      </c>
      <c r="T11" s="22">
        <f t="shared" si="9"/>
        <v>7.0000000000000007E-2</v>
      </c>
      <c r="U11" s="22">
        <f t="shared" si="10"/>
        <v>7.0000000000000007E-2</v>
      </c>
      <c r="V11" s="22">
        <f t="shared" si="11"/>
        <v>7.0000000000000007E-2</v>
      </c>
      <c r="W11" s="22">
        <f t="shared" si="12"/>
        <v>7.0000000000000007E-2</v>
      </c>
      <c r="X11" s="22">
        <f t="shared" si="13"/>
        <v>7.0000000000000007E-2</v>
      </c>
      <c r="Y11" s="22">
        <f t="shared" si="14"/>
        <v>0.06</v>
      </c>
      <c r="Z11" s="22">
        <f t="shared" si="15"/>
        <v>7.0000000000000007E-2</v>
      </c>
      <c r="AA11" s="22">
        <f t="shared" si="16"/>
        <v>7.0000000000000007E-2</v>
      </c>
      <c r="AB11" s="22">
        <f t="shared" si="17"/>
        <v>7.0000000000000007E-2</v>
      </c>
      <c r="AC11" s="22">
        <f t="shared" si="18"/>
        <v>7.0000000000000007E-2</v>
      </c>
      <c r="AD11" s="22">
        <f t="shared" si="19"/>
        <v>0.09</v>
      </c>
      <c r="AE11" s="22">
        <f t="shared" si="20"/>
        <v>0.06</v>
      </c>
      <c r="AF11" s="22">
        <f t="shared" si="21"/>
        <v>7.0000000000000007E-2</v>
      </c>
      <c r="AG11" s="22">
        <f t="shared" si="22"/>
        <v>0.06</v>
      </c>
      <c r="AH11" s="22">
        <f t="shared" si="23"/>
        <v>7.0000000000000007E-2</v>
      </c>
      <c r="AI11" s="22">
        <f t="shared" si="24"/>
        <v>7.0000000000000007E-2</v>
      </c>
      <c r="AJ11" s="22">
        <f t="shared" si="25"/>
        <v>7.0000000000000007E-2</v>
      </c>
    </row>
    <row r="12" spans="1:36" ht="12.95" customHeight="1">
      <c r="A12" s="21">
        <v>669</v>
      </c>
      <c r="B12" s="78" t="s">
        <v>269</v>
      </c>
      <c r="C12" s="79"/>
      <c r="D12" s="21">
        <v>14</v>
      </c>
      <c r="E12" s="21">
        <v>12</v>
      </c>
      <c r="F12" s="4">
        <f t="shared" si="0"/>
        <v>0.09</v>
      </c>
      <c r="G12" s="5" t="s">
        <v>267</v>
      </c>
      <c r="H12" s="21"/>
      <c r="I12" s="21"/>
      <c r="J12" s="1" t="s">
        <v>15</v>
      </c>
      <c r="K12" s="22">
        <f t="shared" si="1"/>
        <v>0.09</v>
      </c>
      <c r="L12" s="22">
        <f t="shared" si="2"/>
        <v>0.1</v>
      </c>
      <c r="M12" s="22">
        <f t="shared" si="3"/>
        <v>0.1</v>
      </c>
      <c r="N12" s="22">
        <f t="shared" si="4"/>
        <v>0.1</v>
      </c>
      <c r="O12" s="22">
        <f t="shared" si="5"/>
        <v>0.1</v>
      </c>
      <c r="P12" s="22">
        <f t="shared" si="26"/>
        <v>0.1</v>
      </c>
      <c r="Q12" s="22">
        <f t="shared" si="6"/>
        <v>0.09</v>
      </c>
      <c r="R12" s="22">
        <f t="shared" si="7"/>
        <v>0.1</v>
      </c>
      <c r="S12" s="22">
        <f t="shared" si="8"/>
        <v>0.1</v>
      </c>
      <c r="T12" s="22">
        <f t="shared" si="9"/>
        <v>0.1</v>
      </c>
      <c r="U12" s="22">
        <f t="shared" si="10"/>
        <v>0.1</v>
      </c>
      <c r="V12" s="22">
        <f t="shared" si="11"/>
        <v>0.1</v>
      </c>
      <c r="W12" s="22">
        <f t="shared" si="12"/>
        <v>0.1</v>
      </c>
      <c r="X12" s="22">
        <f t="shared" si="13"/>
        <v>0.1</v>
      </c>
      <c r="Y12" s="22">
        <f t="shared" si="14"/>
        <v>0.08</v>
      </c>
      <c r="Z12" s="22">
        <f t="shared" si="15"/>
        <v>0.1</v>
      </c>
      <c r="AA12" s="22">
        <f t="shared" si="16"/>
        <v>0.09</v>
      </c>
      <c r="AB12" s="22">
        <f t="shared" si="17"/>
        <v>0.09</v>
      </c>
      <c r="AC12" s="22">
        <f t="shared" si="18"/>
        <v>0.1</v>
      </c>
      <c r="AD12" s="22">
        <f t="shared" si="19"/>
        <v>0.12</v>
      </c>
      <c r="AE12" s="22">
        <f t="shared" si="20"/>
        <v>0.09</v>
      </c>
      <c r="AF12" s="22">
        <f t="shared" si="21"/>
        <v>0.09</v>
      </c>
      <c r="AG12" s="22">
        <f t="shared" si="22"/>
        <v>0.09</v>
      </c>
      <c r="AH12" s="22">
        <f t="shared" si="23"/>
        <v>0.09</v>
      </c>
      <c r="AI12" s="22">
        <f t="shared" si="24"/>
        <v>0.1</v>
      </c>
      <c r="AJ12" s="22">
        <f t="shared" si="25"/>
        <v>0.09</v>
      </c>
    </row>
    <row r="13" spans="1:36" ht="12.95" customHeight="1">
      <c r="A13" s="21">
        <v>670</v>
      </c>
      <c r="B13" s="78" t="s">
        <v>269</v>
      </c>
      <c r="C13" s="79"/>
      <c r="D13" s="21">
        <v>8</v>
      </c>
      <c r="E13" s="21">
        <v>8</v>
      </c>
      <c r="F13" s="4">
        <f t="shared" si="0"/>
        <v>0.02</v>
      </c>
      <c r="G13" s="5" t="s">
        <v>267</v>
      </c>
      <c r="H13" s="21" t="s">
        <v>268</v>
      </c>
      <c r="I13" s="21" t="s">
        <v>39</v>
      </c>
      <c r="J13" s="1" t="s">
        <v>15</v>
      </c>
      <c r="K13" s="22">
        <f t="shared" si="1"/>
        <v>0.02</v>
      </c>
      <c r="L13" s="22">
        <f t="shared" si="2"/>
        <v>0.02</v>
      </c>
      <c r="M13" s="22">
        <f t="shared" si="3"/>
        <v>0.02</v>
      </c>
      <c r="N13" s="22">
        <f t="shared" si="4"/>
        <v>0.02</v>
      </c>
      <c r="O13" s="22">
        <f t="shared" si="5"/>
        <v>0.02</v>
      </c>
      <c r="P13" s="22">
        <f t="shared" si="26"/>
        <v>0.02</v>
      </c>
      <c r="Q13" s="22">
        <f t="shared" si="6"/>
        <v>0.02</v>
      </c>
      <c r="R13" s="22">
        <f t="shared" si="7"/>
        <v>0.02</v>
      </c>
      <c r="S13" s="22">
        <f t="shared" si="8"/>
        <v>0.02</v>
      </c>
      <c r="T13" s="22">
        <f t="shared" si="9"/>
        <v>0.02</v>
      </c>
      <c r="U13" s="22">
        <f t="shared" si="10"/>
        <v>0.02</v>
      </c>
      <c r="V13" s="22">
        <f t="shared" si="11"/>
        <v>0.02</v>
      </c>
      <c r="W13" s="22">
        <f t="shared" si="12"/>
        <v>0.02</v>
      </c>
      <c r="X13" s="22">
        <f t="shared" si="13"/>
        <v>0.02</v>
      </c>
      <c r="Y13" s="22">
        <f t="shared" si="14"/>
        <v>0.02</v>
      </c>
      <c r="Z13" s="22">
        <f t="shared" si="15"/>
        <v>0.02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0.03</v>
      </c>
      <c r="AE13" s="22">
        <f t="shared" si="20"/>
        <v>0.02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0.02</v>
      </c>
      <c r="AJ13" s="22">
        <f t="shared" si="25"/>
        <v>0.02</v>
      </c>
    </row>
    <row r="14" spans="1:36" ht="12.95" customHeight="1">
      <c r="A14" s="21">
        <v>671</v>
      </c>
      <c r="B14" s="78" t="s">
        <v>271</v>
      </c>
      <c r="C14" s="79"/>
      <c r="D14" s="21">
        <v>8</v>
      </c>
      <c r="E14" s="21">
        <v>9</v>
      </c>
      <c r="F14" s="4">
        <f t="shared" si="0"/>
        <v>0.02</v>
      </c>
      <c r="G14" s="5"/>
      <c r="H14" s="21" t="s">
        <v>268</v>
      </c>
      <c r="I14" s="21" t="s">
        <v>270</v>
      </c>
      <c r="J14" s="1" t="s">
        <v>15</v>
      </c>
      <c r="K14" s="22">
        <f t="shared" si="1"/>
        <v>0.03</v>
      </c>
      <c r="L14" s="22">
        <f t="shared" si="2"/>
        <v>0.03</v>
      </c>
      <c r="M14" s="22">
        <f t="shared" si="3"/>
        <v>0.03</v>
      </c>
      <c r="N14" s="22">
        <f t="shared" si="4"/>
        <v>0.03</v>
      </c>
      <c r="O14" s="22">
        <f t="shared" si="5"/>
        <v>0.03</v>
      </c>
      <c r="P14" s="22">
        <f t="shared" si="26"/>
        <v>0.03</v>
      </c>
      <c r="Q14" s="22">
        <f t="shared" si="6"/>
        <v>0.03</v>
      </c>
      <c r="R14" s="22">
        <f t="shared" si="7"/>
        <v>0.02</v>
      </c>
      <c r="S14" s="22">
        <f t="shared" si="8"/>
        <v>0.03</v>
      </c>
      <c r="T14" s="22">
        <f t="shared" si="9"/>
        <v>0.03</v>
      </c>
      <c r="U14" s="22">
        <f t="shared" si="10"/>
        <v>0.03</v>
      </c>
      <c r="V14" s="22">
        <f t="shared" si="11"/>
        <v>0.03</v>
      </c>
      <c r="W14" s="22">
        <f t="shared" si="12"/>
        <v>0.03</v>
      </c>
      <c r="X14" s="22">
        <f t="shared" si="13"/>
        <v>0.03</v>
      </c>
      <c r="Y14" s="22">
        <f t="shared" si="14"/>
        <v>0.02</v>
      </c>
      <c r="Z14" s="22">
        <f t="shared" si="15"/>
        <v>0.03</v>
      </c>
      <c r="AA14" s="22">
        <f t="shared" si="16"/>
        <v>0.02</v>
      </c>
      <c r="AB14" s="22">
        <f t="shared" si="17"/>
        <v>0.02</v>
      </c>
      <c r="AC14" s="22">
        <f t="shared" si="18"/>
        <v>0.02</v>
      </c>
      <c r="AD14" s="22">
        <f t="shared" si="19"/>
        <v>0.03</v>
      </c>
      <c r="AE14" s="22">
        <f t="shared" si="20"/>
        <v>0.02</v>
      </c>
      <c r="AF14" s="22">
        <f t="shared" si="21"/>
        <v>0.02</v>
      </c>
      <c r="AG14" s="22">
        <f t="shared" si="22"/>
        <v>0.02</v>
      </c>
      <c r="AH14" s="22">
        <f t="shared" si="23"/>
        <v>0.02</v>
      </c>
      <c r="AI14" s="22">
        <f t="shared" si="24"/>
        <v>0.03</v>
      </c>
      <c r="AJ14" s="22">
        <f t="shared" si="25"/>
        <v>0.02</v>
      </c>
    </row>
    <row r="15" spans="1:36" ht="12.95" customHeight="1">
      <c r="A15" s="21">
        <v>672</v>
      </c>
      <c r="B15" s="78" t="s">
        <v>266</v>
      </c>
      <c r="C15" s="79"/>
      <c r="D15" s="21">
        <v>12</v>
      </c>
      <c r="E15" s="21">
        <v>13</v>
      </c>
      <c r="F15" s="4">
        <f t="shared" si="0"/>
        <v>7.0000000000000007E-2</v>
      </c>
      <c r="G15" s="5" t="s">
        <v>267</v>
      </c>
      <c r="H15" s="21"/>
      <c r="I15" s="21"/>
      <c r="J15" s="1" t="s">
        <v>15</v>
      </c>
      <c r="K15" s="22">
        <f t="shared" si="1"/>
        <v>0.08</v>
      </c>
      <c r="L15" s="22">
        <f t="shared" si="2"/>
        <v>0.08</v>
      </c>
      <c r="M15" s="22">
        <f t="shared" si="3"/>
        <v>0.08</v>
      </c>
      <c r="N15" s="22">
        <f t="shared" si="4"/>
        <v>0.08</v>
      </c>
      <c r="O15" s="22">
        <f t="shared" si="5"/>
        <v>0.08</v>
      </c>
      <c r="P15" s="22">
        <f t="shared" si="26"/>
        <v>0.08</v>
      </c>
      <c r="Q15" s="22">
        <f t="shared" si="6"/>
        <v>0.08</v>
      </c>
      <c r="R15" s="22">
        <f t="shared" si="7"/>
        <v>0.08</v>
      </c>
      <c r="S15" s="22">
        <f t="shared" si="8"/>
        <v>0.08</v>
      </c>
      <c r="T15" s="22">
        <f t="shared" si="9"/>
        <v>0.08</v>
      </c>
      <c r="U15" s="22">
        <f t="shared" si="10"/>
        <v>0.08</v>
      </c>
      <c r="V15" s="22">
        <f t="shared" si="11"/>
        <v>0.08</v>
      </c>
      <c r="W15" s="22">
        <f t="shared" si="12"/>
        <v>0.08</v>
      </c>
      <c r="X15" s="22">
        <f t="shared" si="13"/>
        <v>0.08</v>
      </c>
      <c r="Y15" s="22">
        <f t="shared" si="14"/>
        <v>7.0000000000000007E-2</v>
      </c>
      <c r="Z15" s="22">
        <f t="shared" si="15"/>
        <v>0.08</v>
      </c>
      <c r="AA15" s="22">
        <f t="shared" si="16"/>
        <v>7.0000000000000007E-2</v>
      </c>
      <c r="AB15" s="22">
        <f t="shared" si="17"/>
        <v>0.08</v>
      </c>
      <c r="AC15" s="22">
        <f t="shared" si="18"/>
        <v>0.08</v>
      </c>
      <c r="AD15" s="22">
        <f t="shared" si="19"/>
        <v>0.1</v>
      </c>
      <c r="AE15" s="22">
        <f t="shared" si="20"/>
        <v>7.0000000000000007E-2</v>
      </c>
      <c r="AF15" s="22">
        <f t="shared" si="21"/>
        <v>0.08</v>
      </c>
      <c r="AG15" s="22">
        <f t="shared" si="22"/>
        <v>7.0000000000000007E-2</v>
      </c>
      <c r="AH15" s="22">
        <f t="shared" si="23"/>
        <v>7.0000000000000007E-2</v>
      </c>
      <c r="AI15" s="22">
        <f t="shared" si="24"/>
        <v>0.08</v>
      </c>
      <c r="AJ15" s="22">
        <f t="shared" si="25"/>
        <v>7.0000000000000007E-2</v>
      </c>
    </row>
    <row r="16" spans="1:36" ht="12.95" customHeight="1">
      <c r="A16" s="21">
        <v>673</v>
      </c>
      <c r="B16" s="78" t="s">
        <v>266</v>
      </c>
      <c r="C16" s="79"/>
      <c r="D16" s="21">
        <v>16</v>
      </c>
      <c r="E16" s="21">
        <v>14</v>
      </c>
      <c r="F16" s="4">
        <f t="shared" si="0"/>
        <v>0.13</v>
      </c>
      <c r="G16" s="5" t="s">
        <v>267</v>
      </c>
      <c r="H16" s="21"/>
      <c r="I16" s="21"/>
      <c r="J16" s="1" t="s">
        <v>15</v>
      </c>
      <c r="K16" s="22">
        <f t="shared" si="1"/>
        <v>0.14000000000000001</v>
      </c>
      <c r="L16" s="22">
        <f t="shared" si="2"/>
        <v>0.15</v>
      </c>
      <c r="M16" s="22">
        <f t="shared" si="3"/>
        <v>0.15</v>
      </c>
      <c r="N16" s="22">
        <f t="shared" si="4"/>
        <v>0.15</v>
      </c>
      <c r="O16" s="22">
        <f t="shared" si="5"/>
        <v>0.15</v>
      </c>
      <c r="P16" s="22">
        <f t="shared" si="26"/>
        <v>0.15</v>
      </c>
      <c r="Q16" s="22">
        <f t="shared" si="6"/>
        <v>0.14000000000000001</v>
      </c>
      <c r="R16" s="22">
        <f t="shared" si="7"/>
        <v>0.14000000000000001</v>
      </c>
      <c r="S16" s="22">
        <f t="shared" si="8"/>
        <v>0.15</v>
      </c>
      <c r="T16" s="22">
        <f t="shared" si="9"/>
        <v>0.15</v>
      </c>
      <c r="U16" s="22">
        <f t="shared" si="10"/>
        <v>0.14000000000000001</v>
      </c>
      <c r="V16" s="22">
        <f t="shared" si="11"/>
        <v>0.15</v>
      </c>
      <c r="W16" s="22">
        <f t="shared" si="12"/>
        <v>0.14000000000000001</v>
      </c>
      <c r="X16" s="22">
        <f t="shared" si="13"/>
        <v>0.15</v>
      </c>
      <c r="Y16" s="22">
        <f t="shared" si="14"/>
        <v>0.13</v>
      </c>
      <c r="Z16" s="22">
        <f t="shared" si="15"/>
        <v>0.14000000000000001</v>
      </c>
      <c r="AA16" s="22">
        <f t="shared" si="16"/>
        <v>0.13</v>
      </c>
      <c r="AB16" s="22">
        <f t="shared" si="17"/>
        <v>0.14000000000000001</v>
      </c>
      <c r="AC16" s="22">
        <f t="shared" si="18"/>
        <v>0.15</v>
      </c>
      <c r="AD16" s="22">
        <f t="shared" si="19"/>
        <v>0.17</v>
      </c>
      <c r="AE16" s="22">
        <f t="shared" si="20"/>
        <v>0.13</v>
      </c>
      <c r="AF16" s="22">
        <f t="shared" si="21"/>
        <v>0.14000000000000001</v>
      </c>
      <c r="AG16" s="22">
        <f t="shared" si="22"/>
        <v>0.13</v>
      </c>
      <c r="AH16" s="22">
        <f t="shared" si="23"/>
        <v>0.13</v>
      </c>
      <c r="AI16" s="22">
        <f t="shared" si="24"/>
        <v>0.15</v>
      </c>
      <c r="AJ16" s="22">
        <f t="shared" si="25"/>
        <v>0.13</v>
      </c>
    </row>
    <row r="17" spans="1:36" ht="12.95" customHeight="1">
      <c r="A17" s="21">
        <v>674</v>
      </c>
      <c r="B17" s="78" t="s">
        <v>266</v>
      </c>
      <c r="C17" s="79"/>
      <c r="D17" s="21">
        <v>10</v>
      </c>
      <c r="E17" s="21">
        <v>10</v>
      </c>
      <c r="F17" s="4">
        <f t="shared" si="0"/>
        <v>0.04</v>
      </c>
      <c r="G17" s="5" t="s">
        <v>267</v>
      </c>
      <c r="H17" s="21" t="s">
        <v>268</v>
      </c>
      <c r="I17" s="21" t="s">
        <v>39</v>
      </c>
      <c r="J17" s="1" t="s">
        <v>15</v>
      </c>
      <c r="K17" s="22">
        <f t="shared" si="1"/>
        <v>0.04</v>
      </c>
      <c r="L17" s="22">
        <f t="shared" si="2"/>
        <v>0.04</v>
      </c>
      <c r="M17" s="22">
        <f t="shared" si="3"/>
        <v>0.04</v>
      </c>
      <c r="N17" s="22">
        <f t="shared" si="4"/>
        <v>0.05</v>
      </c>
      <c r="O17" s="22">
        <f t="shared" si="5"/>
        <v>0.05</v>
      </c>
      <c r="P17" s="22">
        <f t="shared" si="26"/>
        <v>0.04</v>
      </c>
      <c r="Q17" s="22">
        <f t="shared" si="6"/>
        <v>0.04</v>
      </c>
      <c r="R17" s="22">
        <f t="shared" si="7"/>
        <v>0.04</v>
      </c>
      <c r="S17" s="22">
        <f t="shared" si="8"/>
        <v>0.04</v>
      </c>
      <c r="T17" s="22">
        <f t="shared" si="9"/>
        <v>0.04</v>
      </c>
      <c r="U17" s="22">
        <f t="shared" si="10"/>
        <v>0.04</v>
      </c>
      <c r="V17" s="22">
        <f t="shared" si="11"/>
        <v>0.04</v>
      </c>
      <c r="W17" s="22">
        <f t="shared" si="12"/>
        <v>0.04</v>
      </c>
      <c r="X17" s="22">
        <f t="shared" si="13"/>
        <v>0.04</v>
      </c>
      <c r="Y17" s="22">
        <f t="shared" si="14"/>
        <v>0.04</v>
      </c>
      <c r="Z17" s="22">
        <f t="shared" si="15"/>
        <v>0.04</v>
      </c>
      <c r="AA17" s="22">
        <f t="shared" si="16"/>
        <v>0.04</v>
      </c>
      <c r="AB17" s="22">
        <f t="shared" si="17"/>
        <v>0.04</v>
      </c>
      <c r="AC17" s="22">
        <f t="shared" si="18"/>
        <v>0.04</v>
      </c>
      <c r="AD17" s="22">
        <f t="shared" si="19"/>
        <v>0.06</v>
      </c>
      <c r="AE17" s="22">
        <f t="shared" si="20"/>
        <v>0.04</v>
      </c>
      <c r="AF17" s="22">
        <f t="shared" si="21"/>
        <v>0.04</v>
      </c>
      <c r="AG17" s="22">
        <f t="shared" si="22"/>
        <v>0.04</v>
      </c>
      <c r="AH17" s="22">
        <f t="shared" si="23"/>
        <v>0.04</v>
      </c>
      <c r="AI17" s="22">
        <f t="shared" si="24"/>
        <v>0.04</v>
      </c>
      <c r="AJ17" s="22">
        <f t="shared" si="25"/>
        <v>0.04</v>
      </c>
    </row>
    <row r="18" spans="1:36" ht="12.95" customHeight="1">
      <c r="A18" s="21">
        <v>675</v>
      </c>
      <c r="B18" s="78" t="s">
        <v>266</v>
      </c>
      <c r="C18" s="79"/>
      <c r="D18" s="21">
        <v>10</v>
      </c>
      <c r="E18" s="21">
        <v>10</v>
      </c>
      <c r="F18" s="4">
        <f t="shared" si="0"/>
        <v>0.04</v>
      </c>
      <c r="G18" s="5" t="s">
        <v>267</v>
      </c>
      <c r="H18" s="21" t="s">
        <v>268</v>
      </c>
      <c r="I18" s="21" t="s">
        <v>39</v>
      </c>
      <c r="J18" s="1" t="s">
        <v>15</v>
      </c>
      <c r="K18" s="22">
        <f t="shared" si="1"/>
        <v>0.04</v>
      </c>
      <c r="L18" s="22">
        <f t="shared" si="2"/>
        <v>0.04</v>
      </c>
      <c r="M18" s="22">
        <f t="shared" si="3"/>
        <v>0.04</v>
      </c>
      <c r="N18" s="22">
        <f t="shared" si="4"/>
        <v>0.05</v>
      </c>
      <c r="O18" s="22">
        <f t="shared" si="5"/>
        <v>0.05</v>
      </c>
      <c r="P18" s="22">
        <f t="shared" si="26"/>
        <v>0.04</v>
      </c>
      <c r="Q18" s="22">
        <f t="shared" si="6"/>
        <v>0.04</v>
      </c>
      <c r="R18" s="22">
        <f t="shared" si="7"/>
        <v>0.04</v>
      </c>
      <c r="S18" s="22">
        <f t="shared" si="8"/>
        <v>0.04</v>
      </c>
      <c r="T18" s="22">
        <f t="shared" si="9"/>
        <v>0.04</v>
      </c>
      <c r="U18" s="22">
        <f t="shared" si="10"/>
        <v>0.04</v>
      </c>
      <c r="V18" s="22">
        <f t="shared" si="11"/>
        <v>0.04</v>
      </c>
      <c r="W18" s="22">
        <f t="shared" si="12"/>
        <v>0.04</v>
      </c>
      <c r="X18" s="22">
        <f t="shared" si="13"/>
        <v>0.04</v>
      </c>
      <c r="Y18" s="22">
        <f t="shared" si="14"/>
        <v>0.04</v>
      </c>
      <c r="Z18" s="22">
        <f t="shared" si="15"/>
        <v>0.04</v>
      </c>
      <c r="AA18" s="22">
        <f t="shared" si="16"/>
        <v>0.04</v>
      </c>
      <c r="AB18" s="22">
        <f t="shared" si="17"/>
        <v>0.04</v>
      </c>
      <c r="AC18" s="22">
        <f t="shared" si="18"/>
        <v>0.04</v>
      </c>
      <c r="AD18" s="22">
        <f t="shared" si="19"/>
        <v>0.06</v>
      </c>
      <c r="AE18" s="22">
        <f t="shared" si="20"/>
        <v>0.04</v>
      </c>
      <c r="AF18" s="22">
        <f t="shared" si="21"/>
        <v>0.04</v>
      </c>
      <c r="AG18" s="22">
        <f t="shared" si="22"/>
        <v>0.04</v>
      </c>
      <c r="AH18" s="22">
        <f t="shared" si="23"/>
        <v>0.04</v>
      </c>
      <c r="AI18" s="22">
        <f t="shared" si="24"/>
        <v>0.04</v>
      </c>
      <c r="AJ18" s="22">
        <f t="shared" si="25"/>
        <v>0.04</v>
      </c>
    </row>
    <row r="19" spans="1:36" ht="12.95" customHeight="1">
      <c r="A19" s="21">
        <v>676</v>
      </c>
      <c r="B19" s="78" t="s">
        <v>266</v>
      </c>
      <c r="C19" s="79"/>
      <c r="D19" s="21">
        <v>12</v>
      </c>
      <c r="E19" s="21">
        <v>12</v>
      </c>
      <c r="F19" s="4">
        <f t="shared" si="0"/>
        <v>7.0000000000000007E-2</v>
      </c>
      <c r="G19" s="5" t="s">
        <v>267</v>
      </c>
      <c r="H19" s="21" t="s">
        <v>268</v>
      </c>
      <c r="I19" s="21" t="s">
        <v>39</v>
      </c>
      <c r="J19" s="1" t="s">
        <v>15</v>
      </c>
      <c r="K19" s="22">
        <f t="shared" si="1"/>
        <v>7.0000000000000007E-2</v>
      </c>
      <c r="L19" s="22">
        <f t="shared" si="2"/>
        <v>7.0000000000000007E-2</v>
      </c>
      <c r="M19" s="22">
        <f t="shared" si="3"/>
        <v>7.0000000000000007E-2</v>
      </c>
      <c r="N19" s="22">
        <f t="shared" si="4"/>
        <v>0.08</v>
      </c>
      <c r="O19" s="22">
        <f t="shared" si="5"/>
        <v>0.08</v>
      </c>
      <c r="P19" s="22">
        <f t="shared" si="26"/>
        <v>7.0000000000000007E-2</v>
      </c>
      <c r="Q19" s="22">
        <f t="shared" si="6"/>
        <v>7.0000000000000007E-2</v>
      </c>
      <c r="R19" s="22">
        <f t="shared" si="7"/>
        <v>7.0000000000000007E-2</v>
      </c>
      <c r="S19" s="22">
        <f t="shared" si="8"/>
        <v>7.0000000000000007E-2</v>
      </c>
      <c r="T19" s="22">
        <f t="shared" si="9"/>
        <v>7.0000000000000007E-2</v>
      </c>
      <c r="U19" s="22">
        <f t="shared" si="10"/>
        <v>7.0000000000000007E-2</v>
      </c>
      <c r="V19" s="22">
        <f t="shared" si="11"/>
        <v>7.0000000000000007E-2</v>
      </c>
      <c r="W19" s="22">
        <f t="shared" si="12"/>
        <v>7.0000000000000007E-2</v>
      </c>
      <c r="X19" s="22">
        <f t="shared" si="13"/>
        <v>7.0000000000000007E-2</v>
      </c>
      <c r="Y19" s="22">
        <f t="shared" si="14"/>
        <v>0.06</v>
      </c>
      <c r="Z19" s="22">
        <f t="shared" si="15"/>
        <v>7.0000000000000007E-2</v>
      </c>
      <c r="AA19" s="22">
        <f t="shared" si="16"/>
        <v>7.0000000000000007E-2</v>
      </c>
      <c r="AB19" s="22">
        <f t="shared" si="17"/>
        <v>7.0000000000000007E-2</v>
      </c>
      <c r="AC19" s="22">
        <f t="shared" si="18"/>
        <v>7.0000000000000007E-2</v>
      </c>
      <c r="AD19" s="22">
        <f t="shared" si="19"/>
        <v>0.09</v>
      </c>
      <c r="AE19" s="22">
        <f t="shared" si="20"/>
        <v>0.06</v>
      </c>
      <c r="AF19" s="22">
        <f t="shared" si="21"/>
        <v>7.0000000000000007E-2</v>
      </c>
      <c r="AG19" s="22">
        <f t="shared" si="22"/>
        <v>0.06</v>
      </c>
      <c r="AH19" s="22">
        <f t="shared" si="23"/>
        <v>7.0000000000000007E-2</v>
      </c>
      <c r="AI19" s="22">
        <f t="shared" si="24"/>
        <v>7.0000000000000007E-2</v>
      </c>
      <c r="AJ19" s="22">
        <f t="shared" si="25"/>
        <v>7.0000000000000007E-2</v>
      </c>
    </row>
    <row r="20" spans="1:36" ht="12.95" customHeight="1">
      <c r="A20" s="21">
        <v>677</v>
      </c>
      <c r="B20" s="78" t="s">
        <v>271</v>
      </c>
      <c r="C20" s="79"/>
      <c r="D20" s="21">
        <v>14</v>
      </c>
      <c r="E20" s="21">
        <v>13</v>
      </c>
      <c r="F20" s="4">
        <f t="shared" si="0"/>
        <v>0.09</v>
      </c>
      <c r="G20" s="5"/>
      <c r="H20" s="21"/>
      <c r="I20" s="21"/>
      <c r="J20" s="1" t="s">
        <v>15</v>
      </c>
      <c r="K20" s="22">
        <f t="shared" si="1"/>
        <v>0.1</v>
      </c>
      <c r="L20" s="22">
        <f t="shared" si="2"/>
        <v>0.11</v>
      </c>
      <c r="M20" s="22">
        <f t="shared" si="3"/>
        <v>0.11</v>
      </c>
      <c r="N20" s="22">
        <f t="shared" si="4"/>
        <v>0.11</v>
      </c>
      <c r="O20" s="22">
        <f t="shared" si="5"/>
        <v>0.11</v>
      </c>
      <c r="P20" s="22">
        <f t="shared" si="26"/>
        <v>0.11</v>
      </c>
      <c r="Q20" s="22">
        <f t="shared" si="6"/>
        <v>0.1</v>
      </c>
      <c r="R20" s="22">
        <f t="shared" si="7"/>
        <v>0.1</v>
      </c>
      <c r="S20" s="22">
        <f t="shared" si="8"/>
        <v>0.11</v>
      </c>
      <c r="T20" s="22">
        <f t="shared" si="9"/>
        <v>0.11</v>
      </c>
      <c r="U20" s="22">
        <f t="shared" si="10"/>
        <v>0.1</v>
      </c>
      <c r="V20" s="22">
        <f t="shared" si="11"/>
        <v>0.11</v>
      </c>
      <c r="W20" s="22">
        <f t="shared" si="12"/>
        <v>0.11</v>
      </c>
      <c r="X20" s="22">
        <f t="shared" si="13"/>
        <v>0.11</v>
      </c>
      <c r="Y20" s="22">
        <f t="shared" si="14"/>
        <v>0.09</v>
      </c>
      <c r="Z20" s="22">
        <f t="shared" si="15"/>
        <v>0.11</v>
      </c>
      <c r="AA20" s="22">
        <f t="shared" si="16"/>
        <v>0.1</v>
      </c>
      <c r="AB20" s="22">
        <f t="shared" si="17"/>
        <v>0.1</v>
      </c>
      <c r="AC20" s="22">
        <f t="shared" si="18"/>
        <v>0.1</v>
      </c>
      <c r="AD20" s="22">
        <f t="shared" si="19"/>
        <v>0.13</v>
      </c>
      <c r="AE20" s="22">
        <f t="shared" si="20"/>
        <v>0.09</v>
      </c>
      <c r="AF20" s="22">
        <f t="shared" si="21"/>
        <v>0.1</v>
      </c>
      <c r="AG20" s="22">
        <f t="shared" si="22"/>
        <v>0.09</v>
      </c>
      <c r="AH20" s="22">
        <f t="shared" si="23"/>
        <v>0.09</v>
      </c>
      <c r="AI20" s="22">
        <f t="shared" si="24"/>
        <v>0.11</v>
      </c>
      <c r="AJ20" s="22">
        <f t="shared" si="25"/>
        <v>0.09</v>
      </c>
    </row>
    <row r="21" spans="1:36" ht="12.95" customHeight="1">
      <c r="A21" s="21">
        <v>678</v>
      </c>
      <c r="B21" s="78" t="s">
        <v>271</v>
      </c>
      <c r="C21" s="79"/>
      <c r="D21" s="21">
        <v>30</v>
      </c>
      <c r="E21" s="21">
        <v>19</v>
      </c>
      <c r="F21" s="4">
        <f t="shared" si="0"/>
        <v>0.6</v>
      </c>
      <c r="G21" s="5"/>
      <c r="H21" s="21" t="s">
        <v>268</v>
      </c>
      <c r="I21" s="21" t="s">
        <v>270</v>
      </c>
      <c r="J21" s="1" t="s">
        <v>15</v>
      </c>
      <c r="K21" s="22">
        <f t="shared" si="1"/>
        <v>0.56000000000000005</v>
      </c>
      <c r="L21" s="22">
        <f t="shared" si="2"/>
        <v>0.64</v>
      </c>
      <c r="M21" s="22">
        <f t="shared" si="3"/>
        <v>0.63</v>
      </c>
      <c r="N21" s="22">
        <f t="shared" si="4"/>
        <v>0.62</v>
      </c>
      <c r="O21" s="22">
        <f t="shared" si="5"/>
        <v>0.63</v>
      </c>
      <c r="P21" s="22">
        <f t="shared" si="26"/>
        <v>0.63</v>
      </c>
      <c r="Q21" s="22">
        <f t="shared" si="6"/>
        <v>0.56999999999999995</v>
      </c>
      <c r="R21" s="22">
        <f t="shared" si="7"/>
        <v>0.65</v>
      </c>
      <c r="S21" s="22">
        <f t="shared" si="8"/>
        <v>0.63</v>
      </c>
      <c r="T21" s="22">
        <f t="shared" si="9"/>
        <v>0.64</v>
      </c>
      <c r="U21" s="22">
        <f t="shared" si="10"/>
        <v>0.63</v>
      </c>
      <c r="V21" s="22">
        <f t="shared" si="11"/>
        <v>0.68</v>
      </c>
      <c r="W21" s="22">
        <f t="shared" si="12"/>
        <v>0.62</v>
      </c>
      <c r="X21" s="22">
        <f t="shared" si="13"/>
        <v>0.62</v>
      </c>
      <c r="Y21" s="22">
        <f t="shared" si="14"/>
        <v>0.6</v>
      </c>
      <c r="Z21" s="22">
        <f t="shared" si="15"/>
        <v>0.62</v>
      </c>
      <c r="AA21" s="22">
        <f t="shared" si="16"/>
        <v>0.55000000000000004</v>
      </c>
      <c r="AB21" s="22">
        <f t="shared" si="17"/>
        <v>0.68</v>
      </c>
      <c r="AC21" s="22">
        <f t="shared" si="18"/>
        <v>0.67</v>
      </c>
      <c r="AD21" s="22">
        <f t="shared" si="19"/>
        <v>0.67</v>
      </c>
      <c r="AE21" s="22">
        <f t="shared" si="20"/>
        <v>0.6</v>
      </c>
      <c r="AF21" s="22">
        <f t="shared" si="21"/>
        <v>0.67</v>
      </c>
      <c r="AG21" s="22">
        <f t="shared" si="22"/>
        <v>0.56000000000000005</v>
      </c>
      <c r="AH21" s="22">
        <f t="shared" si="23"/>
        <v>0.6</v>
      </c>
      <c r="AI21" s="22">
        <f t="shared" si="24"/>
        <v>0.62</v>
      </c>
      <c r="AJ21" s="22">
        <f t="shared" si="25"/>
        <v>0.6</v>
      </c>
    </row>
    <row r="22" spans="1:36" ht="12.95" customHeight="1">
      <c r="A22" s="21">
        <v>679</v>
      </c>
      <c r="B22" s="78" t="s">
        <v>271</v>
      </c>
      <c r="C22" s="79"/>
      <c r="D22" s="21">
        <v>18</v>
      </c>
      <c r="E22" s="21">
        <v>16</v>
      </c>
      <c r="F22" s="4">
        <f t="shared" si="0"/>
        <v>0.19</v>
      </c>
      <c r="G22" s="5" t="s">
        <v>273</v>
      </c>
      <c r="H22" s="21"/>
      <c r="I22" s="21"/>
      <c r="J22" s="1" t="s">
        <v>15</v>
      </c>
      <c r="K22" s="22">
        <f t="shared" si="1"/>
        <v>0.19</v>
      </c>
      <c r="L22" s="22">
        <f t="shared" si="2"/>
        <v>0.21</v>
      </c>
      <c r="M22" s="22">
        <f t="shared" si="3"/>
        <v>0.21</v>
      </c>
      <c r="N22" s="22">
        <f t="shared" si="4"/>
        <v>0.21</v>
      </c>
      <c r="O22" s="22">
        <f t="shared" si="5"/>
        <v>0.21</v>
      </c>
      <c r="P22" s="22">
        <f t="shared" si="26"/>
        <v>0.21</v>
      </c>
      <c r="Q22" s="22">
        <f t="shared" si="6"/>
        <v>0.19</v>
      </c>
      <c r="R22" s="22">
        <f t="shared" si="7"/>
        <v>0.21</v>
      </c>
      <c r="S22" s="22">
        <f t="shared" si="8"/>
        <v>0.21</v>
      </c>
      <c r="T22" s="22">
        <f t="shared" si="9"/>
        <v>0.22</v>
      </c>
      <c r="U22" s="22">
        <f t="shared" si="10"/>
        <v>0.21</v>
      </c>
      <c r="V22" s="22">
        <f t="shared" si="11"/>
        <v>0.21</v>
      </c>
      <c r="W22" s="22">
        <f t="shared" si="12"/>
        <v>0.2</v>
      </c>
      <c r="X22" s="22">
        <f t="shared" si="13"/>
        <v>0.21</v>
      </c>
      <c r="Y22" s="22">
        <f t="shared" si="14"/>
        <v>0.18</v>
      </c>
      <c r="Z22" s="22">
        <f t="shared" si="15"/>
        <v>0.2</v>
      </c>
      <c r="AA22" s="22">
        <f t="shared" si="16"/>
        <v>0.19</v>
      </c>
      <c r="AB22" s="22">
        <f t="shared" si="17"/>
        <v>0.21</v>
      </c>
      <c r="AC22" s="22">
        <f t="shared" si="18"/>
        <v>0.21</v>
      </c>
      <c r="AD22" s="22">
        <f t="shared" si="19"/>
        <v>0.24</v>
      </c>
      <c r="AE22" s="22">
        <f t="shared" si="20"/>
        <v>0.19</v>
      </c>
      <c r="AF22" s="22">
        <f t="shared" si="21"/>
        <v>0.21</v>
      </c>
      <c r="AG22" s="22">
        <f t="shared" si="22"/>
        <v>0.18</v>
      </c>
      <c r="AH22" s="22">
        <f t="shared" si="23"/>
        <v>0.19</v>
      </c>
      <c r="AI22" s="22">
        <f t="shared" si="24"/>
        <v>0.21</v>
      </c>
      <c r="AJ22" s="22">
        <f t="shared" si="25"/>
        <v>0.19</v>
      </c>
    </row>
    <row r="23" spans="1:36" ht="12.95" customHeight="1">
      <c r="A23" s="21">
        <v>680</v>
      </c>
      <c r="B23" s="78" t="s">
        <v>271</v>
      </c>
      <c r="C23" s="79"/>
      <c r="D23" s="21">
        <v>14</v>
      </c>
      <c r="E23" s="21">
        <v>14</v>
      </c>
      <c r="F23" s="4">
        <f t="shared" si="0"/>
        <v>0.1</v>
      </c>
      <c r="G23" s="5"/>
      <c r="H23" s="21" t="s">
        <v>268</v>
      </c>
      <c r="I23" s="21" t="s">
        <v>270</v>
      </c>
      <c r="J23" s="1" t="s">
        <v>15</v>
      </c>
      <c r="K23" s="22">
        <f t="shared" si="1"/>
        <v>0.11</v>
      </c>
      <c r="L23" s="22">
        <f t="shared" si="2"/>
        <v>0.11</v>
      </c>
      <c r="M23" s="22">
        <f t="shared" si="3"/>
        <v>0.12</v>
      </c>
      <c r="N23" s="22">
        <f t="shared" si="4"/>
        <v>0.12</v>
      </c>
      <c r="O23" s="22">
        <f t="shared" si="5"/>
        <v>0.12</v>
      </c>
      <c r="P23" s="22">
        <f t="shared" si="26"/>
        <v>0.11</v>
      </c>
      <c r="Q23" s="22">
        <f t="shared" si="6"/>
        <v>0.11</v>
      </c>
      <c r="R23" s="22">
        <f t="shared" si="7"/>
        <v>0.11</v>
      </c>
      <c r="S23" s="22">
        <f t="shared" si="8"/>
        <v>0.12</v>
      </c>
      <c r="T23" s="22">
        <f t="shared" si="9"/>
        <v>0.12</v>
      </c>
      <c r="U23" s="22">
        <f t="shared" si="10"/>
        <v>0.11</v>
      </c>
      <c r="V23" s="22">
        <f t="shared" si="11"/>
        <v>0.12</v>
      </c>
      <c r="W23" s="22">
        <f t="shared" si="12"/>
        <v>0.11</v>
      </c>
      <c r="X23" s="22">
        <f t="shared" si="13"/>
        <v>0.11</v>
      </c>
      <c r="Y23" s="22">
        <f t="shared" si="14"/>
        <v>0.1</v>
      </c>
      <c r="Z23" s="22">
        <f t="shared" si="15"/>
        <v>0.11</v>
      </c>
      <c r="AA23" s="22">
        <f t="shared" si="16"/>
        <v>0.1</v>
      </c>
      <c r="AB23" s="22">
        <f t="shared" si="17"/>
        <v>0.11</v>
      </c>
      <c r="AC23" s="22">
        <f t="shared" si="18"/>
        <v>0.11</v>
      </c>
      <c r="AD23" s="22">
        <f t="shared" si="19"/>
        <v>0.14000000000000001</v>
      </c>
      <c r="AE23" s="22">
        <f t="shared" si="20"/>
        <v>0.1</v>
      </c>
      <c r="AF23" s="22">
        <f t="shared" si="21"/>
        <v>0.11</v>
      </c>
      <c r="AG23" s="22">
        <f t="shared" si="22"/>
        <v>0.1</v>
      </c>
      <c r="AH23" s="22">
        <f t="shared" si="23"/>
        <v>0.1</v>
      </c>
      <c r="AI23" s="22">
        <f t="shared" si="24"/>
        <v>0.11</v>
      </c>
      <c r="AJ23" s="22">
        <f t="shared" si="25"/>
        <v>0.1</v>
      </c>
    </row>
    <row r="24" spans="1:36" ht="12.95" customHeight="1">
      <c r="A24" s="21">
        <v>681</v>
      </c>
      <c r="B24" s="78" t="s">
        <v>274</v>
      </c>
      <c r="C24" s="79"/>
      <c r="D24" s="21">
        <v>8</v>
      </c>
      <c r="E24" s="21">
        <v>8</v>
      </c>
      <c r="F24" s="4">
        <f t="shared" si="0"/>
        <v>0.02</v>
      </c>
      <c r="G24" s="5"/>
      <c r="H24" s="21"/>
      <c r="I24" s="21"/>
      <c r="J24" s="1" t="s">
        <v>15</v>
      </c>
      <c r="K24" s="22">
        <f t="shared" si="1"/>
        <v>0.02</v>
      </c>
      <c r="L24" s="22">
        <f t="shared" si="2"/>
        <v>0.02</v>
      </c>
      <c r="M24" s="22">
        <f t="shared" si="3"/>
        <v>0.02</v>
      </c>
      <c r="N24" s="22">
        <f t="shared" si="4"/>
        <v>0.02</v>
      </c>
      <c r="O24" s="22">
        <f t="shared" si="5"/>
        <v>0.02</v>
      </c>
      <c r="P24" s="22">
        <f t="shared" si="26"/>
        <v>0.02</v>
      </c>
      <c r="Q24" s="22">
        <f t="shared" si="6"/>
        <v>0.02</v>
      </c>
      <c r="R24" s="22">
        <f t="shared" si="7"/>
        <v>0.02</v>
      </c>
      <c r="S24" s="22">
        <f t="shared" si="8"/>
        <v>0.02</v>
      </c>
      <c r="T24" s="22">
        <f t="shared" si="9"/>
        <v>0.02</v>
      </c>
      <c r="U24" s="22">
        <f t="shared" si="10"/>
        <v>0.02</v>
      </c>
      <c r="V24" s="22">
        <f t="shared" si="11"/>
        <v>0.02</v>
      </c>
      <c r="W24" s="22">
        <f t="shared" si="12"/>
        <v>0.02</v>
      </c>
      <c r="X24" s="22">
        <f t="shared" si="13"/>
        <v>0.02</v>
      </c>
      <c r="Y24" s="22">
        <f t="shared" si="14"/>
        <v>0.02</v>
      </c>
      <c r="Z24" s="22">
        <f t="shared" si="15"/>
        <v>0.02</v>
      </c>
      <c r="AA24" s="22">
        <f t="shared" si="16"/>
        <v>0.02</v>
      </c>
      <c r="AB24" s="22">
        <f t="shared" si="17"/>
        <v>0.02</v>
      </c>
      <c r="AC24" s="22">
        <f t="shared" si="18"/>
        <v>0.02</v>
      </c>
      <c r="AD24" s="22">
        <f t="shared" si="19"/>
        <v>0.03</v>
      </c>
      <c r="AE24" s="22">
        <f t="shared" si="20"/>
        <v>0.02</v>
      </c>
      <c r="AF24" s="22">
        <f t="shared" si="21"/>
        <v>0.02</v>
      </c>
      <c r="AG24" s="22">
        <f t="shared" si="22"/>
        <v>0.02</v>
      </c>
      <c r="AH24" s="22">
        <f t="shared" si="23"/>
        <v>0.02</v>
      </c>
      <c r="AI24" s="22">
        <f t="shared" si="24"/>
        <v>0.02</v>
      </c>
      <c r="AJ24" s="22">
        <f t="shared" si="25"/>
        <v>0.02</v>
      </c>
    </row>
    <row r="25" spans="1:36" ht="12.95" customHeight="1">
      <c r="A25" s="21">
        <v>682</v>
      </c>
      <c r="B25" s="78" t="s">
        <v>275</v>
      </c>
      <c r="C25" s="79"/>
      <c r="D25" s="21">
        <v>8</v>
      </c>
      <c r="E25" s="21">
        <v>5</v>
      </c>
      <c r="F25" s="63">
        <v>0.02</v>
      </c>
      <c r="G25" s="5"/>
      <c r="H25" s="21" t="s">
        <v>268</v>
      </c>
      <c r="I25" s="21" t="s">
        <v>270</v>
      </c>
      <c r="J25" s="1" t="s">
        <v>15</v>
      </c>
      <c r="K25" s="22">
        <f t="shared" si="1"/>
        <v>0.01</v>
      </c>
      <c r="L25" s="22">
        <f t="shared" si="2"/>
        <v>0.01</v>
      </c>
      <c r="M25" s="22">
        <f t="shared" si="3"/>
        <v>0.01</v>
      </c>
      <c r="N25" s="22">
        <f t="shared" si="4"/>
        <v>0.01</v>
      </c>
      <c r="O25" s="22">
        <f t="shared" si="5"/>
        <v>0.02</v>
      </c>
      <c r="P25" s="22">
        <f t="shared" si="26"/>
        <v>0.01</v>
      </c>
      <c r="Q25" s="22">
        <f t="shared" si="6"/>
        <v>0.01</v>
      </c>
      <c r="R25" s="22">
        <f t="shared" si="7"/>
        <v>0.01</v>
      </c>
      <c r="S25" s="22">
        <f t="shared" si="8"/>
        <v>0.01</v>
      </c>
      <c r="T25" s="22">
        <f t="shared" si="9"/>
        <v>0.01</v>
      </c>
      <c r="U25" s="22">
        <f t="shared" si="10"/>
        <v>0.01</v>
      </c>
      <c r="V25" s="22">
        <f t="shared" si="11"/>
        <v>0.01</v>
      </c>
      <c r="W25" s="22">
        <f t="shared" si="12"/>
        <v>0.02</v>
      </c>
      <c r="X25" s="22">
        <f t="shared" si="13"/>
        <v>0.01</v>
      </c>
      <c r="Y25" s="22">
        <f t="shared" si="14"/>
        <v>0.01</v>
      </c>
      <c r="Z25" s="22">
        <f t="shared" si="15"/>
        <v>0.01</v>
      </c>
      <c r="AA25" s="22">
        <f t="shared" si="16"/>
        <v>0.01</v>
      </c>
      <c r="AB25" s="22">
        <f t="shared" si="17"/>
        <v>0.01</v>
      </c>
      <c r="AC25" s="22">
        <f t="shared" si="18"/>
        <v>0.01</v>
      </c>
      <c r="AD25" s="22">
        <f t="shared" si="19"/>
        <v>0.02</v>
      </c>
      <c r="AE25" s="22">
        <f t="shared" si="20"/>
        <v>0.01</v>
      </c>
      <c r="AF25" s="22">
        <f t="shared" si="21"/>
        <v>0.01</v>
      </c>
      <c r="AG25" s="22">
        <f t="shared" si="22"/>
        <v>0.01</v>
      </c>
      <c r="AH25" s="22">
        <f t="shared" si="23"/>
        <v>0.01</v>
      </c>
      <c r="AI25" s="22">
        <f t="shared" si="24"/>
        <v>0.02</v>
      </c>
      <c r="AJ25" s="22">
        <f t="shared" si="25"/>
        <v>0.01</v>
      </c>
    </row>
    <row r="26" spans="1:36" ht="12.95" customHeight="1">
      <c r="A26" s="21">
        <v>683</v>
      </c>
      <c r="B26" s="78" t="s">
        <v>271</v>
      </c>
      <c r="C26" s="79"/>
      <c r="D26" s="21">
        <v>28</v>
      </c>
      <c r="E26" s="21">
        <v>17</v>
      </c>
      <c r="F26" s="4">
        <f t="shared" si="0"/>
        <v>0.47</v>
      </c>
      <c r="G26" s="21" t="s">
        <v>267</v>
      </c>
      <c r="H26" s="21" t="s">
        <v>268</v>
      </c>
      <c r="I26" s="21" t="s">
        <v>270</v>
      </c>
      <c r="J26" s="1" t="s">
        <v>15</v>
      </c>
      <c r="K26" s="22">
        <f t="shared" si="1"/>
        <v>0.45</v>
      </c>
      <c r="L26" s="22">
        <f t="shared" si="2"/>
        <v>0.5</v>
      </c>
      <c r="M26" s="22">
        <f t="shared" si="3"/>
        <v>0.49</v>
      </c>
      <c r="N26" s="22">
        <f t="shared" si="4"/>
        <v>0.49</v>
      </c>
      <c r="O26" s="22">
        <f t="shared" si="5"/>
        <v>0.5</v>
      </c>
      <c r="P26" s="22">
        <f t="shared" si="26"/>
        <v>0.49</v>
      </c>
      <c r="Q26" s="22">
        <f t="shared" si="6"/>
        <v>0.45</v>
      </c>
      <c r="R26" s="22">
        <f t="shared" si="7"/>
        <v>0.51</v>
      </c>
      <c r="S26" s="22">
        <f t="shared" si="8"/>
        <v>0.49</v>
      </c>
      <c r="T26" s="22">
        <f t="shared" si="9"/>
        <v>0.49</v>
      </c>
      <c r="U26" s="22">
        <f t="shared" si="10"/>
        <v>0.49</v>
      </c>
      <c r="V26" s="22">
        <f t="shared" si="11"/>
        <v>0.53</v>
      </c>
      <c r="W26" s="22">
        <f t="shared" si="12"/>
        <v>0.49</v>
      </c>
      <c r="X26" s="22">
        <f t="shared" si="13"/>
        <v>0.49</v>
      </c>
      <c r="Y26" s="22">
        <f t="shared" si="14"/>
        <v>0.47</v>
      </c>
      <c r="Z26" s="22">
        <f t="shared" si="15"/>
        <v>0.49</v>
      </c>
      <c r="AA26" s="22">
        <f t="shared" si="16"/>
        <v>0.44</v>
      </c>
      <c r="AB26" s="22">
        <f t="shared" si="17"/>
        <v>0.53</v>
      </c>
      <c r="AC26" s="22">
        <f t="shared" si="18"/>
        <v>0.52</v>
      </c>
      <c r="AD26" s="22">
        <f t="shared" si="19"/>
        <v>0.53</v>
      </c>
      <c r="AE26" s="22">
        <f t="shared" si="20"/>
        <v>0.47</v>
      </c>
      <c r="AF26" s="22">
        <f t="shared" si="21"/>
        <v>0.52</v>
      </c>
      <c r="AG26" s="22">
        <f t="shared" si="22"/>
        <v>0.45</v>
      </c>
      <c r="AH26" s="22">
        <f t="shared" si="23"/>
        <v>0.47</v>
      </c>
      <c r="AI26" s="22">
        <f t="shared" si="24"/>
        <v>0.49</v>
      </c>
      <c r="AJ26" s="22">
        <f t="shared" si="25"/>
        <v>0.47</v>
      </c>
    </row>
    <row r="27" spans="1:36" ht="12.95" customHeight="1">
      <c r="A27" s="21">
        <v>684</v>
      </c>
      <c r="B27" s="78" t="s">
        <v>271</v>
      </c>
      <c r="C27" s="79"/>
      <c r="D27" s="21">
        <v>10</v>
      </c>
      <c r="E27" s="21">
        <v>12</v>
      </c>
      <c r="F27" s="4">
        <f t="shared" si="0"/>
        <v>0.05</v>
      </c>
      <c r="G27" s="21" t="s">
        <v>267</v>
      </c>
      <c r="H27" s="21" t="s">
        <v>268</v>
      </c>
      <c r="I27" s="21" t="s">
        <v>270</v>
      </c>
      <c r="J27" s="1" t="s">
        <v>15</v>
      </c>
      <c r="K27" s="22">
        <f t="shared" si="1"/>
        <v>0.05</v>
      </c>
      <c r="L27" s="22">
        <f t="shared" si="2"/>
        <v>0.05</v>
      </c>
      <c r="M27" s="22">
        <f t="shared" si="3"/>
        <v>0.05</v>
      </c>
      <c r="N27" s="22">
        <f t="shared" si="4"/>
        <v>0.06</v>
      </c>
      <c r="O27" s="22">
        <f t="shared" si="5"/>
        <v>0.06</v>
      </c>
      <c r="P27" s="22">
        <f t="shared" si="26"/>
        <v>0.05</v>
      </c>
      <c r="Q27" s="22">
        <f t="shared" si="6"/>
        <v>0.05</v>
      </c>
      <c r="R27" s="22">
        <f t="shared" si="7"/>
        <v>0.05</v>
      </c>
      <c r="S27" s="22">
        <f t="shared" si="8"/>
        <v>0.05</v>
      </c>
      <c r="T27" s="22">
        <f t="shared" si="9"/>
        <v>0.05</v>
      </c>
      <c r="U27" s="22">
        <f t="shared" si="10"/>
        <v>0.05</v>
      </c>
      <c r="V27" s="22">
        <f t="shared" si="11"/>
        <v>0.05</v>
      </c>
      <c r="W27" s="22">
        <f t="shared" si="12"/>
        <v>0.05</v>
      </c>
      <c r="X27" s="22">
        <f t="shared" si="13"/>
        <v>0.05</v>
      </c>
      <c r="Y27" s="22">
        <f t="shared" si="14"/>
        <v>0.04</v>
      </c>
      <c r="Z27" s="22">
        <f t="shared" si="15"/>
        <v>0.05</v>
      </c>
      <c r="AA27" s="22">
        <f t="shared" si="16"/>
        <v>0.05</v>
      </c>
      <c r="AB27" s="22">
        <f t="shared" si="17"/>
        <v>0.05</v>
      </c>
      <c r="AC27" s="22">
        <f t="shared" si="18"/>
        <v>0.05</v>
      </c>
      <c r="AD27" s="22">
        <f t="shared" si="19"/>
        <v>7.0000000000000007E-2</v>
      </c>
      <c r="AE27" s="22">
        <f t="shared" si="20"/>
        <v>0.04</v>
      </c>
      <c r="AF27" s="22">
        <f t="shared" si="21"/>
        <v>0.05</v>
      </c>
      <c r="AG27" s="22">
        <f t="shared" si="22"/>
        <v>0.05</v>
      </c>
      <c r="AH27" s="22">
        <f t="shared" si="23"/>
        <v>0.05</v>
      </c>
      <c r="AI27" s="22">
        <f t="shared" si="24"/>
        <v>0.05</v>
      </c>
      <c r="AJ27" s="22">
        <f t="shared" si="25"/>
        <v>0.05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305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24</v>
      </c>
      <c r="D47" s="13">
        <f>COUNTIF(G4:G43,"*下層*")</f>
        <v>0</v>
      </c>
      <c r="E47" s="13">
        <f>COUNTA(A4:A43)</f>
        <v>24</v>
      </c>
      <c r="F47" s="9"/>
      <c r="G47" s="14">
        <f>C47*100</f>
        <v>2400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14</v>
      </c>
      <c r="D49" s="13" t="str">
        <f>IF(D47&gt;0,ROUND(SUMIF(G4:G43,"*下層*",D4:D43)/D47,0),"")</f>
        <v/>
      </c>
      <c r="E49" s="13">
        <f>ROUND(SUM(D4:D43)/E47,0)</f>
        <v>14</v>
      </c>
      <c r="F49" s="12"/>
      <c r="G49" s="14">
        <f>C49</f>
        <v>14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3.0700000000000003</v>
      </c>
      <c r="D50" s="15">
        <f>SUMIF(G4:G43,"*下層*",F4:F43)</f>
        <v>0</v>
      </c>
      <c r="E50" s="4">
        <f>SUM(F4:F43)</f>
        <v>3.0700000000000003</v>
      </c>
      <c r="F50" s="12"/>
      <c r="G50" s="16">
        <f>C50*100</f>
        <v>307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形状比＝93、Sr＝16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16</v>
      </c>
      <c r="D54" s="13">
        <f>COUNTIF(H4:H43,"▲")</f>
        <v>0</v>
      </c>
      <c r="E54" s="13">
        <f>COUNTA(H4:H43)</f>
        <v>16</v>
      </c>
      <c r="F54" s="9"/>
      <c r="G54" s="14">
        <f>C54*100</f>
        <v>1600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14</v>
      </c>
      <c r="D56" s="13" t="str">
        <f>IF(D54&gt;0,ROUND(SUMIF(H4:H43,"▲",D4:D43)/D54,0),"")</f>
        <v/>
      </c>
      <c r="E56" s="13">
        <f>ROUND(SUMIF(H4:H43,"*",D4:D43)/E54,0)</f>
        <v>14</v>
      </c>
      <c r="F56" s="12"/>
      <c r="G56" s="14">
        <f>C56</f>
        <v>14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2.2300000000000004</v>
      </c>
      <c r="D57" s="15">
        <f>SUMIF(H4:H43,"▲",F4:F43)</f>
        <v>0</v>
      </c>
      <c r="E57" s="15">
        <f>SUM(C57:D57)</f>
        <v>2.2300000000000004</v>
      </c>
      <c r="F57" s="12"/>
      <c r="G57" s="18">
        <f>C57*100</f>
        <v>223.00000000000006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72.599999999999994</v>
      </c>
      <c r="D62" s="19" t="str">
        <f>IF(D47&gt;0,ROUND(D57/D50*100,1),"")</f>
        <v/>
      </c>
      <c r="E62" s="19">
        <f>ROUND(E57/E50*100,1)</f>
        <v>72.599999999999994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8</v>
      </c>
      <c r="D66" s="13">
        <f>D47-D54</f>
        <v>0</v>
      </c>
      <c r="E66" s="13">
        <f>SUM(C66:D66)</f>
        <v>8</v>
      </c>
      <c r="F66" s="9"/>
      <c r="G66" s="14">
        <f>C66*100</f>
        <v>800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13</v>
      </c>
      <c r="D67" s="13" t="str">
        <f>IF(D66&gt;0,ROUND(SUMIFS(E4:E43,G4:G43,"*下層*",H4:H43,"")/D66,0),"")</f>
        <v/>
      </c>
      <c r="E67" s="13">
        <f>IF(E66&gt;0,ROUND(SUMIF(H4:H43,"",E4:E43)/E66,0),"")</f>
        <v>13</v>
      </c>
      <c r="F67" s="12"/>
      <c r="G67" s="14">
        <f>C67</f>
        <v>13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14</v>
      </c>
      <c r="D68" s="13" t="str">
        <f>IF(D66&gt;0,ROUND(SUMIFS(D4:D43,G4:G43,"*下層*",H4:H43,"")/D66,0),"")</f>
        <v/>
      </c>
      <c r="E68" s="13">
        <f>IF(E66&gt;0,ROUND(SUMIF(H4:H43,"",D4:D43)/E66,0),"")</f>
        <v>14</v>
      </c>
      <c r="F68" s="12"/>
      <c r="G68" s="14">
        <f>C68</f>
        <v>14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0.83999999999999986</v>
      </c>
      <c r="D69" s="15" t="str">
        <f>IF(D66&gt;0,D50-D57,"")</f>
        <v/>
      </c>
      <c r="E69" s="4">
        <f>SUM(C69:D69)</f>
        <v>0.83999999999999986</v>
      </c>
      <c r="F69" s="12"/>
      <c r="G69" s="16">
        <f>C69*100</f>
        <v>83.999999999999986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形状比＝93、Sr＝27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63" priority="16" stopIfTrue="1">
      <formula>AND(($H4="スギ"),(#REF!&lt;12))</formula>
    </cfRule>
  </conditionalFormatting>
  <conditionalFormatting sqref="L4:L43">
    <cfRule type="expression" dxfId="462" priority="15" stopIfTrue="1">
      <formula>AND(($H4="スギ"),(#REF!&lt;22),(#REF!&gt;=12))</formula>
    </cfRule>
  </conditionalFormatting>
  <conditionalFormatting sqref="M4:M43">
    <cfRule type="expression" dxfId="461" priority="14" stopIfTrue="1">
      <formula>AND(($H4="スギ"),(#REF!&lt;32),(#REF!&gt;=22))</formula>
    </cfRule>
  </conditionalFormatting>
  <conditionalFormatting sqref="N4:N43">
    <cfRule type="expression" dxfId="460" priority="13" stopIfTrue="1">
      <formula>AND(($H4="スギ"),(#REF!&lt;42),(#REF!&gt;=32))</formula>
    </cfRule>
  </conditionalFormatting>
  <conditionalFormatting sqref="S4:S43">
    <cfRule type="expression" dxfId="459" priority="9" stopIfTrue="1">
      <formula>AND(($H4="ヒノキ"),(#REF!&lt;32),(#REF!&gt;=22))</formula>
    </cfRule>
  </conditionalFormatting>
  <conditionalFormatting sqref="Z4:AF43 U4:U43 AJ4:AJ43 O4:P43">
    <cfRule type="expression" dxfId="458" priority="12" stopIfTrue="1">
      <formula>AND(($H4="スギ"),(#REF!&gt;=42))</formula>
    </cfRule>
  </conditionalFormatting>
  <conditionalFormatting sqref="Z4:AF43 AJ4:AJ43 T4:U43">
    <cfRule type="expression" dxfId="457" priority="8" stopIfTrue="1">
      <formula>AND(($H4="ヒノキ"),(#REF!&gt;=32))</formula>
    </cfRule>
  </conditionalFormatting>
  <conditionalFormatting sqref="AA4:AA43 Q4:Q43">
    <cfRule type="expression" dxfId="456" priority="11" stopIfTrue="1">
      <formula>AND(($H4="ヒノキ"),(#REF!&lt;12))</formula>
    </cfRule>
  </conditionalFormatting>
  <conditionalFormatting sqref="AA4:AA43 V4:V43">
    <cfRule type="expression" dxfId="455" priority="7" stopIfTrue="1">
      <formula>AND(($H4="アカマツ"),(#REF!&lt;12))</formula>
    </cfRule>
  </conditionalFormatting>
  <conditionalFormatting sqref="AB4:AB43 W4:W43">
    <cfRule type="expression" dxfId="454" priority="6" stopIfTrue="1">
      <formula>AND(($H4="アカマツ"),(#REF!&lt;22),(#REF!&gt;=12))</formula>
    </cfRule>
  </conditionalFormatting>
  <conditionalFormatting sqref="AB4:AE43 R4:R43">
    <cfRule type="expression" dxfId="453" priority="10" stopIfTrue="1">
      <formula>AND(($H4="ヒノキ"),(#REF!&lt;22),(#REF!&gt;=12))</formula>
    </cfRule>
  </conditionalFormatting>
  <conditionalFormatting sqref="AC4:AC43 X4:X43">
    <cfRule type="expression" dxfId="452" priority="5" stopIfTrue="1">
      <formula>AND(($H4="アカマツ"),(#REF!&lt;42),(#REF!&gt;=22))</formula>
    </cfRule>
  </conditionalFormatting>
  <conditionalFormatting sqref="AG4:AG43">
    <cfRule type="expression" dxfId="451" priority="3" stopIfTrue="1">
      <formula>AND(($H4&lt;&gt;"スギ"),($H4&lt;&gt;"ヒノキ"),($H4&lt;&gt;"アカマツ"),(#REF!&lt;12))</formula>
    </cfRule>
  </conditionalFormatting>
  <conditionalFormatting sqref="AH4:AH43">
    <cfRule type="expression" dxfId="45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4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4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3730-FB46-473D-8372-21A749BDD426}">
  <sheetPr>
    <tabColor rgb="FFFFFF00"/>
  </sheetPr>
  <dimension ref="A1:AJ120"/>
  <sheetViews>
    <sheetView showGridLines="0" view="pageBreakPreview" topLeftCell="A28" zoomScaleNormal="85" zoomScaleSheetLayoutView="100" workbookViewId="0">
      <selection activeCell="I46" sqref="I46:I60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240</v>
      </c>
      <c r="B2" s="65"/>
      <c r="C2" s="65"/>
      <c r="D2" s="65"/>
      <c r="E2" s="65"/>
      <c r="F2" s="65"/>
      <c r="G2" s="65"/>
      <c r="H2" s="66" t="s">
        <v>276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641</v>
      </c>
      <c r="B4" s="78" t="s">
        <v>271</v>
      </c>
      <c r="C4" s="79"/>
      <c r="D4" s="21">
        <v>18</v>
      </c>
      <c r="E4" s="21">
        <v>16</v>
      </c>
      <c r="F4" s="4">
        <f t="shared" ref="F4:F43" si="0">IF(D4&gt;0,IF(B4="スギ",P4,IF(B4="ヒノキ",U4,IF(B4="アカマツ",Z4,IF(B4="カラマツ",AF4,AJ4)))),"")</f>
        <v>0.19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0.19</v>
      </c>
      <c r="L4" s="22">
        <f t="shared" ref="L4:L43" si="2">ROUND(10^(-5+0.73504+1.83346*LOG(D4)+1.06569*LOG(E4)),2)</f>
        <v>0.21</v>
      </c>
      <c r="M4" s="22">
        <f t="shared" ref="M4:M43" si="3">ROUND(10^(-5+0.71514+1.74357*LOG(D4)+1.17719*LOG(E4)),2)</f>
        <v>0.21</v>
      </c>
      <c r="N4" s="22">
        <f t="shared" ref="N4:N43" si="4">ROUND(10^(-5+0.82956+1.76381*LOG(D4)+1.06412*LOG(E4)),2)</f>
        <v>0.21</v>
      </c>
      <c r="O4" s="22">
        <f t="shared" ref="O4:O43" si="5">ROUND(10^(-5+0.88226+1.79204*LOG(D4)+0.99303*LOG(E4)),2)</f>
        <v>0.21</v>
      </c>
      <c r="P4" s="22">
        <f>HLOOKUP($D4,K$3:O$43,MATCH($A4,$A$3:$A$43,0),1)</f>
        <v>0.21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22">
        <f t="shared" ref="R4:R43" si="7">ROUND(10^(1.905709*LOG(D4)+1.011385*LOG(E4)-4.293729),2)</f>
        <v>0.21</v>
      </c>
      <c r="S4" s="22">
        <f t="shared" ref="S4:S43" si="8">ROUND(10^(1.771888*LOG(D4)+1.138415*LOG(E4)-4.271259),2)</f>
        <v>0.21</v>
      </c>
      <c r="T4" s="22">
        <f t="shared" ref="T4:T43" si="9">ROUND(10^(1.671519*LOG(D4)+1.363617*LOG(E4)-4.404407),2)</f>
        <v>0.22</v>
      </c>
      <c r="U4" s="22">
        <f t="shared" ref="U4:U43" si="10">HLOOKUP($D4,Q$3:T$43,MATCH($A4,$A$3:$A$43,0),1)</f>
        <v>0.21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22">
        <f t="shared" ref="W4:W43" si="12">ROUND(10^(-4.155639+1.847898*LOG(D4)+0.951955*LOG(E4)),2)</f>
        <v>0.2</v>
      </c>
      <c r="X4" s="22">
        <f t="shared" ref="X4:X43" si="13">ROUND(10^(-4.194535+1.804172*LOG(D4)+1.034248*LOG(E4)),2)</f>
        <v>0.21</v>
      </c>
      <c r="Y4" s="22">
        <f t="shared" ref="Y4:Y43" si="14">ROUND(10^(-4.42347+2.006485*LOG(D4)+0.967757*LOG(E4)),2)</f>
        <v>0.18</v>
      </c>
      <c r="Z4" s="22">
        <f t="shared" ref="Z4:Z43" si="15">HLOOKUP($D4,V$3:Y$43,MATCH($A4,$A$3:$A$43,0),1)</f>
        <v>0.2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22">
        <f t="shared" ref="AB4:AB43" si="17">ROUND(10^(1.979213*LOG(D4)+0.998347*LOG(E4)-4.369281),2)</f>
        <v>0.21</v>
      </c>
      <c r="AC4" s="22">
        <f t="shared" ref="AC4:AC43" si="18">ROUND(10^(1.904401*LOG(D4)+1.062478*LOG(E4)-4.348104),2)</f>
        <v>0.21</v>
      </c>
      <c r="AD4" s="22">
        <f t="shared" ref="AD4:AD43" si="19">ROUND(10^(1.640825*LOG(D4)+1.080387*LOG(E4)-3.976731),2)</f>
        <v>0.24</v>
      </c>
      <c r="AE4" s="22">
        <f t="shared" ref="AE4:AE43" si="20">ROUND(10^(1.90887*LOG(D4)+1.088002*LOG(E4)-4.431495),2)</f>
        <v>0.19</v>
      </c>
      <c r="AF4" s="22">
        <f t="shared" ref="AF4:AF43" si="21">HLOOKUP($D4,AA$3:AE$43,MATCH($A4,$A$3:$A$43,0),1)</f>
        <v>0.21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22">
        <f t="shared" ref="AH4:AH43" si="23">ROUND(10^(1.93813902*LOG(D4)+0.96697002*LOG(E4)-4.32216295),2)</f>
        <v>0.19</v>
      </c>
      <c r="AI4" s="22">
        <f t="shared" ref="AI4:AI43" si="24">ROUND(10^(1.82464098*LOG(D4)+0.97625989*LOG(E4)-4.15096808),2)</f>
        <v>0.21</v>
      </c>
      <c r="AJ4" s="22">
        <f t="shared" ref="AJ4:AJ43" si="25">HLOOKUP($D4,AG$3:AI$43,MATCH($A4,$A$3:$A$43,0),1)</f>
        <v>0.19</v>
      </c>
    </row>
    <row r="5" spans="1:36" ht="12.95" customHeight="1">
      <c r="A5" s="21">
        <v>642</v>
      </c>
      <c r="B5" s="78" t="s">
        <v>271</v>
      </c>
      <c r="C5" s="79"/>
      <c r="D5" s="21">
        <v>14</v>
      </c>
      <c r="E5" s="21">
        <v>14</v>
      </c>
      <c r="F5" s="4">
        <f t="shared" si="0"/>
        <v>0.1</v>
      </c>
      <c r="G5" s="5" t="s">
        <v>267</v>
      </c>
      <c r="H5" s="21" t="s">
        <v>268</v>
      </c>
      <c r="I5" s="21" t="s">
        <v>270</v>
      </c>
      <c r="J5" s="1" t="s">
        <v>15</v>
      </c>
      <c r="K5" s="22">
        <f t="shared" si="1"/>
        <v>0.11</v>
      </c>
      <c r="L5" s="22">
        <f t="shared" si="2"/>
        <v>0.11</v>
      </c>
      <c r="M5" s="22">
        <f t="shared" si="3"/>
        <v>0.12</v>
      </c>
      <c r="N5" s="22">
        <f t="shared" si="4"/>
        <v>0.12</v>
      </c>
      <c r="O5" s="22">
        <f t="shared" si="5"/>
        <v>0.12</v>
      </c>
      <c r="P5" s="22">
        <f t="shared" ref="P5:P43" si="26">HLOOKUP($D5,K$3:O$43,MATCH(A5,$A$3:$A$43,0),1)</f>
        <v>0.11</v>
      </c>
      <c r="Q5" s="22">
        <f t="shared" si="6"/>
        <v>0.11</v>
      </c>
      <c r="R5" s="22">
        <f t="shared" si="7"/>
        <v>0.11</v>
      </c>
      <c r="S5" s="22">
        <f t="shared" si="8"/>
        <v>0.12</v>
      </c>
      <c r="T5" s="22">
        <f t="shared" si="9"/>
        <v>0.12</v>
      </c>
      <c r="U5" s="22">
        <f t="shared" si="10"/>
        <v>0.11</v>
      </c>
      <c r="V5" s="22">
        <f t="shared" si="11"/>
        <v>0.12</v>
      </c>
      <c r="W5" s="22">
        <f t="shared" si="12"/>
        <v>0.11</v>
      </c>
      <c r="X5" s="22">
        <f t="shared" si="13"/>
        <v>0.11</v>
      </c>
      <c r="Y5" s="22">
        <f t="shared" si="14"/>
        <v>0.1</v>
      </c>
      <c r="Z5" s="22">
        <f t="shared" si="15"/>
        <v>0.11</v>
      </c>
      <c r="AA5" s="22">
        <f t="shared" si="16"/>
        <v>0.1</v>
      </c>
      <c r="AB5" s="22">
        <f t="shared" si="17"/>
        <v>0.11</v>
      </c>
      <c r="AC5" s="22">
        <f t="shared" si="18"/>
        <v>0.11</v>
      </c>
      <c r="AD5" s="22">
        <f t="shared" si="19"/>
        <v>0.14000000000000001</v>
      </c>
      <c r="AE5" s="22">
        <f t="shared" si="20"/>
        <v>0.1</v>
      </c>
      <c r="AF5" s="22">
        <f t="shared" si="21"/>
        <v>0.11</v>
      </c>
      <c r="AG5" s="22">
        <f t="shared" si="22"/>
        <v>0.1</v>
      </c>
      <c r="AH5" s="22">
        <f t="shared" si="23"/>
        <v>0.1</v>
      </c>
      <c r="AI5" s="22">
        <f t="shared" si="24"/>
        <v>0.11</v>
      </c>
      <c r="AJ5" s="22">
        <f t="shared" si="25"/>
        <v>0.1</v>
      </c>
    </row>
    <row r="6" spans="1:36" ht="12.95" customHeight="1">
      <c r="A6" s="21">
        <v>643</v>
      </c>
      <c r="B6" s="78" t="s">
        <v>271</v>
      </c>
      <c r="C6" s="79"/>
      <c r="D6" s="21">
        <v>22</v>
      </c>
      <c r="E6" s="21">
        <v>17</v>
      </c>
      <c r="F6" s="4">
        <f t="shared" si="0"/>
        <v>0.28999999999999998</v>
      </c>
      <c r="G6" s="5" t="s">
        <v>267</v>
      </c>
      <c r="H6" s="21" t="s">
        <v>268</v>
      </c>
      <c r="I6" s="21" t="s">
        <v>270</v>
      </c>
      <c r="J6" s="1" t="s">
        <v>15</v>
      </c>
      <c r="K6" s="22">
        <f t="shared" si="1"/>
        <v>0.28999999999999998</v>
      </c>
      <c r="L6" s="22">
        <f t="shared" si="2"/>
        <v>0.32</v>
      </c>
      <c r="M6" s="22">
        <f t="shared" si="3"/>
        <v>0.32</v>
      </c>
      <c r="N6" s="22">
        <f t="shared" si="4"/>
        <v>0.32</v>
      </c>
      <c r="O6" s="22">
        <f t="shared" si="5"/>
        <v>0.32</v>
      </c>
      <c r="P6" s="22">
        <f t="shared" si="26"/>
        <v>0.32</v>
      </c>
      <c r="Q6" s="22">
        <f t="shared" si="6"/>
        <v>0.28999999999999998</v>
      </c>
      <c r="R6" s="22">
        <f t="shared" si="7"/>
        <v>0.32</v>
      </c>
      <c r="S6" s="22">
        <f t="shared" si="8"/>
        <v>0.32</v>
      </c>
      <c r="T6" s="22">
        <f t="shared" si="9"/>
        <v>0.33</v>
      </c>
      <c r="U6" s="22">
        <f t="shared" si="10"/>
        <v>0.32</v>
      </c>
      <c r="V6" s="22">
        <f t="shared" si="11"/>
        <v>0.33</v>
      </c>
      <c r="W6" s="22">
        <f t="shared" si="12"/>
        <v>0.31</v>
      </c>
      <c r="X6" s="22">
        <f t="shared" si="13"/>
        <v>0.32</v>
      </c>
      <c r="Y6" s="22">
        <f t="shared" si="14"/>
        <v>0.28999999999999998</v>
      </c>
      <c r="Z6" s="22">
        <f t="shared" si="15"/>
        <v>0.32</v>
      </c>
      <c r="AA6" s="22">
        <f t="shared" si="16"/>
        <v>0.28000000000000003</v>
      </c>
      <c r="AB6" s="22">
        <f t="shared" si="17"/>
        <v>0.33</v>
      </c>
      <c r="AC6" s="22">
        <f t="shared" si="18"/>
        <v>0.33</v>
      </c>
      <c r="AD6" s="22">
        <f t="shared" si="19"/>
        <v>0.36</v>
      </c>
      <c r="AE6" s="22">
        <f t="shared" si="20"/>
        <v>0.28999999999999998</v>
      </c>
      <c r="AF6" s="22">
        <f t="shared" si="21"/>
        <v>0.33</v>
      </c>
      <c r="AG6" s="22">
        <f t="shared" si="22"/>
        <v>0.28000000000000003</v>
      </c>
      <c r="AH6" s="22">
        <f t="shared" si="23"/>
        <v>0.28999999999999998</v>
      </c>
      <c r="AI6" s="22">
        <f t="shared" si="24"/>
        <v>0.32</v>
      </c>
      <c r="AJ6" s="22">
        <f t="shared" si="25"/>
        <v>0.28999999999999998</v>
      </c>
    </row>
    <row r="7" spans="1:36" ht="12.95" customHeight="1">
      <c r="A7" s="21">
        <v>644</v>
      </c>
      <c r="B7" s="78" t="s">
        <v>275</v>
      </c>
      <c r="C7" s="79"/>
      <c r="D7" s="21">
        <v>8</v>
      </c>
      <c r="E7" s="21">
        <v>5</v>
      </c>
      <c r="F7" s="63">
        <v>0.02</v>
      </c>
      <c r="G7" s="5"/>
      <c r="H7" s="21" t="s">
        <v>268</v>
      </c>
      <c r="I7" s="21" t="s">
        <v>270</v>
      </c>
      <c r="J7" s="1" t="s">
        <v>15</v>
      </c>
      <c r="K7" s="22">
        <f t="shared" si="1"/>
        <v>0.01</v>
      </c>
      <c r="L7" s="22">
        <f t="shared" si="2"/>
        <v>0.01</v>
      </c>
      <c r="M7" s="22">
        <f t="shared" si="3"/>
        <v>0.01</v>
      </c>
      <c r="N7" s="22">
        <f t="shared" si="4"/>
        <v>0.01</v>
      </c>
      <c r="O7" s="22">
        <f t="shared" si="5"/>
        <v>0.02</v>
      </c>
      <c r="P7" s="22">
        <f t="shared" si="26"/>
        <v>0.01</v>
      </c>
      <c r="Q7" s="22">
        <f t="shared" si="6"/>
        <v>0.01</v>
      </c>
      <c r="R7" s="22">
        <f t="shared" si="7"/>
        <v>0.01</v>
      </c>
      <c r="S7" s="22">
        <f t="shared" si="8"/>
        <v>0.01</v>
      </c>
      <c r="T7" s="22">
        <f t="shared" si="9"/>
        <v>0.01</v>
      </c>
      <c r="U7" s="22">
        <f t="shared" si="10"/>
        <v>0.01</v>
      </c>
      <c r="V7" s="22">
        <f t="shared" si="11"/>
        <v>0.01</v>
      </c>
      <c r="W7" s="22">
        <f t="shared" si="12"/>
        <v>0.02</v>
      </c>
      <c r="X7" s="22">
        <f t="shared" si="13"/>
        <v>0.01</v>
      </c>
      <c r="Y7" s="22">
        <f t="shared" si="14"/>
        <v>0.01</v>
      </c>
      <c r="Z7" s="22">
        <f t="shared" si="15"/>
        <v>0.01</v>
      </c>
      <c r="AA7" s="22">
        <f t="shared" si="16"/>
        <v>0.01</v>
      </c>
      <c r="AB7" s="22">
        <f t="shared" si="17"/>
        <v>0.01</v>
      </c>
      <c r="AC7" s="22">
        <f t="shared" si="18"/>
        <v>0.01</v>
      </c>
      <c r="AD7" s="22">
        <f t="shared" si="19"/>
        <v>0.02</v>
      </c>
      <c r="AE7" s="22">
        <f t="shared" si="20"/>
        <v>0.01</v>
      </c>
      <c r="AF7" s="22">
        <f t="shared" si="21"/>
        <v>0.01</v>
      </c>
      <c r="AG7" s="22">
        <f t="shared" si="22"/>
        <v>0.01</v>
      </c>
      <c r="AH7" s="22">
        <f t="shared" si="23"/>
        <v>0.01</v>
      </c>
      <c r="AI7" s="22">
        <f t="shared" si="24"/>
        <v>0.02</v>
      </c>
      <c r="AJ7" s="22">
        <f t="shared" si="25"/>
        <v>0.01</v>
      </c>
    </row>
    <row r="8" spans="1:36" ht="12.95" customHeight="1">
      <c r="A8" s="21">
        <v>645</v>
      </c>
      <c r="B8" s="78" t="s">
        <v>271</v>
      </c>
      <c r="C8" s="79"/>
      <c r="D8" s="21">
        <v>18</v>
      </c>
      <c r="E8" s="21">
        <v>16</v>
      </c>
      <c r="F8" s="4">
        <f t="shared" si="0"/>
        <v>0.19</v>
      </c>
      <c r="G8" s="5"/>
      <c r="H8" s="21" t="s">
        <v>268</v>
      </c>
      <c r="I8" s="21" t="s">
        <v>270</v>
      </c>
      <c r="J8" s="1" t="s">
        <v>15</v>
      </c>
      <c r="K8" s="22">
        <f t="shared" si="1"/>
        <v>0.19</v>
      </c>
      <c r="L8" s="22">
        <f t="shared" si="2"/>
        <v>0.21</v>
      </c>
      <c r="M8" s="22">
        <f t="shared" si="3"/>
        <v>0.21</v>
      </c>
      <c r="N8" s="22">
        <f t="shared" si="4"/>
        <v>0.21</v>
      </c>
      <c r="O8" s="22">
        <f t="shared" si="5"/>
        <v>0.21</v>
      </c>
      <c r="P8" s="22">
        <f t="shared" si="26"/>
        <v>0.21</v>
      </c>
      <c r="Q8" s="22">
        <f t="shared" si="6"/>
        <v>0.19</v>
      </c>
      <c r="R8" s="22">
        <f t="shared" si="7"/>
        <v>0.21</v>
      </c>
      <c r="S8" s="22">
        <f t="shared" si="8"/>
        <v>0.21</v>
      </c>
      <c r="T8" s="22">
        <f t="shared" si="9"/>
        <v>0.22</v>
      </c>
      <c r="U8" s="22">
        <f t="shared" si="10"/>
        <v>0.21</v>
      </c>
      <c r="V8" s="22">
        <f t="shared" si="11"/>
        <v>0.21</v>
      </c>
      <c r="W8" s="22">
        <f t="shared" si="12"/>
        <v>0.2</v>
      </c>
      <c r="X8" s="22">
        <f t="shared" si="13"/>
        <v>0.21</v>
      </c>
      <c r="Y8" s="22">
        <f t="shared" si="14"/>
        <v>0.18</v>
      </c>
      <c r="Z8" s="22">
        <f t="shared" si="15"/>
        <v>0.2</v>
      </c>
      <c r="AA8" s="22">
        <f t="shared" si="16"/>
        <v>0.19</v>
      </c>
      <c r="AB8" s="22">
        <f t="shared" si="17"/>
        <v>0.21</v>
      </c>
      <c r="AC8" s="22">
        <f t="shared" si="18"/>
        <v>0.21</v>
      </c>
      <c r="AD8" s="22">
        <f t="shared" si="19"/>
        <v>0.24</v>
      </c>
      <c r="AE8" s="22">
        <f t="shared" si="20"/>
        <v>0.19</v>
      </c>
      <c r="AF8" s="22">
        <f t="shared" si="21"/>
        <v>0.21</v>
      </c>
      <c r="AG8" s="22">
        <f t="shared" si="22"/>
        <v>0.18</v>
      </c>
      <c r="AH8" s="22">
        <f t="shared" si="23"/>
        <v>0.19</v>
      </c>
      <c r="AI8" s="22">
        <f t="shared" si="24"/>
        <v>0.21</v>
      </c>
      <c r="AJ8" s="22">
        <f t="shared" si="25"/>
        <v>0.19</v>
      </c>
    </row>
    <row r="9" spans="1:36" ht="12.95" customHeight="1">
      <c r="A9" s="21">
        <v>646</v>
      </c>
      <c r="B9" s="78" t="s">
        <v>271</v>
      </c>
      <c r="C9" s="79"/>
      <c r="D9" s="21">
        <v>14</v>
      </c>
      <c r="E9" s="21">
        <v>12</v>
      </c>
      <c r="F9" s="4">
        <f t="shared" si="0"/>
        <v>0.09</v>
      </c>
      <c r="G9" s="5"/>
      <c r="H9" s="21"/>
      <c r="I9" s="21"/>
      <c r="J9" s="1" t="s">
        <v>15</v>
      </c>
      <c r="K9" s="22">
        <f t="shared" si="1"/>
        <v>0.09</v>
      </c>
      <c r="L9" s="22">
        <f t="shared" si="2"/>
        <v>0.1</v>
      </c>
      <c r="M9" s="22">
        <f t="shared" si="3"/>
        <v>0.1</v>
      </c>
      <c r="N9" s="22">
        <f t="shared" si="4"/>
        <v>0.1</v>
      </c>
      <c r="O9" s="22">
        <f t="shared" si="5"/>
        <v>0.1</v>
      </c>
      <c r="P9" s="22">
        <f t="shared" si="26"/>
        <v>0.1</v>
      </c>
      <c r="Q9" s="22">
        <f t="shared" si="6"/>
        <v>0.09</v>
      </c>
      <c r="R9" s="22">
        <f t="shared" si="7"/>
        <v>0.1</v>
      </c>
      <c r="S9" s="22">
        <f t="shared" si="8"/>
        <v>0.1</v>
      </c>
      <c r="T9" s="22">
        <f t="shared" si="9"/>
        <v>0.1</v>
      </c>
      <c r="U9" s="22">
        <f t="shared" si="10"/>
        <v>0.1</v>
      </c>
      <c r="V9" s="22">
        <f t="shared" si="11"/>
        <v>0.1</v>
      </c>
      <c r="W9" s="22">
        <f t="shared" si="12"/>
        <v>0.1</v>
      </c>
      <c r="X9" s="22">
        <f t="shared" si="13"/>
        <v>0.1</v>
      </c>
      <c r="Y9" s="22">
        <f t="shared" si="14"/>
        <v>0.08</v>
      </c>
      <c r="Z9" s="22">
        <f t="shared" si="15"/>
        <v>0.1</v>
      </c>
      <c r="AA9" s="22">
        <f t="shared" si="16"/>
        <v>0.09</v>
      </c>
      <c r="AB9" s="22">
        <f t="shared" si="17"/>
        <v>0.09</v>
      </c>
      <c r="AC9" s="22">
        <f t="shared" si="18"/>
        <v>0.1</v>
      </c>
      <c r="AD9" s="22">
        <f t="shared" si="19"/>
        <v>0.12</v>
      </c>
      <c r="AE9" s="22">
        <f t="shared" si="20"/>
        <v>0.09</v>
      </c>
      <c r="AF9" s="22">
        <f t="shared" si="21"/>
        <v>0.09</v>
      </c>
      <c r="AG9" s="22">
        <f t="shared" si="22"/>
        <v>0.09</v>
      </c>
      <c r="AH9" s="22">
        <f t="shared" si="23"/>
        <v>0.09</v>
      </c>
      <c r="AI9" s="22">
        <f t="shared" si="24"/>
        <v>0.1</v>
      </c>
      <c r="AJ9" s="22">
        <f t="shared" si="25"/>
        <v>0.09</v>
      </c>
    </row>
    <row r="10" spans="1:36" ht="12.95" customHeight="1">
      <c r="A10" s="21">
        <v>647</v>
      </c>
      <c r="B10" s="78" t="s">
        <v>271</v>
      </c>
      <c r="C10" s="79"/>
      <c r="D10" s="21">
        <v>10</v>
      </c>
      <c r="E10" s="21">
        <v>11</v>
      </c>
      <c r="F10" s="4">
        <f t="shared" si="0"/>
        <v>0.04</v>
      </c>
      <c r="G10" s="5" t="s">
        <v>267</v>
      </c>
      <c r="H10" s="21" t="s">
        <v>268</v>
      </c>
      <c r="I10" s="21" t="s">
        <v>39</v>
      </c>
      <c r="J10" s="1" t="s">
        <v>15</v>
      </c>
      <c r="K10" s="22">
        <f t="shared" si="1"/>
        <v>0.05</v>
      </c>
      <c r="L10" s="22">
        <f t="shared" si="2"/>
        <v>0.05</v>
      </c>
      <c r="M10" s="22">
        <f t="shared" si="3"/>
        <v>0.05</v>
      </c>
      <c r="N10" s="22">
        <f t="shared" si="4"/>
        <v>0.05</v>
      </c>
      <c r="O10" s="22">
        <f t="shared" si="5"/>
        <v>0.05</v>
      </c>
      <c r="P10" s="22">
        <f t="shared" si="26"/>
        <v>0.05</v>
      </c>
      <c r="Q10" s="22">
        <f t="shared" si="6"/>
        <v>0.05</v>
      </c>
      <c r="R10" s="22">
        <f t="shared" si="7"/>
        <v>0.05</v>
      </c>
      <c r="S10" s="22">
        <f t="shared" si="8"/>
        <v>0.05</v>
      </c>
      <c r="T10" s="22">
        <f t="shared" si="9"/>
        <v>0.05</v>
      </c>
      <c r="U10" s="22">
        <f t="shared" si="10"/>
        <v>0.05</v>
      </c>
      <c r="V10" s="22">
        <f t="shared" si="11"/>
        <v>0.05</v>
      </c>
      <c r="W10" s="22">
        <f t="shared" si="12"/>
        <v>0.05</v>
      </c>
      <c r="X10" s="22">
        <f t="shared" si="13"/>
        <v>0.05</v>
      </c>
      <c r="Y10" s="22">
        <f t="shared" si="14"/>
        <v>0.04</v>
      </c>
      <c r="Z10" s="22">
        <f t="shared" si="15"/>
        <v>0.05</v>
      </c>
      <c r="AA10" s="22">
        <f t="shared" si="16"/>
        <v>0.04</v>
      </c>
      <c r="AB10" s="22">
        <f t="shared" si="17"/>
        <v>0.04</v>
      </c>
      <c r="AC10" s="22">
        <f t="shared" si="18"/>
        <v>0.05</v>
      </c>
      <c r="AD10" s="22">
        <f t="shared" si="19"/>
        <v>0.06</v>
      </c>
      <c r="AE10" s="22">
        <f t="shared" si="20"/>
        <v>0.04</v>
      </c>
      <c r="AF10" s="22">
        <f t="shared" si="21"/>
        <v>0.04</v>
      </c>
      <c r="AG10" s="22">
        <f t="shared" si="22"/>
        <v>0.04</v>
      </c>
      <c r="AH10" s="22">
        <f t="shared" si="23"/>
        <v>0.04</v>
      </c>
      <c r="AI10" s="22">
        <f t="shared" si="24"/>
        <v>0.05</v>
      </c>
      <c r="AJ10" s="22">
        <f t="shared" si="25"/>
        <v>0.04</v>
      </c>
    </row>
    <row r="11" spans="1:36" ht="12.95" customHeight="1">
      <c r="A11" s="21">
        <v>648</v>
      </c>
      <c r="B11" s="78" t="s">
        <v>271</v>
      </c>
      <c r="C11" s="79"/>
      <c r="D11" s="21">
        <v>20</v>
      </c>
      <c r="E11" s="21">
        <v>17</v>
      </c>
      <c r="F11" s="4">
        <f t="shared" si="0"/>
        <v>0.25</v>
      </c>
      <c r="G11" s="5" t="s">
        <v>267</v>
      </c>
      <c r="H11" s="21"/>
      <c r="I11" s="21"/>
      <c r="J11" s="1" t="s">
        <v>15</v>
      </c>
      <c r="K11" s="22">
        <f t="shared" si="1"/>
        <v>0.25</v>
      </c>
      <c r="L11" s="22">
        <f t="shared" si="2"/>
        <v>0.27</v>
      </c>
      <c r="M11" s="22">
        <f t="shared" si="3"/>
        <v>0.27</v>
      </c>
      <c r="N11" s="22">
        <f t="shared" si="4"/>
        <v>0.27</v>
      </c>
      <c r="O11" s="22">
        <f t="shared" si="5"/>
        <v>0.27</v>
      </c>
      <c r="P11" s="22">
        <f t="shared" si="26"/>
        <v>0.27</v>
      </c>
      <c r="Q11" s="22">
        <f t="shared" si="6"/>
        <v>0.25</v>
      </c>
      <c r="R11" s="22">
        <f t="shared" si="7"/>
        <v>0.27</v>
      </c>
      <c r="S11" s="22">
        <f t="shared" si="8"/>
        <v>0.27</v>
      </c>
      <c r="T11" s="22">
        <f t="shared" si="9"/>
        <v>0.28000000000000003</v>
      </c>
      <c r="U11" s="22">
        <f t="shared" si="10"/>
        <v>0.27</v>
      </c>
      <c r="V11" s="22">
        <f t="shared" si="11"/>
        <v>0.28000000000000003</v>
      </c>
      <c r="W11" s="22">
        <f t="shared" si="12"/>
        <v>0.26</v>
      </c>
      <c r="X11" s="22">
        <f t="shared" si="13"/>
        <v>0.27</v>
      </c>
      <c r="Y11" s="22">
        <f t="shared" si="14"/>
        <v>0.24</v>
      </c>
      <c r="Z11" s="22">
        <f t="shared" si="15"/>
        <v>0.26</v>
      </c>
      <c r="AA11" s="22">
        <f t="shared" si="16"/>
        <v>0.24</v>
      </c>
      <c r="AB11" s="22">
        <f t="shared" si="17"/>
        <v>0.27</v>
      </c>
      <c r="AC11" s="22">
        <f t="shared" si="18"/>
        <v>0.27</v>
      </c>
      <c r="AD11" s="22">
        <f t="shared" si="19"/>
        <v>0.31</v>
      </c>
      <c r="AE11" s="22">
        <f t="shared" si="20"/>
        <v>0.25</v>
      </c>
      <c r="AF11" s="22">
        <f t="shared" si="21"/>
        <v>0.27</v>
      </c>
      <c r="AG11" s="22">
        <f t="shared" si="22"/>
        <v>0.23</v>
      </c>
      <c r="AH11" s="22">
        <f t="shared" si="23"/>
        <v>0.25</v>
      </c>
      <c r="AI11" s="22">
        <f t="shared" si="24"/>
        <v>0.27</v>
      </c>
      <c r="AJ11" s="22">
        <f t="shared" si="25"/>
        <v>0.25</v>
      </c>
    </row>
    <row r="12" spans="1:36" ht="12.95" customHeight="1">
      <c r="A12" s="21">
        <v>649</v>
      </c>
      <c r="B12" s="78" t="s">
        <v>271</v>
      </c>
      <c r="C12" s="79"/>
      <c r="D12" s="21">
        <v>12</v>
      </c>
      <c r="E12" s="21">
        <v>13</v>
      </c>
      <c r="F12" s="4">
        <f t="shared" si="0"/>
        <v>7.0000000000000007E-2</v>
      </c>
      <c r="G12" s="5" t="s">
        <v>267</v>
      </c>
      <c r="H12" s="21" t="s">
        <v>268</v>
      </c>
      <c r="I12" s="21" t="s">
        <v>39</v>
      </c>
      <c r="J12" s="1" t="s">
        <v>15</v>
      </c>
      <c r="K12" s="22">
        <f t="shared" si="1"/>
        <v>0.08</v>
      </c>
      <c r="L12" s="22">
        <f t="shared" si="2"/>
        <v>0.08</v>
      </c>
      <c r="M12" s="22">
        <f t="shared" si="3"/>
        <v>0.08</v>
      </c>
      <c r="N12" s="22">
        <f t="shared" si="4"/>
        <v>0.08</v>
      </c>
      <c r="O12" s="22">
        <f t="shared" si="5"/>
        <v>0.08</v>
      </c>
      <c r="P12" s="22">
        <f t="shared" si="26"/>
        <v>0.08</v>
      </c>
      <c r="Q12" s="22">
        <f t="shared" si="6"/>
        <v>0.08</v>
      </c>
      <c r="R12" s="22">
        <f t="shared" si="7"/>
        <v>0.08</v>
      </c>
      <c r="S12" s="22">
        <f t="shared" si="8"/>
        <v>0.08</v>
      </c>
      <c r="T12" s="22">
        <f t="shared" si="9"/>
        <v>0.08</v>
      </c>
      <c r="U12" s="22">
        <f t="shared" si="10"/>
        <v>0.08</v>
      </c>
      <c r="V12" s="22">
        <f t="shared" si="11"/>
        <v>0.08</v>
      </c>
      <c r="W12" s="22">
        <f t="shared" si="12"/>
        <v>0.08</v>
      </c>
      <c r="X12" s="22">
        <f t="shared" si="13"/>
        <v>0.08</v>
      </c>
      <c r="Y12" s="22">
        <f t="shared" si="14"/>
        <v>7.0000000000000007E-2</v>
      </c>
      <c r="Z12" s="22">
        <f t="shared" si="15"/>
        <v>0.08</v>
      </c>
      <c r="AA12" s="22">
        <f t="shared" si="16"/>
        <v>7.0000000000000007E-2</v>
      </c>
      <c r="AB12" s="22">
        <f t="shared" si="17"/>
        <v>0.08</v>
      </c>
      <c r="AC12" s="22">
        <f t="shared" si="18"/>
        <v>0.08</v>
      </c>
      <c r="AD12" s="22">
        <f t="shared" si="19"/>
        <v>0.1</v>
      </c>
      <c r="AE12" s="22">
        <f t="shared" si="20"/>
        <v>7.0000000000000007E-2</v>
      </c>
      <c r="AF12" s="22">
        <f t="shared" si="21"/>
        <v>0.08</v>
      </c>
      <c r="AG12" s="22">
        <f t="shared" si="22"/>
        <v>7.0000000000000007E-2</v>
      </c>
      <c r="AH12" s="22">
        <f t="shared" si="23"/>
        <v>7.0000000000000007E-2</v>
      </c>
      <c r="AI12" s="22">
        <f t="shared" si="24"/>
        <v>0.08</v>
      </c>
      <c r="AJ12" s="22">
        <f t="shared" si="25"/>
        <v>7.0000000000000007E-2</v>
      </c>
    </row>
    <row r="13" spans="1:36" ht="12.95" customHeight="1">
      <c r="A13" s="21">
        <v>650</v>
      </c>
      <c r="B13" s="78" t="s">
        <v>271</v>
      </c>
      <c r="C13" s="79"/>
      <c r="D13" s="21">
        <v>20</v>
      </c>
      <c r="E13" s="21">
        <v>17</v>
      </c>
      <c r="F13" s="4">
        <f t="shared" si="0"/>
        <v>0.25</v>
      </c>
      <c r="G13" s="5" t="s">
        <v>267</v>
      </c>
      <c r="H13" s="21" t="s">
        <v>268</v>
      </c>
      <c r="I13" s="21" t="s">
        <v>39</v>
      </c>
      <c r="J13" s="1" t="s">
        <v>15</v>
      </c>
      <c r="K13" s="22">
        <f t="shared" si="1"/>
        <v>0.25</v>
      </c>
      <c r="L13" s="22">
        <f t="shared" si="2"/>
        <v>0.27</v>
      </c>
      <c r="M13" s="22">
        <f t="shared" si="3"/>
        <v>0.27</v>
      </c>
      <c r="N13" s="22">
        <f t="shared" si="4"/>
        <v>0.27</v>
      </c>
      <c r="O13" s="22">
        <f t="shared" si="5"/>
        <v>0.27</v>
      </c>
      <c r="P13" s="22">
        <f t="shared" si="26"/>
        <v>0.27</v>
      </c>
      <c r="Q13" s="22">
        <f t="shared" si="6"/>
        <v>0.25</v>
      </c>
      <c r="R13" s="22">
        <f t="shared" si="7"/>
        <v>0.27</v>
      </c>
      <c r="S13" s="22">
        <f t="shared" si="8"/>
        <v>0.27</v>
      </c>
      <c r="T13" s="22">
        <f t="shared" si="9"/>
        <v>0.28000000000000003</v>
      </c>
      <c r="U13" s="22">
        <f t="shared" si="10"/>
        <v>0.27</v>
      </c>
      <c r="V13" s="22">
        <f t="shared" si="11"/>
        <v>0.28000000000000003</v>
      </c>
      <c r="W13" s="22">
        <f t="shared" si="12"/>
        <v>0.26</v>
      </c>
      <c r="X13" s="22">
        <f t="shared" si="13"/>
        <v>0.27</v>
      </c>
      <c r="Y13" s="22">
        <f t="shared" si="14"/>
        <v>0.24</v>
      </c>
      <c r="Z13" s="22">
        <f t="shared" si="15"/>
        <v>0.26</v>
      </c>
      <c r="AA13" s="22">
        <f t="shared" si="16"/>
        <v>0.24</v>
      </c>
      <c r="AB13" s="22">
        <f t="shared" si="17"/>
        <v>0.27</v>
      </c>
      <c r="AC13" s="22">
        <f t="shared" si="18"/>
        <v>0.27</v>
      </c>
      <c r="AD13" s="22">
        <f t="shared" si="19"/>
        <v>0.31</v>
      </c>
      <c r="AE13" s="22">
        <f t="shared" si="20"/>
        <v>0.25</v>
      </c>
      <c r="AF13" s="22">
        <f t="shared" si="21"/>
        <v>0.27</v>
      </c>
      <c r="AG13" s="22">
        <f t="shared" si="22"/>
        <v>0.23</v>
      </c>
      <c r="AH13" s="22">
        <f t="shared" si="23"/>
        <v>0.25</v>
      </c>
      <c r="AI13" s="22">
        <f t="shared" si="24"/>
        <v>0.27</v>
      </c>
      <c r="AJ13" s="22">
        <f t="shared" si="25"/>
        <v>0.25</v>
      </c>
    </row>
    <row r="14" spans="1:36" ht="12.95" customHeight="1">
      <c r="A14" s="21">
        <v>651</v>
      </c>
      <c r="B14" s="78" t="s">
        <v>275</v>
      </c>
      <c r="C14" s="79"/>
      <c r="D14" s="21">
        <v>8</v>
      </c>
      <c r="E14" s="21">
        <v>4</v>
      </c>
      <c r="F14" s="63">
        <v>0.01</v>
      </c>
      <c r="G14" s="5"/>
      <c r="H14" s="21" t="s">
        <v>268</v>
      </c>
      <c r="I14" s="21" t="s">
        <v>270</v>
      </c>
      <c r="J14" s="1" t="s">
        <v>15</v>
      </c>
      <c r="K14" s="22">
        <f t="shared" si="1"/>
        <v>0.01</v>
      </c>
      <c r="L14" s="22">
        <f t="shared" si="2"/>
        <v>0.01</v>
      </c>
      <c r="M14" s="22">
        <f t="shared" si="3"/>
        <v>0.01</v>
      </c>
      <c r="N14" s="22">
        <f t="shared" si="4"/>
        <v>0.01</v>
      </c>
      <c r="O14" s="22">
        <f t="shared" si="5"/>
        <v>0.01</v>
      </c>
      <c r="P14" s="22">
        <f t="shared" si="26"/>
        <v>0.01</v>
      </c>
      <c r="Q14" s="22">
        <f t="shared" si="6"/>
        <v>0.01</v>
      </c>
      <c r="R14" s="22">
        <f t="shared" si="7"/>
        <v>0.01</v>
      </c>
      <c r="S14" s="22">
        <f t="shared" si="8"/>
        <v>0.01</v>
      </c>
      <c r="T14" s="22">
        <f t="shared" si="9"/>
        <v>0.01</v>
      </c>
      <c r="U14" s="22">
        <f t="shared" si="10"/>
        <v>0.01</v>
      </c>
      <c r="V14" s="22">
        <f t="shared" si="11"/>
        <v>0.01</v>
      </c>
      <c r="W14" s="22">
        <f t="shared" si="12"/>
        <v>0.01</v>
      </c>
      <c r="X14" s="22">
        <f t="shared" si="13"/>
        <v>0.01</v>
      </c>
      <c r="Y14" s="22">
        <f t="shared" si="14"/>
        <v>0.01</v>
      </c>
      <c r="Z14" s="22">
        <f t="shared" si="15"/>
        <v>0.01</v>
      </c>
      <c r="AA14" s="22">
        <f t="shared" si="16"/>
        <v>0.01</v>
      </c>
      <c r="AB14" s="22">
        <f t="shared" si="17"/>
        <v>0.01</v>
      </c>
      <c r="AC14" s="22">
        <f t="shared" si="18"/>
        <v>0.01</v>
      </c>
      <c r="AD14" s="22">
        <f t="shared" si="19"/>
        <v>0.01</v>
      </c>
      <c r="AE14" s="22">
        <f t="shared" si="20"/>
        <v>0.01</v>
      </c>
      <c r="AF14" s="22">
        <f t="shared" si="21"/>
        <v>0.01</v>
      </c>
      <c r="AG14" s="22">
        <f t="shared" si="22"/>
        <v>0.01</v>
      </c>
      <c r="AH14" s="22">
        <f t="shared" si="23"/>
        <v>0.01</v>
      </c>
      <c r="AI14" s="22">
        <f t="shared" si="24"/>
        <v>0.01</v>
      </c>
      <c r="AJ14" s="22">
        <f t="shared" si="25"/>
        <v>0.01</v>
      </c>
    </row>
    <row r="15" spans="1:36" ht="12.95" customHeight="1">
      <c r="A15" s="21">
        <v>652</v>
      </c>
      <c r="B15" s="78" t="s">
        <v>277</v>
      </c>
      <c r="C15" s="79"/>
      <c r="D15" s="21">
        <v>10</v>
      </c>
      <c r="E15" s="21">
        <v>8</v>
      </c>
      <c r="F15" s="4">
        <f t="shared" si="0"/>
        <v>0.03</v>
      </c>
      <c r="G15" s="5"/>
      <c r="H15" s="21" t="s">
        <v>268</v>
      </c>
      <c r="I15" s="21" t="s">
        <v>270</v>
      </c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0.04</v>
      </c>
      <c r="O15" s="22">
        <f t="shared" si="5"/>
        <v>0.04</v>
      </c>
      <c r="P15" s="22">
        <f t="shared" si="26"/>
        <v>0.03</v>
      </c>
      <c r="Q15" s="22">
        <f t="shared" si="6"/>
        <v>0.03</v>
      </c>
      <c r="R15" s="22">
        <f t="shared" si="7"/>
        <v>0.03</v>
      </c>
      <c r="S15" s="22">
        <f t="shared" si="8"/>
        <v>0.03</v>
      </c>
      <c r="T15" s="22">
        <f t="shared" si="9"/>
        <v>0.03</v>
      </c>
      <c r="U15" s="22">
        <f t="shared" si="10"/>
        <v>0.03</v>
      </c>
      <c r="V15" s="22">
        <f t="shared" si="11"/>
        <v>0.04</v>
      </c>
      <c r="W15" s="22">
        <f t="shared" si="12"/>
        <v>0.04</v>
      </c>
      <c r="X15" s="22">
        <f t="shared" si="13"/>
        <v>0.03</v>
      </c>
      <c r="Y15" s="22">
        <f t="shared" si="14"/>
        <v>0.03</v>
      </c>
      <c r="Z15" s="22">
        <f t="shared" si="15"/>
        <v>0.04</v>
      </c>
      <c r="AA15" s="22">
        <f t="shared" si="16"/>
        <v>0.03</v>
      </c>
      <c r="AB15" s="22">
        <f t="shared" si="17"/>
        <v>0.03</v>
      </c>
      <c r="AC15" s="22">
        <f t="shared" si="18"/>
        <v>0.03</v>
      </c>
      <c r="AD15" s="22">
        <f t="shared" si="19"/>
        <v>0.04</v>
      </c>
      <c r="AE15" s="22">
        <f t="shared" si="20"/>
        <v>0.03</v>
      </c>
      <c r="AF15" s="22">
        <f t="shared" si="21"/>
        <v>0.03</v>
      </c>
      <c r="AG15" s="22">
        <f t="shared" si="22"/>
        <v>0.03</v>
      </c>
      <c r="AH15" s="22">
        <f t="shared" si="23"/>
        <v>0.03</v>
      </c>
      <c r="AI15" s="22">
        <f t="shared" si="24"/>
        <v>0.04</v>
      </c>
      <c r="AJ15" s="22">
        <f t="shared" si="25"/>
        <v>0.03</v>
      </c>
    </row>
    <row r="16" spans="1:36" ht="12.95" customHeight="1">
      <c r="A16" s="21">
        <v>653</v>
      </c>
      <c r="B16" s="78" t="s">
        <v>271</v>
      </c>
      <c r="C16" s="79"/>
      <c r="D16" s="21">
        <v>14</v>
      </c>
      <c r="E16" s="21">
        <v>12</v>
      </c>
      <c r="F16" s="4">
        <f t="shared" si="0"/>
        <v>0.09</v>
      </c>
      <c r="G16" s="5"/>
      <c r="H16" s="21"/>
      <c r="I16" s="21"/>
      <c r="J16" s="1" t="s">
        <v>15</v>
      </c>
      <c r="K16" s="22">
        <f t="shared" si="1"/>
        <v>0.09</v>
      </c>
      <c r="L16" s="22">
        <f t="shared" si="2"/>
        <v>0.1</v>
      </c>
      <c r="M16" s="22">
        <f t="shared" si="3"/>
        <v>0.1</v>
      </c>
      <c r="N16" s="22">
        <f t="shared" si="4"/>
        <v>0.1</v>
      </c>
      <c r="O16" s="22">
        <f t="shared" si="5"/>
        <v>0.1</v>
      </c>
      <c r="P16" s="22">
        <f t="shared" si="26"/>
        <v>0.1</v>
      </c>
      <c r="Q16" s="22">
        <f t="shared" si="6"/>
        <v>0.09</v>
      </c>
      <c r="R16" s="22">
        <f t="shared" si="7"/>
        <v>0.1</v>
      </c>
      <c r="S16" s="22">
        <f t="shared" si="8"/>
        <v>0.1</v>
      </c>
      <c r="T16" s="22">
        <f t="shared" si="9"/>
        <v>0.1</v>
      </c>
      <c r="U16" s="22">
        <f t="shared" si="10"/>
        <v>0.1</v>
      </c>
      <c r="V16" s="22">
        <f t="shared" si="11"/>
        <v>0.1</v>
      </c>
      <c r="W16" s="22">
        <f t="shared" si="12"/>
        <v>0.1</v>
      </c>
      <c r="X16" s="22">
        <f t="shared" si="13"/>
        <v>0.1</v>
      </c>
      <c r="Y16" s="22">
        <f t="shared" si="14"/>
        <v>0.08</v>
      </c>
      <c r="Z16" s="22">
        <f t="shared" si="15"/>
        <v>0.1</v>
      </c>
      <c r="AA16" s="22">
        <f t="shared" si="16"/>
        <v>0.09</v>
      </c>
      <c r="AB16" s="22">
        <f t="shared" si="17"/>
        <v>0.09</v>
      </c>
      <c r="AC16" s="22">
        <f t="shared" si="18"/>
        <v>0.1</v>
      </c>
      <c r="AD16" s="22">
        <f t="shared" si="19"/>
        <v>0.12</v>
      </c>
      <c r="AE16" s="22">
        <f t="shared" si="20"/>
        <v>0.09</v>
      </c>
      <c r="AF16" s="22">
        <f t="shared" si="21"/>
        <v>0.09</v>
      </c>
      <c r="AG16" s="22">
        <f t="shared" si="22"/>
        <v>0.09</v>
      </c>
      <c r="AH16" s="22">
        <f t="shared" si="23"/>
        <v>0.09</v>
      </c>
      <c r="AI16" s="22">
        <f t="shared" si="24"/>
        <v>0.1</v>
      </c>
      <c r="AJ16" s="22">
        <f t="shared" si="25"/>
        <v>0.09</v>
      </c>
    </row>
    <row r="17" spans="1:36" ht="12.95" customHeight="1">
      <c r="A17" s="21">
        <v>654</v>
      </c>
      <c r="B17" s="78" t="s">
        <v>271</v>
      </c>
      <c r="C17" s="79"/>
      <c r="D17" s="21">
        <v>20</v>
      </c>
      <c r="E17" s="21">
        <v>16</v>
      </c>
      <c r="F17" s="4">
        <f t="shared" si="0"/>
        <v>0.23</v>
      </c>
      <c r="G17" s="5" t="s">
        <v>267</v>
      </c>
      <c r="H17" s="21" t="s">
        <v>268</v>
      </c>
      <c r="I17" s="21" t="s">
        <v>39</v>
      </c>
      <c r="J17" s="1" t="s">
        <v>15</v>
      </c>
      <c r="K17" s="22">
        <f t="shared" si="1"/>
        <v>0.23</v>
      </c>
      <c r="L17" s="22">
        <f t="shared" si="2"/>
        <v>0.25</v>
      </c>
      <c r="M17" s="22">
        <f t="shared" si="3"/>
        <v>0.25</v>
      </c>
      <c r="N17" s="22">
        <f t="shared" si="4"/>
        <v>0.25</v>
      </c>
      <c r="O17" s="22">
        <f t="shared" si="5"/>
        <v>0.26</v>
      </c>
      <c r="P17" s="22">
        <f t="shared" si="26"/>
        <v>0.25</v>
      </c>
      <c r="Q17" s="22">
        <f t="shared" si="6"/>
        <v>0.23</v>
      </c>
      <c r="R17" s="22">
        <f t="shared" si="7"/>
        <v>0.25</v>
      </c>
      <c r="S17" s="22">
        <f t="shared" si="8"/>
        <v>0.25</v>
      </c>
      <c r="T17" s="22">
        <f t="shared" si="9"/>
        <v>0.26</v>
      </c>
      <c r="U17" s="22">
        <f t="shared" si="10"/>
        <v>0.25</v>
      </c>
      <c r="V17" s="22">
        <f t="shared" si="11"/>
        <v>0.26</v>
      </c>
      <c r="W17" s="22">
        <f t="shared" si="12"/>
        <v>0.25</v>
      </c>
      <c r="X17" s="22">
        <f t="shared" si="13"/>
        <v>0.25</v>
      </c>
      <c r="Y17" s="22">
        <f t="shared" si="14"/>
        <v>0.23</v>
      </c>
      <c r="Z17" s="22">
        <f t="shared" si="15"/>
        <v>0.25</v>
      </c>
      <c r="AA17" s="22">
        <f t="shared" si="16"/>
        <v>0.22</v>
      </c>
      <c r="AB17" s="22">
        <f t="shared" si="17"/>
        <v>0.26</v>
      </c>
      <c r="AC17" s="22">
        <f t="shared" si="18"/>
        <v>0.26</v>
      </c>
      <c r="AD17" s="22">
        <f t="shared" si="19"/>
        <v>0.28999999999999998</v>
      </c>
      <c r="AE17" s="22">
        <f t="shared" si="20"/>
        <v>0.23</v>
      </c>
      <c r="AF17" s="22">
        <f t="shared" si="21"/>
        <v>0.26</v>
      </c>
      <c r="AG17" s="22">
        <f t="shared" si="22"/>
        <v>0.22</v>
      </c>
      <c r="AH17" s="22">
        <f t="shared" si="23"/>
        <v>0.23</v>
      </c>
      <c r="AI17" s="22">
        <f t="shared" si="24"/>
        <v>0.25</v>
      </c>
      <c r="AJ17" s="22">
        <f t="shared" si="25"/>
        <v>0.23</v>
      </c>
    </row>
    <row r="18" spans="1:36" ht="12.95" customHeight="1">
      <c r="A18" s="21">
        <v>655</v>
      </c>
      <c r="B18" s="78" t="s">
        <v>271</v>
      </c>
      <c r="C18" s="79"/>
      <c r="D18" s="21">
        <v>16</v>
      </c>
      <c r="E18" s="21">
        <v>14</v>
      </c>
      <c r="F18" s="4">
        <f t="shared" si="0"/>
        <v>0.13</v>
      </c>
      <c r="G18" s="5" t="s">
        <v>267</v>
      </c>
      <c r="H18" s="21"/>
      <c r="I18" s="21"/>
      <c r="J18" s="1" t="s">
        <v>15</v>
      </c>
      <c r="K18" s="22">
        <f t="shared" si="1"/>
        <v>0.14000000000000001</v>
      </c>
      <c r="L18" s="22">
        <f t="shared" si="2"/>
        <v>0.15</v>
      </c>
      <c r="M18" s="22">
        <f t="shared" si="3"/>
        <v>0.15</v>
      </c>
      <c r="N18" s="22">
        <f t="shared" si="4"/>
        <v>0.15</v>
      </c>
      <c r="O18" s="22">
        <f t="shared" si="5"/>
        <v>0.15</v>
      </c>
      <c r="P18" s="22">
        <f t="shared" si="26"/>
        <v>0.15</v>
      </c>
      <c r="Q18" s="22">
        <f t="shared" si="6"/>
        <v>0.14000000000000001</v>
      </c>
      <c r="R18" s="22">
        <f t="shared" si="7"/>
        <v>0.14000000000000001</v>
      </c>
      <c r="S18" s="22">
        <f t="shared" si="8"/>
        <v>0.15</v>
      </c>
      <c r="T18" s="22">
        <f t="shared" si="9"/>
        <v>0.15</v>
      </c>
      <c r="U18" s="22">
        <f t="shared" si="10"/>
        <v>0.14000000000000001</v>
      </c>
      <c r="V18" s="22">
        <f t="shared" si="11"/>
        <v>0.15</v>
      </c>
      <c r="W18" s="22">
        <f t="shared" si="12"/>
        <v>0.14000000000000001</v>
      </c>
      <c r="X18" s="22">
        <f t="shared" si="13"/>
        <v>0.15</v>
      </c>
      <c r="Y18" s="22">
        <f t="shared" si="14"/>
        <v>0.13</v>
      </c>
      <c r="Z18" s="22">
        <f t="shared" si="15"/>
        <v>0.14000000000000001</v>
      </c>
      <c r="AA18" s="22">
        <f t="shared" si="16"/>
        <v>0.13</v>
      </c>
      <c r="AB18" s="22">
        <f t="shared" si="17"/>
        <v>0.14000000000000001</v>
      </c>
      <c r="AC18" s="22">
        <f t="shared" si="18"/>
        <v>0.15</v>
      </c>
      <c r="AD18" s="22">
        <f t="shared" si="19"/>
        <v>0.17</v>
      </c>
      <c r="AE18" s="22">
        <f t="shared" si="20"/>
        <v>0.13</v>
      </c>
      <c r="AF18" s="22">
        <f t="shared" si="21"/>
        <v>0.14000000000000001</v>
      </c>
      <c r="AG18" s="22">
        <f t="shared" si="22"/>
        <v>0.13</v>
      </c>
      <c r="AH18" s="22">
        <f t="shared" si="23"/>
        <v>0.13</v>
      </c>
      <c r="AI18" s="22">
        <f t="shared" si="24"/>
        <v>0.15</v>
      </c>
      <c r="AJ18" s="22">
        <f t="shared" si="25"/>
        <v>0.13</v>
      </c>
    </row>
    <row r="19" spans="1:36" ht="12.95" customHeight="1">
      <c r="A19" s="21">
        <v>656</v>
      </c>
      <c r="B19" s="78" t="s">
        <v>269</v>
      </c>
      <c r="C19" s="79"/>
      <c r="D19" s="21">
        <v>10</v>
      </c>
      <c r="E19" s="21">
        <v>8</v>
      </c>
      <c r="F19" s="4">
        <f t="shared" si="0"/>
        <v>0.03</v>
      </c>
      <c r="G19" s="5"/>
      <c r="H19" s="21" t="s">
        <v>268</v>
      </c>
      <c r="I19" s="21" t="s">
        <v>270</v>
      </c>
      <c r="J19" s="1" t="s">
        <v>15</v>
      </c>
      <c r="K19" s="22">
        <f t="shared" si="1"/>
        <v>0.03</v>
      </c>
      <c r="L19" s="22">
        <f t="shared" si="2"/>
        <v>0.03</v>
      </c>
      <c r="M19" s="22">
        <f t="shared" si="3"/>
        <v>0.03</v>
      </c>
      <c r="N19" s="22">
        <f t="shared" si="4"/>
        <v>0.04</v>
      </c>
      <c r="O19" s="22">
        <f t="shared" si="5"/>
        <v>0.04</v>
      </c>
      <c r="P19" s="22">
        <f t="shared" si="26"/>
        <v>0.03</v>
      </c>
      <c r="Q19" s="22">
        <f t="shared" si="6"/>
        <v>0.03</v>
      </c>
      <c r="R19" s="22">
        <f t="shared" si="7"/>
        <v>0.03</v>
      </c>
      <c r="S19" s="22">
        <f t="shared" si="8"/>
        <v>0.03</v>
      </c>
      <c r="T19" s="22">
        <f t="shared" si="9"/>
        <v>0.03</v>
      </c>
      <c r="U19" s="22">
        <f t="shared" si="10"/>
        <v>0.03</v>
      </c>
      <c r="V19" s="22">
        <f t="shared" si="11"/>
        <v>0.04</v>
      </c>
      <c r="W19" s="22">
        <f t="shared" si="12"/>
        <v>0.04</v>
      </c>
      <c r="X19" s="22">
        <f t="shared" si="13"/>
        <v>0.03</v>
      </c>
      <c r="Y19" s="22">
        <f t="shared" si="14"/>
        <v>0.03</v>
      </c>
      <c r="Z19" s="22">
        <f t="shared" si="15"/>
        <v>0.04</v>
      </c>
      <c r="AA19" s="22">
        <f t="shared" si="16"/>
        <v>0.03</v>
      </c>
      <c r="AB19" s="22">
        <f t="shared" si="17"/>
        <v>0.03</v>
      </c>
      <c r="AC19" s="22">
        <f t="shared" si="18"/>
        <v>0.03</v>
      </c>
      <c r="AD19" s="22">
        <f t="shared" si="19"/>
        <v>0.04</v>
      </c>
      <c r="AE19" s="22">
        <f t="shared" si="20"/>
        <v>0.03</v>
      </c>
      <c r="AF19" s="22">
        <f t="shared" si="21"/>
        <v>0.03</v>
      </c>
      <c r="AG19" s="22">
        <f t="shared" si="22"/>
        <v>0.03</v>
      </c>
      <c r="AH19" s="22">
        <f t="shared" si="23"/>
        <v>0.03</v>
      </c>
      <c r="AI19" s="22">
        <f t="shared" si="24"/>
        <v>0.04</v>
      </c>
      <c r="AJ19" s="22">
        <f t="shared" si="25"/>
        <v>0.03</v>
      </c>
    </row>
    <row r="20" spans="1:36" ht="12.95" customHeight="1">
      <c r="A20" s="21">
        <v>658</v>
      </c>
      <c r="B20" s="78" t="s">
        <v>271</v>
      </c>
      <c r="C20" s="79"/>
      <c r="D20" s="21">
        <v>12</v>
      </c>
      <c r="E20" s="21">
        <v>12</v>
      </c>
      <c r="F20" s="4">
        <f t="shared" si="0"/>
        <v>7.0000000000000007E-2</v>
      </c>
      <c r="G20" s="5"/>
      <c r="H20" s="21" t="s">
        <v>268</v>
      </c>
      <c r="I20" s="21" t="s">
        <v>270</v>
      </c>
      <c r="J20" s="1" t="s">
        <v>15</v>
      </c>
      <c r="K20" s="22">
        <f t="shared" si="1"/>
        <v>7.0000000000000007E-2</v>
      </c>
      <c r="L20" s="22">
        <f t="shared" si="2"/>
        <v>7.0000000000000007E-2</v>
      </c>
      <c r="M20" s="22">
        <f t="shared" si="3"/>
        <v>7.0000000000000007E-2</v>
      </c>
      <c r="N20" s="22">
        <f t="shared" si="4"/>
        <v>0.08</v>
      </c>
      <c r="O20" s="22">
        <f t="shared" si="5"/>
        <v>0.08</v>
      </c>
      <c r="P20" s="22">
        <f t="shared" si="26"/>
        <v>7.0000000000000007E-2</v>
      </c>
      <c r="Q20" s="22">
        <f t="shared" si="6"/>
        <v>7.0000000000000007E-2</v>
      </c>
      <c r="R20" s="22">
        <f t="shared" si="7"/>
        <v>7.0000000000000007E-2</v>
      </c>
      <c r="S20" s="22">
        <f t="shared" si="8"/>
        <v>7.0000000000000007E-2</v>
      </c>
      <c r="T20" s="22">
        <f t="shared" si="9"/>
        <v>7.0000000000000007E-2</v>
      </c>
      <c r="U20" s="22">
        <f t="shared" si="10"/>
        <v>7.0000000000000007E-2</v>
      </c>
      <c r="V20" s="22">
        <f t="shared" si="11"/>
        <v>7.0000000000000007E-2</v>
      </c>
      <c r="W20" s="22">
        <f t="shared" si="12"/>
        <v>7.0000000000000007E-2</v>
      </c>
      <c r="X20" s="22">
        <f t="shared" si="13"/>
        <v>7.0000000000000007E-2</v>
      </c>
      <c r="Y20" s="22">
        <f t="shared" si="14"/>
        <v>0.06</v>
      </c>
      <c r="Z20" s="22">
        <f t="shared" si="15"/>
        <v>7.0000000000000007E-2</v>
      </c>
      <c r="AA20" s="22">
        <f t="shared" si="16"/>
        <v>7.0000000000000007E-2</v>
      </c>
      <c r="AB20" s="22">
        <f t="shared" si="17"/>
        <v>7.0000000000000007E-2</v>
      </c>
      <c r="AC20" s="22">
        <f t="shared" si="18"/>
        <v>7.0000000000000007E-2</v>
      </c>
      <c r="AD20" s="22">
        <f t="shared" si="19"/>
        <v>0.09</v>
      </c>
      <c r="AE20" s="22">
        <f t="shared" si="20"/>
        <v>0.06</v>
      </c>
      <c r="AF20" s="22">
        <f t="shared" si="21"/>
        <v>7.0000000000000007E-2</v>
      </c>
      <c r="AG20" s="22">
        <f t="shared" si="22"/>
        <v>0.06</v>
      </c>
      <c r="AH20" s="22">
        <f t="shared" si="23"/>
        <v>7.0000000000000007E-2</v>
      </c>
      <c r="AI20" s="22">
        <f t="shared" si="24"/>
        <v>7.0000000000000007E-2</v>
      </c>
      <c r="AJ20" s="22">
        <f t="shared" si="25"/>
        <v>7.0000000000000007E-2</v>
      </c>
    </row>
    <row r="21" spans="1:36" ht="12.95" customHeight="1">
      <c r="A21" s="21">
        <v>659</v>
      </c>
      <c r="B21" s="78" t="s">
        <v>266</v>
      </c>
      <c r="C21" s="79"/>
      <c r="D21" s="21">
        <v>12</v>
      </c>
      <c r="E21" s="21">
        <v>14</v>
      </c>
      <c r="F21" s="4">
        <f t="shared" si="0"/>
        <v>0.08</v>
      </c>
      <c r="G21" s="5"/>
      <c r="H21" s="21"/>
      <c r="I21" s="21"/>
      <c r="J21" s="1" t="s">
        <v>15</v>
      </c>
      <c r="K21" s="22">
        <f t="shared" si="1"/>
        <v>0.08</v>
      </c>
      <c r="L21" s="22">
        <f t="shared" si="2"/>
        <v>0.09</v>
      </c>
      <c r="M21" s="22">
        <f t="shared" si="3"/>
        <v>0.09</v>
      </c>
      <c r="N21" s="22">
        <f t="shared" si="4"/>
        <v>0.09</v>
      </c>
      <c r="O21" s="22">
        <f t="shared" si="5"/>
        <v>0.09</v>
      </c>
      <c r="P21" s="22">
        <f t="shared" si="26"/>
        <v>0.09</v>
      </c>
      <c r="Q21" s="22">
        <f t="shared" si="6"/>
        <v>0.08</v>
      </c>
      <c r="R21" s="22">
        <f t="shared" si="7"/>
        <v>0.08</v>
      </c>
      <c r="S21" s="22">
        <f t="shared" si="8"/>
        <v>0.09</v>
      </c>
      <c r="T21" s="22">
        <f t="shared" si="9"/>
        <v>0.09</v>
      </c>
      <c r="U21" s="22">
        <f t="shared" si="10"/>
        <v>0.08</v>
      </c>
      <c r="V21" s="22">
        <f t="shared" si="11"/>
        <v>0.09</v>
      </c>
      <c r="W21" s="22">
        <f t="shared" si="12"/>
        <v>0.09</v>
      </c>
      <c r="X21" s="22">
        <f t="shared" si="13"/>
        <v>0.09</v>
      </c>
      <c r="Y21" s="22">
        <f t="shared" si="14"/>
        <v>7.0000000000000007E-2</v>
      </c>
      <c r="Z21" s="22">
        <f t="shared" si="15"/>
        <v>0.09</v>
      </c>
      <c r="AA21" s="22">
        <f t="shared" si="16"/>
        <v>0.08</v>
      </c>
      <c r="AB21" s="22">
        <f t="shared" si="17"/>
        <v>0.08</v>
      </c>
      <c r="AC21" s="22">
        <f t="shared" si="18"/>
        <v>0.08</v>
      </c>
      <c r="AD21" s="22">
        <f t="shared" si="19"/>
        <v>0.11</v>
      </c>
      <c r="AE21" s="22">
        <f t="shared" si="20"/>
        <v>0.08</v>
      </c>
      <c r="AF21" s="22">
        <f t="shared" si="21"/>
        <v>0.08</v>
      </c>
      <c r="AG21" s="22">
        <f t="shared" si="22"/>
        <v>7.0000000000000007E-2</v>
      </c>
      <c r="AH21" s="22">
        <f t="shared" si="23"/>
        <v>0.08</v>
      </c>
      <c r="AI21" s="22">
        <f t="shared" si="24"/>
        <v>0.09</v>
      </c>
      <c r="AJ21" s="22">
        <f t="shared" si="25"/>
        <v>0.08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306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18</v>
      </c>
      <c r="D47" s="13">
        <f>COUNTIF(G4:G43,"*下層*")</f>
        <v>0</v>
      </c>
      <c r="E47" s="13">
        <f>COUNTA(A4:A43)</f>
        <v>18</v>
      </c>
      <c r="F47" s="9"/>
      <c r="G47" s="14">
        <f>C47*100</f>
        <v>1800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14</v>
      </c>
      <c r="D49" s="13" t="str">
        <f>IF(D47&gt;0,ROUND(SUMIF(G4:G43,"*下層*",D4:D43)/D47,0),"")</f>
        <v/>
      </c>
      <c r="E49" s="13">
        <f>ROUND(SUM(D4:D43)/E47,0)</f>
        <v>14</v>
      </c>
      <c r="F49" s="12"/>
      <c r="G49" s="14">
        <f>C49</f>
        <v>14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2.1599999999999997</v>
      </c>
      <c r="D50" s="15">
        <f>SUMIF(G4:G43,"*下層*",F4:F43)</f>
        <v>0</v>
      </c>
      <c r="E50" s="4">
        <f>SUM(F4:F43)</f>
        <v>2.1599999999999997</v>
      </c>
      <c r="F50" s="12"/>
      <c r="G50" s="16">
        <f>C50*100</f>
        <v>215.99999999999997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形状比＝93、Sr＝18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12</v>
      </c>
      <c r="D54" s="13">
        <f>COUNTIF(H4:H43,"▲")</f>
        <v>0</v>
      </c>
      <c r="E54" s="13">
        <f>COUNTA(H4:H43)</f>
        <v>12</v>
      </c>
      <c r="F54" s="9"/>
      <c r="G54" s="14">
        <f>C54*100</f>
        <v>1200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14</v>
      </c>
      <c r="D56" s="13" t="str">
        <f>IF(D54&gt;0,ROUND(SUMIF(H4:H43,"▲",D4:D43)/D54,0),"")</f>
        <v/>
      </c>
      <c r="E56" s="13">
        <f>ROUND(SUMIF(H4:H43,"*",D4:D43)/E54,0)</f>
        <v>14</v>
      </c>
      <c r="F56" s="12"/>
      <c r="G56" s="14">
        <f>C56</f>
        <v>14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1.3300000000000003</v>
      </c>
      <c r="D57" s="15">
        <f>SUMIF(H4:H43,"▲",F4:F43)</f>
        <v>0</v>
      </c>
      <c r="E57" s="15">
        <f>SUM(C57:D57)</f>
        <v>1.3300000000000003</v>
      </c>
      <c r="F57" s="12"/>
      <c r="G57" s="18">
        <f>C57*100</f>
        <v>133.00000000000003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5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61.6</v>
      </c>
      <c r="D62" s="19" t="str">
        <f>IF(D47&gt;0,ROUND(D57/D50*100,1),"")</f>
        <v/>
      </c>
      <c r="E62" s="19">
        <f>ROUND(E57/E50*100,1)</f>
        <v>61.6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14</v>
      </c>
      <c r="D67" s="13" t="str">
        <f>IF(D66&gt;0,ROUND(SUMIFS(E4:E43,G4:G43,"*下層*",H4:H43,"")/D66,0),"")</f>
        <v/>
      </c>
      <c r="E67" s="13">
        <f>IF(E66&gt;0,ROUND(SUMIF(H4:H43,"",E4:E43)/E66,0),"")</f>
        <v>14</v>
      </c>
      <c r="F67" s="12"/>
      <c r="G67" s="14">
        <f>C67</f>
        <v>14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16</v>
      </c>
      <c r="D68" s="13" t="str">
        <f>IF(D66&gt;0,ROUND(SUMIFS(D4:D43,G4:G43,"*下層*",H4:H43,"")/D66,0),"")</f>
        <v/>
      </c>
      <c r="E68" s="13">
        <f>IF(E66&gt;0,ROUND(SUMIF(H4:H43,"",D4:D43)/E66,0),"")</f>
        <v>16</v>
      </c>
      <c r="F68" s="12"/>
      <c r="G68" s="14">
        <f>C68</f>
        <v>16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0.8299999999999994</v>
      </c>
      <c r="D69" s="15" t="str">
        <f>IF(D66&gt;0,D50-D57,"")</f>
        <v/>
      </c>
      <c r="E69" s="4">
        <f>SUM(C69:D69)</f>
        <v>0.8299999999999994</v>
      </c>
      <c r="F69" s="12"/>
      <c r="G69" s="16">
        <f>C69*100</f>
        <v>82.999999999999943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形状比＝88、Sr＝29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0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47" priority="16" stopIfTrue="1">
      <formula>AND(($H4="スギ"),(#REF!&lt;12))</formula>
    </cfRule>
  </conditionalFormatting>
  <conditionalFormatting sqref="L4:L43">
    <cfRule type="expression" dxfId="446" priority="15" stopIfTrue="1">
      <formula>AND(($H4="スギ"),(#REF!&lt;22),(#REF!&gt;=12))</formula>
    </cfRule>
  </conditionalFormatting>
  <conditionalFormatting sqref="M4:M43">
    <cfRule type="expression" dxfId="445" priority="14" stopIfTrue="1">
      <formula>AND(($H4="スギ"),(#REF!&lt;32),(#REF!&gt;=22))</formula>
    </cfRule>
  </conditionalFormatting>
  <conditionalFormatting sqref="N4:N43">
    <cfRule type="expression" dxfId="444" priority="13" stopIfTrue="1">
      <formula>AND(($H4="スギ"),(#REF!&lt;42),(#REF!&gt;=32))</formula>
    </cfRule>
  </conditionalFormatting>
  <conditionalFormatting sqref="S4:S43">
    <cfRule type="expression" dxfId="443" priority="9" stopIfTrue="1">
      <formula>AND(($H4="ヒノキ"),(#REF!&lt;32),(#REF!&gt;=22))</formula>
    </cfRule>
  </conditionalFormatting>
  <conditionalFormatting sqref="Z4:AF43 U4:U43 AJ4:AJ43 O4:P43">
    <cfRule type="expression" dxfId="442" priority="12" stopIfTrue="1">
      <formula>AND(($H4="スギ"),(#REF!&gt;=42))</formula>
    </cfRule>
  </conditionalFormatting>
  <conditionalFormatting sqref="Z4:AF43 AJ4:AJ43 T4:U43">
    <cfRule type="expression" dxfId="441" priority="8" stopIfTrue="1">
      <formula>AND(($H4="ヒノキ"),(#REF!&gt;=32))</formula>
    </cfRule>
  </conditionalFormatting>
  <conditionalFormatting sqref="AA4:AA43 Q4:Q43">
    <cfRule type="expression" dxfId="440" priority="11" stopIfTrue="1">
      <formula>AND(($H4="ヒノキ"),(#REF!&lt;12))</formula>
    </cfRule>
  </conditionalFormatting>
  <conditionalFormatting sqref="AA4:AA43 V4:V43">
    <cfRule type="expression" dxfId="439" priority="7" stopIfTrue="1">
      <formula>AND(($H4="アカマツ"),(#REF!&lt;12))</formula>
    </cfRule>
  </conditionalFormatting>
  <conditionalFormatting sqref="AB4:AB43 W4:W43">
    <cfRule type="expression" dxfId="438" priority="6" stopIfTrue="1">
      <formula>AND(($H4="アカマツ"),(#REF!&lt;22),(#REF!&gt;=12))</formula>
    </cfRule>
  </conditionalFormatting>
  <conditionalFormatting sqref="AB4:AE43 R4:R43">
    <cfRule type="expression" dxfId="437" priority="10" stopIfTrue="1">
      <formula>AND(($H4="ヒノキ"),(#REF!&lt;22),(#REF!&gt;=12))</formula>
    </cfRule>
  </conditionalFormatting>
  <conditionalFormatting sqref="AC4:AC43 X4:X43">
    <cfRule type="expression" dxfId="436" priority="5" stopIfTrue="1">
      <formula>AND(($H4="アカマツ"),(#REF!&lt;42),(#REF!&gt;=22))</formula>
    </cfRule>
  </conditionalFormatting>
  <conditionalFormatting sqref="AG4:AG43">
    <cfRule type="expression" dxfId="435" priority="3" stopIfTrue="1">
      <formula>AND(($H4&lt;&gt;"スギ"),($H4&lt;&gt;"ヒノキ"),($H4&lt;&gt;"アカマツ"),(#REF!&lt;12))</formula>
    </cfRule>
  </conditionalFormatting>
  <conditionalFormatting sqref="AH4:AH43">
    <cfRule type="expression" dxfId="43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3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3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5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3CA9B-BA6B-41D5-84A0-1A3564B44BF4}">
  <sheetPr>
    <tabColor rgb="FFFFFF00"/>
  </sheetPr>
  <dimension ref="A1:AJ120"/>
  <sheetViews>
    <sheetView showGridLines="0" view="pageBreakPreview" topLeftCell="A31" zoomScale="98" zoomScaleNormal="85" zoomScaleSheetLayoutView="98" workbookViewId="0">
      <selection activeCell="I18" sqref="I18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241</v>
      </c>
      <c r="B2" s="65"/>
      <c r="C2" s="65"/>
      <c r="D2" s="65"/>
      <c r="E2" s="65"/>
      <c r="F2" s="65"/>
      <c r="G2" s="65"/>
      <c r="H2" s="66" t="s">
        <v>276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621</v>
      </c>
      <c r="B4" s="78" t="s">
        <v>271</v>
      </c>
      <c r="C4" s="79"/>
      <c r="D4" s="21">
        <v>18</v>
      </c>
      <c r="E4" s="21">
        <v>16</v>
      </c>
      <c r="F4" s="4">
        <f t="shared" ref="F4:F43" si="0">IF(D4&gt;0,IF(B4="スギ",P4,IF(B4="ヒノキ",U4,IF(B4="アカマツ",Z4,IF(B4="カラマツ",AF4,AJ4)))),"")</f>
        <v>0.19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0.19</v>
      </c>
      <c r="L4" s="22">
        <f t="shared" ref="L4:L43" si="2">ROUND(10^(-5+0.73504+1.83346*LOG(D4)+1.06569*LOG(E4)),2)</f>
        <v>0.21</v>
      </c>
      <c r="M4" s="22">
        <f t="shared" ref="M4:M43" si="3">ROUND(10^(-5+0.71514+1.74357*LOG(D4)+1.17719*LOG(E4)),2)</f>
        <v>0.21</v>
      </c>
      <c r="N4" s="22">
        <f t="shared" ref="N4:N43" si="4">ROUND(10^(-5+0.82956+1.76381*LOG(D4)+1.06412*LOG(E4)),2)</f>
        <v>0.21</v>
      </c>
      <c r="O4" s="22">
        <f t="shared" ref="O4:O43" si="5">ROUND(10^(-5+0.88226+1.79204*LOG(D4)+0.99303*LOG(E4)),2)</f>
        <v>0.21</v>
      </c>
      <c r="P4" s="22">
        <f>HLOOKUP($D4,K$3:O$43,MATCH($A4,$A$3:$A$43,0),1)</f>
        <v>0.21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22">
        <f t="shared" ref="R4:R43" si="7">ROUND(10^(1.905709*LOG(D4)+1.011385*LOG(E4)-4.293729),2)</f>
        <v>0.21</v>
      </c>
      <c r="S4" s="22">
        <f t="shared" ref="S4:S43" si="8">ROUND(10^(1.771888*LOG(D4)+1.138415*LOG(E4)-4.271259),2)</f>
        <v>0.21</v>
      </c>
      <c r="T4" s="22">
        <f t="shared" ref="T4:T43" si="9">ROUND(10^(1.671519*LOG(D4)+1.363617*LOG(E4)-4.404407),2)</f>
        <v>0.22</v>
      </c>
      <c r="U4" s="22">
        <f t="shared" ref="U4:U43" si="10">HLOOKUP($D4,Q$3:T$43,MATCH($A4,$A$3:$A$43,0),1)</f>
        <v>0.21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22">
        <f t="shared" ref="W4:W43" si="12">ROUND(10^(-4.155639+1.847898*LOG(D4)+0.951955*LOG(E4)),2)</f>
        <v>0.2</v>
      </c>
      <c r="X4" s="22">
        <f t="shared" ref="X4:X43" si="13">ROUND(10^(-4.194535+1.804172*LOG(D4)+1.034248*LOG(E4)),2)</f>
        <v>0.21</v>
      </c>
      <c r="Y4" s="22">
        <f t="shared" ref="Y4:Y43" si="14">ROUND(10^(-4.42347+2.006485*LOG(D4)+0.967757*LOG(E4)),2)</f>
        <v>0.18</v>
      </c>
      <c r="Z4" s="22">
        <f t="shared" ref="Z4:Z43" si="15">HLOOKUP($D4,V$3:Y$43,MATCH($A4,$A$3:$A$43,0),1)</f>
        <v>0.2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22">
        <f t="shared" ref="AB4:AB43" si="17">ROUND(10^(1.979213*LOG(D4)+0.998347*LOG(E4)-4.369281),2)</f>
        <v>0.21</v>
      </c>
      <c r="AC4" s="22">
        <f t="shared" ref="AC4:AC43" si="18">ROUND(10^(1.904401*LOG(D4)+1.062478*LOG(E4)-4.348104),2)</f>
        <v>0.21</v>
      </c>
      <c r="AD4" s="22">
        <f t="shared" ref="AD4:AD43" si="19">ROUND(10^(1.640825*LOG(D4)+1.080387*LOG(E4)-3.976731),2)</f>
        <v>0.24</v>
      </c>
      <c r="AE4" s="22">
        <f t="shared" ref="AE4:AE43" si="20">ROUND(10^(1.90887*LOG(D4)+1.088002*LOG(E4)-4.431495),2)</f>
        <v>0.19</v>
      </c>
      <c r="AF4" s="22">
        <f t="shared" ref="AF4:AF43" si="21">HLOOKUP($D4,AA$3:AE$43,MATCH($A4,$A$3:$A$43,0),1)</f>
        <v>0.21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22">
        <f t="shared" ref="AH4:AH43" si="23">ROUND(10^(1.93813902*LOG(D4)+0.96697002*LOG(E4)-4.32216295),2)</f>
        <v>0.19</v>
      </c>
      <c r="AI4" s="22">
        <f t="shared" ref="AI4:AI43" si="24">ROUND(10^(1.82464098*LOG(D4)+0.97625989*LOG(E4)-4.15096808),2)</f>
        <v>0.21</v>
      </c>
      <c r="AJ4" s="22">
        <f t="shared" ref="AJ4:AJ43" si="25">HLOOKUP($D4,AG$3:AI$43,MATCH($A4,$A$3:$A$43,0),1)</f>
        <v>0.19</v>
      </c>
    </row>
    <row r="5" spans="1:36" ht="12.95" customHeight="1">
      <c r="A5" s="21">
        <v>622</v>
      </c>
      <c r="B5" s="78" t="s">
        <v>271</v>
      </c>
      <c r="C5" s="79"/>
      <c r="D5" s="21">
        <v>8</v>
      </c>
      <c r="E5" s="21">
        <v>8</v>
      </c>
      <c r="F5" s="4">
        <f t="shared" si="0"/>
        <v>0.02</v>
      </c>
      <c r="G5" s="5"/>
      <c r="H5" s="21" t="s">
        <v>268</v>
      </c>
      <c r="I5" s="21" t="s">
        <v>270</v>
      </c>
      <c r="J5" s="1" t="s">
        <v>15</v>
      </c>
      <c r="K5" s="22">
        <f t="shared" si="1"/>
        <v>0.02</v>
      </c>
      <c r="L5" s="22">
        <f t="shared" si="2"/>
        <v>0.02</v>
      </c>
      <c r="M5" s="22">
        <f t="shared" si="3"/>
        <v>0.02</v>
      </c>
      <c r="N5" s="22">
        <f t="shared" si="4"/>
        <v>0.02</v>
      </c>
      <c r="O5" s="22">
        <f t="shared" si="5"/>
        <v>0.02</v>
      </c>
      <c r="P5" s="22">
        <f t="shared" ref="P5:P43" si="26">HLOOKUP($D5,K$3:O$43,MATCH(A5,$A$3:$A$43,0),1)</f>
        <v>0.02</v>
      </c>
      <c r="Q5" s="22">
        <f t="shared" si="6"/>
        <v>0.02</v>
      </c>
      <c r="R5" s="22">
        <f t="shared" si="7"/>
        <v>0.02</v>
      </c>
      <c r="S5" s="22">
        <f t="shared" si="8"/>
        <v>0.02</v>
      </c>
      <c r="T5" s="22">
        <f t="shared" si="9"/>
        <v>0.02</v>
      </c>
      <c r="U5" s="22">
        <f t="shared" si="10"/>
        <v>0.02</v>
      </c>
      <c r="V5" s="22">
        <f t="shared" si="11"/>
        <v>0.02</v>
      </c>
      <c r="W5" s="22">
        <f t="shared" si="12"/>
        <v>0.02</v>
      </c>
      <c r="X5" s="22">
        <f t="shared" si="13"/>
        <v>0.02</v>
      </c>
      <c r="Y5" s="22">
        <f t="shared" si="14"/>
        <v>0.02</v>
      </c>
      <c r="Z5" s="22">
        <f t="shared" si="15"/>
        <v>0.02</v>
      </c>
      <c r="AA5" s="22">
        <f t="shared" si="16"/>
        <v>0.02</v>
      </c>
      <c r="AB5" s="22">
        <f t="shared" si="17"/>
        <v>0.02</v>
      </c>
      <c r="AC5" s="22">
        <f t="shared" si="18"/>
        <v>0.02</v>
      </c>
      <c r="AD5" s="22">
        <f t="shared" si="19"/>
        <v>0.03</v>
      </c>
      <c r="AE5" s="22">
        <f t="shared" si="20"/>
        <v>0.02</v>
      </c>
      <c r="AF5" s="22">
        <f t="shared" si="21"/>
        <v>0.02</v>
      </c>
      <c r="AG5" s="22">
        <f t="shared" si="22"/>
        <v>0.02</v>
      </c>
      <c r="AH5" s="22">
        <f t="shared" si="23"/>
        <v>0.02</v>
      </c>
      <c r="AI5" s="22">
        <f t="shared" si="24"/>
        <v>0.02</v>
      </c>
      <c r="AJ5" s="22">
        <f t="shared" si="25"/>
        <v>0.02</v>
      </c>
    </row>
    <row r="6" spans="1:36" ht="12.95" customHeight="1">
      <c r="A6" s="21">
        <v>623</v>
      </c>
      <c r="B6" s="78" t="s">
        <v>271</v>
      </c>
      <c r="C6" s="79"/>
      <c r="D6" s="21">
        <v>18</v>
      </c>
      <c r="E6" s="21">
        <v>16</v>
      </c>
      <c r="F6" s="4">
        <f t="shared" si="0"/>
        <v>0.19</v>
      </c>
      <c r="G6" s="5"/>
      <c r="H6" s="21" t="s">
        <v>268</v>
      </c>
      <c r="I6" s="21" t="s">
        <v>270</v>
      </c>
      <c r="J6" s="1" t="s">
        <v>15</v>
      </c>
      <c r="K6" s="22">
        <f t="shared" si="1"/>
        <v>0.19</v>
      </c>
      <c r="L6" s="22">
        <f t="shared" si="2"/>
        <v>0.21</v>
      </c>
      <c r="M6" s="22">
        <f t="shared" si="3"/>
        <v>0.21</v>
      </c>
      <c r="N6" s="22">
        <f t="shared" si="4"/>
        <v>0.21</v>
      </c>
      <c r="O6" s="22">
        <f t="shared" si="5"/>
        <v>0.21</v>
      </c>
      <c r="P6" s="22">
        <f t="shared" si="26"/>
        <v>0.21</v>
      </c>
      <c r="Q6" s="22">
        <f t="shared" si="6"/>
        <v>0.19</v>
      </c>
      <c r="R6" s="22">
        <f t="shared" si="7"/>
        <v>0.21</v>
      </c>
      <c r="S6" s="22">
        <f t="shared" si="8"/>
        <v>0.21</v>
      </c>
      <c r="T6" s="22">
        <f t="shared" si="9"/>
        <v>0.22</v>
      </c>
      <c r="U6" s="22">
        <f t="shared" si="10"/>
        <v>0.21</v>
      </c>
      <c r="V6" s="22">
        <f t="shared" si="11"/>
        <v>0.21</v>
      </c>
      <c r="W6" s="22">
        <f t="shared" si="12"/>
        <v>0.2</v>
      </c>
      <c r="X6" s="22">
        <f t="shared" si="13"/>
        <v>0.21</v>
      </c>
      <c r="Y6" s="22">
        <f t="shared" si="14"/>
        <v>0.18</v>
      </c>
      <c r="Z6" s="22">
        <f t="shared" si="15"/>
        <v>0.2</v>
      </c>
      <c r="AA6" s="22">
        <f t="shared" si="16"/>
        <v>0.19</v>
      </c>
      <c r="AB6" s="22">
        <f t="shared" si="17"/>
        <v>0.21</v>
      </c>
      <c r="AC6" s="22">
        <f t="shared" si="18"/>
        <v>0.21</v>
      </c>
      <c r="AD6" s="22">
        <f t="shared" si="19"/>
        <v>0.24</v>
      </c>
      <c r="AE6" s="22">
        <f t="shared" si="20"/>
        <v>0.19</v>
      </c>
      <c r="AF6" s="22">
        <f t="shared" si="21"/>
        <v>0.21</v>
      </c>
      <c r="AG6" s="22">
        <f t="shared" si="22"/>
        <v>0.18</v>
      </c>
      <c r="AH6" s="22">
        <f t="shared" si="23"/>
        <v>0.19</v>
      </c>
      <c r="AI6" s="22">
        <f t="shared" si="24"/>
        <v>0.21</v>
      </c>
      <c r="AJ6" s="22">
        <f t="shared" si="25"/>
        <v>0.19</v>
      </c>
    </row>
    <row r="7" spans="1:36" ht="12.95" customHeight="1">
      <c r="A7" s="21">
        <v>624</v>
      </c>
      <c r="B7" s="78" t="s">
        <v>271</v>
      </c>
      <c r="C7" s="79"/>
      <c r="D7" s="21">
        <v>22</v>
      </c>
      <c r="E7" s="21">
        <v>14</v>
      </c>
      <c r="F7" s="4">
        <f t="shared" si="0"/>
        <v>0.24</v>
      </c>
      <c r="G7" s="5"/>
      <c r="H7" s="21" t="s">
        <v>268</v>
      </c>
      <c r="I7" s="21" t="s">
        <v>270</v>
      </c>
      <c r="J7" s="1" t="s">
        <v>15</v>
      </c>
      <c r="K7" s="22">
        <f t="shared" si="1"/>
        <v>0.24</v>
      </c>
      <c r="L7" s="22">
        <f t="shared" si="2"/>
        <v>0.26</v>
      </c>
      <c r="M7" s="22">
        <f t="shared" si="3"/>
        <v>0.25</v>
      </c>
      <c r="N7" s="22">
        <f t="shared" si="4"/>
        <v>0.26</v>
      </c>
      <c r="O7" s="22">
        <f t="shared" si="5"/>
        <v>0.27</v>
      </c>
      <c r="P7" s="22">
        <f t="shared" si="26"/>
        <v>0.25</v>
      </c>
      <c r="Q7" s="22">
        <f t="shared" si="6"/>
        <v>0.24</v>
      </c>
      <c r="R7" s="22">
        <f t="shared" si="7"/>
        <v>0.27</v>
      </c>
      <c r="S7" s="22">
        <f t="shared" si="8"/>
        <v>0.26</v>
      </c>
      <c r="T7" s="22">
        <f t="shared" si="9"/>
        <v>0.25</v>
      </c>
      <c r="U7" s="22">
        <f t="shared" si="10"/>
        <v>0.26</v>
      </c>
      <c r="V7" s="22">
        <f t="shared" si="11"/>
        <v>0.28000000000000003</v>
      </c>
      <c r="W7" s="22">
        <f t="shared" si="12"/>
        <v>0.26</v>
      </c>
      <c r="X7" s="22">
        <f t="shared" si="13"/>
        <v>0.26</v>
      </c>
      <c r="Y7" s="22">
        <f t="shared" si="14"/>
        <v>0.24</v>
      </c>
      <c r="Z7" s="22">
        <f t="shared" si="15"/>
        <v>0.26</v>
      </c>
      <c r="AA7" s="22">
        <f t="shared" si="16"/>
        <v>0.23</v>
      </c>
      <c r="AB7" s="22">
        <f t="shared" si="17"/>
        <v>0.27</v>
      </c>
      <c r="AC7" s="22">
        <f t="shared" si="18"/>
        <v>0.27</v>
      </c>
      <c r="AD7" s="22">
        <f t="shared" si="19"/>
        <v>0.28999999999999998</v>
      </c>
      <c r="AE7" s="22">
        <f t="shared" si="20"/>
        <v>0.24</v>
      </c>
      <c r="AF7" s="22">
        <f t="shared" si="21"/>
        <v>0.27</v>
      </c>
      <c r="AG7" s="22">
        <f t="shared" si="22"/>
        <v>0.24</v>
      </c>
      <c r="AH7" s="22">
        <f t="shared" si="23"/>
        <v>0.24</v>
      </c>
      <c r="AI7" s="22">
        <f t="shared" si="24"/>
        <v>0.26</v>
      </c>
      <c r="AJ7" s="22">
        <f t="shared" si="25"/>
        <v>0.24</v>
      </c>
    </row>
    <row r="8" spans="1:36" ht="12.95" customHeight="1">
      <c r="A8" s="21">
        <v>625</v>
      </c>
      <c r="B8" s="78" t="s">
        <v>271</v>
      </c>
      <c r="C8" s="79"/>
      <c r="D8" s="21">
        <v>16</v>
      </c>
      <c r="E8" s="21">
        <v>12</v>
      </c>
      <c r="F8" s="4">
        <f t="shared" si="0"/>
        <v>0.11</v>
      </c>
      <c r="G8" s="5"/>
      <c r="H8" s="21"/>
      <c r="I8" s="21"/>
      <c r="J8" s="1" t="s">
        <v>15</v>
      </c>
      <c r="K8" s="22">
        <f t="shared" si="1"/>
        <v>0.12</v>
      </c>
      <c r="L8" s="22">
        <f t="shared" si="2"/>
        <v>0.12</v>
      </c>
      <c r="M8" s="22">
        <f t="shared" si="3"/>
        <v>0.12</v>
      </c>
      <c r="N8" s="22">
        <f t="shared" si="4"/>
        <v>0.13</v>
      </c>
      <c r="O8" s="22">
        <f t="shared" si="5"/>
        <v>0.13</v>
      </c>
      <c r="P8" s="22">
        <f t="shared" si="26"/>
        <v>0.12</v>
      </c>
      <c r="Q8" s="22">
        <f t="shared" si="6"/>
        <v>0.12</v>
      </c>
      <c r="R8" s="22">
        <f t="shared" si="7"/>
        <v>0.12</v>
      </c>
      <c r="S8" s="22">
        <f t="shared" si="8"/>
        <v>0.12</v>
      </c>
      <c r="T8" s="22">
        <f t="shared" si="9"/>
        <v>0.12</v>
      </c>
      <c r="U8" s="22">
        <f t="shared" si="10"/>
        <v>0.12</v>
      </c>
      <c r="V8" s="22">
        <f t="shared" si="11"/>
        <v>0.13</v>
      </c>
      <c r="W8" s="22">
        <f t="shared" si="12"/>
        <v>0.12</v>
      </c>
      <c r="X8" s="22">
        <f t="shared" si="13"/>
        <v>0.12</v>
      </c>
      <c r="Y8" s="22">
        <f t="shared" si="14"/>
        <v>0.11</v>
      </c>
      <c r="Z8" s="22">
        <f t="shared" si="15"/>
        <v>0.12</v>
      </c>
      <c r="AA8" s="22">
        <f t="shared" si="16"/>
        <v>0.11</v>
      </c>
      <c r="AB8" s="22">
        <f t="shared" si="17"/>
        <v>0.12</v>
      </c>
      <c r="AC8" s="22">
        <f t="shared" si="18"/>
        <v>0.12</v>
      </c>
      <c r="AD8" s="22">
        <f t="shared" si="19"/>
        <v>0.15</v>
      </c>
      <c r="AE8" s="22">
        <f t="shared" si="20"/>
        <v>0.11</v>
      </c>
      <c r="AF8" s="22">
        <f t="shared" si="21"/>
        <v>0.12</v>
      </c>
      <c r="AG8" s="22">
        <f t="shared" si="22"/>
        <v>0.11</v>
      </c>
      <c r="AH8" s="22">
        <f t="shared" si="23"/>
        <v>0.11</v>
      </c>
      <c r="AI8" s="22">
        <f t="shared" si="24"/>
        <v>0.13</v>
      </c>
      <c r="AJ8" s="22">
        <f t="shared" si="25"/>
        <v>0.11</v>
      </c>
    </row>
    <row r="9" spans="1:36" ht="12.95" customHeight="1">
      <c r="A9" s="21">
        <v>626</v>
      </c>
      <c r="B9" s="78" t="s">
        <v>271</v>
      </c>
      <c r="C9" s="79"/>
      <c r="D9" s="21">
        <v>14</v>
      </c>
      <c r="E9" s="21">
        <v>11</v>
      </c>
      <c r="F9" s="4">
        <f t="shared" si="0"/>
        <v>0.08</v>
      </c>
      <c r="G9" s="5"/>
      <c r="H9" s="21" t="s">
        <v>268</v>
      </c>
      <c r="I9" s="21" t="s">
        <v>270</v>
      </c>
      <c r="J9" s="1" t="s">
        <v>15</v>
      </c>
      <c r="K9" s="22">
        <f t="shared" si="1"/>
        <v>0.09</v>
      </c>
      <c r="L9" s="22">
        <f t="shared" si="2"/>
        <v>0.09</v>
      </c>
      <c r="M9" s="22">
        <f t="shared" si="3"/>
        <v>0.09</v>
      </c>
      <c r="N9" s="22">
        <f t="shared" si="4"/>
        <v>0.09</v>
      </c>
      <c r="O9" s="22">
        <f t="shared" si="5"/>
        <v>0.09</v>
      </c>
      <c r="P9" s="22">
        <f t="shared" si="26"/>
        <v>0.09</v>
      </c>
      <c r="Q9" s="22">
        <f t="shared" si="6"/>
        <v>0.08</v>
      </c>
      <c r="R9" s="22">
        <f t="shared" si="7"/>
        <v>0.09</v>
      </c>
      <c r="S9" s="22">
        <f t="shared" si="8"/>
        <v>0.09</v>
      </c>
      <c r="T9" s="22">
        <f t="shared" si="9"/>
        <v>0.09</v>
      </c>
      <c r="U9" s="22">
        <f t="shared" si="10"/>
        <v>0.09</v>
      </c>
      <c r="V9" s="22">
        <f t="shared" si="11"/>
        <v>0.09</v>
      </c>
      <c r="W9" s="22">
        <f t="shared" si="12"/>
        <v>0.09</v>
      </c>
      <c r="X9" s="22">
        <f t="shared" si="13"/>
        <v>0.09</v>
      </c>
      <c r="Y9" s="22">
        <f t="shared" si="14"/>
        <v>0.08</v>
      </c>
      <c r="Z9" s="22">
        <f t="shared" si="15"/>
        <v>0.09</v>
      </c>
      <c r="AA9" s="22">
        <f t="shared" si="16"/>
        <v>0.08</v>
      </c>
      <c r="AB9" s="22">
        <f t="shared" si="17"/>
        <v>0.09</v>
      </c>
      <c r="AC9" s="22">
        <f t="shared" si="18"/>
        <v>0.09</v>
      </c>
      <c r="AD9" s="22">
        <f t="shared" si="19"/>
        <v>0.11</v>
      </c>
      <c r="AE9" s="22">
        <f t="shared" si="20"/>
        <v>0.08</v>
      </c>
      <c r="AF9" s="22">
        <f t="shared" si="21"/>
        <v>0.09</v>
      </c>
      <c r="AG9" s="22">
        <f t="shared" si="22"/>
        <v>0.08</v>
      </c>
      <c r="AH9" s="22">
        <f t="shared" si="23"/>
        <v>0.08</v>
      </c>
      <c r="AI9" s="22">
        <f t="shared" si="24"/>
        <v>0.09</v>
      </c>
      <c r="AJ9" s="22">
        <f t="shared" si="25"/>
        <v>0.08</v>
      </c>
    </row>
    <row r="10" spans="1:36" ht="12.95" customHeight="1">
      <c r="A10" s="21">
        <v>627</v>
      </c>
      <c r="B10" s="78" t="s">
        <v>278</v>
      </c>
      <c r="C10" s="79"/>
      <c r="D10" s="21">
        <v>34</v>
      </c>
      <c r="E10" s="21">
        <v>21</v>
      </c>
      <c r="F10" s="4">
        <f t="shared" si="0"/>
        <v>0.84</v>
      </c>
      <c r="G10" s="5"/>
      <c r="H10" s="21" t="s">
        <v>268</v>
      </c>
      <c r="I10" s="21" t="s">
        <v>270</v>
      </c>
      <c r="J10" s="1" t="s">
        <v>15</v>
      </c>
      <c r="K10" s="22">
        <f t="shared" si="1"/>
        <v>0.78</v>
      </c>
      <c r="L10" s="22">
        <f t="shared" si="2"/>
        <v>0.9</v>
      </c>
      <c r="M10" s="22">
        <f t="shared" si="3"/>
        <v>0.87</v>
      </c>
      <c r="N10" s="22">
        <f t="shared" si="4"/>
        <v>0.87</v>
      </c>
      <c r="O10" s="22">
        <f t="shared" si="5"/>
        <v>0.87</v>
      </c>
      <c r="P10" s="22">
        <f t="shared" si="26"/>
        <v>0.87</v>
      </c>
      <c r="Q10" s="22">
        <f t="shared" si="6"/>
        <v>0.79</v>
      </c>
      <c r="R10" s="22">
        <f t="shared" si="7"/>
        <v>0.92</v>
      </c>
      <c r="S10" s="22">
        <f t="shared" si="8"/>
        <v>0.89</v>
      </c>
      <c r="T10" s="22">
        <f t="shared" si="9"/>
        <v>0.91</v>
      </c>
      <c r="U10" s="22">
        <f t="shared" si="10"/>
        <v>0.91</v>
      </c>
      <c r="V10" s="22">
        <f t="shared" si="11"/>
        <v>0.95</v>
      </c>
      <c r="W10" s="22">
        <f t="shared" si="12"/>
        <v>0.86</v>
      </c>
      <c r="X10" s="22">
        <f t="shared" si="13"/>
        <v>0.86</v>
      </c>
      <c r="Y10" s="22">
        <f t="shared" si="14"/>
        <v>0.85</v>
      </c>
      <c r="Z10" s="22">
        <f t="shared" si="15"/>
        <v>0.86</v>
      </c>
      <c r="AA10" s="22">
        <f t="shared" si="16"/>
        <v>0.76</v>
      </c>
      <c r="AB10" s="22">
        <f t="shared" si="17"/>
        <v>0.96</v>
      </c>
      <c r="AC10" s="22">
        <f t="shared" si="18"/>
        <v>0.94</v>
      </c>
      <c r="AD10" s="22">
        <f t="shared" si="19"/>
        <v>0.92</v>
      </c>
      <c r="AE10" s="22">
        <f t="shared" si="20"/>
        <v>0.85</v>
      </c>
      <c r="AF10" s="22">
        <f t="shared" si="21"/>
        <v>0.92</v>
      </c>
      <c r="AG10" s="22">
        <f t="shared" si="22"/>
        <v>0.78</v>
      </c>
      <c r="AH10" s="22">
        <f t="shared" si="23"/>
        <v>0.84</v>
      </c>
      <c r="AI10" s="22">
        <f t="shared" si="24"/>
        <v>0.86</v>
      </c>
      <c r="AJ10" s="22">
        <f t="shared" si="25"/>
        <v>0.84</v>
      </c>
    </row>
    <row r="11" spans="1:36" ht="12.95" customHeight="1">
      <c r="A11" s="21">
        <v>628</v>
      </c>
      <c r="B11" s="78" t="s">
        <v>279</v>
      </c>
      <c r="C11" s="79"/>
      <c r="D11" s="21">
        <v>8</v>
      </c>
      <c r="E11" s="21">
        <v>8</v>
      </c>
      <c r="F11" s="4">
        <f t="shared" si="0"/>
        <v>0.02</v>
      </c>
      <c r="G11" s="5"/>
      <c r="H11" s="21" t="s">
        <v>268</v>
      </c>
      <c r="I11" s="21" t="s">
        <v>270</v>
      </c>
      <c r="J11" s="1" t="s">
        <v>15</v>
      </c>
      <c r="K11" s="22">
        <f t="shared" si="1"/>
        <v>0.02</v>
      </c>
      <c r="L11" s="22">
        <f t="shared" si="2"/>
        <v>0.02</v>
      </c>
      <c r="M11" s="22">
        <f t="shared" si="3"/>
        <v>0.02</v>
      </c>
      <c r="N11" s="22">
        <f t="shared" si="4"/>
        <v>0.02</v>
      </c>
      <c r="O11" s="22">
        <f t="shared" si="5"/>
        <v>0.02</v>
      </c>
      <c r="P11" s="22">
        <f t="shared" si="26"/>
        <v>0.02</v>
      </c>
      <c r="Q11" s="22">
        <f t="shared" si="6"/>
        <v>0.02</v>
      </c>
      <c r="R11" s="22">
        <f t="shared" si="7"/>
        <v>0.02</v>
      </c>
      <c r="S11" s="22">
        <f t="shared" si="8"/>
        <v>0.02</v>
      </c>
      <c r="T11" s="22">
        <f t="shared" si="9"/>
        <v>0.02</v>
      </c>
      <c r="U11" s="22">
        <f t="shared" si="10"/>
        <v>0.02</v>
      </c>
      <c r="V11" s="22">
        <f t="shared" si="11"/>
        <v>0.02</v>
      </c>
      <c r="W11" s="22">
        <f t="shared" si="12"/>
        <v>0.02</v>
      </c>
      <c r="X11" s="22">
        <f t="shared" si="13"/>
        <v>0.02</v>
      </c>
      <c r="Y11" s="22">
        <f t="shared" si="14"/>
        <v>0.02</v>
      </c>
      <c r="Z11" s="22">
        <f t="shared" si="15"/>
        <v>0.02</v>
      </c>
      <c r="AA11" s="22">
        <f t="shared" si="16"/>
        <v>0.02</v>
      </c>
      <c r="AB11" s="22">
        <f t="shared" si="17"/>
        <v>0.02</v>
      </c>
      <c r="AC11" s="22">
        <f t="shared" si="18"/>
        <v>0.02</v>
      </c>
      <c r="AD11" s="22">
        <f t="shared" si="19"/>
        <v>0.03</v>
      </c>
      <c r="AE11" s="22">
        <f t="shared" si="20"/>
        <v>0.02</v>
      </c>
      <c r="AF11" s="22">
        <f t="shared" si="21"/>
        <v>0.02</v>
      </c>
      <c r="AG11" s="22">
        <f t="shared" si="22"/>
        <v>0.02</v>
      </c>
      <c r="AH11" s="22">
        <f t="shared" si="23"/>
        <v>0.02</v>
      </c>
      <c r="AI11" s="22">
        <f t="shared" si="24"/>
        <v>0.02</v>
      </c>
      <c r="AJ11" s="22">
        <f t="shared" si="25"/>
        <v>0.02</v>
      </c>
    </row>
    <row r="12" spans="1:36" ht="12.95" customHeight="1">
      <c r="A12" s="21">
        <v>629</v>
      </c>
      <c r="B12" s="78" t="s">
        <v>271</v>
      </c>
      <c r="C12" s="79"/>
      <c r="D12" s="21">
        <v>14</v>
      </c>
      <c r="E12" s="21">
        <v>13</v>
      </c>
      <c r="F12" s="4">
        <f t="shared" si="0"/>
        <v>0.09</v>
      </c>
      <c r="G12" s="5"/>
      <c r="H12" s="21"/>
      <c r="I12" s="21"/>
      <c r="J12" s="1" t="s">
        <v>15</v>
      </c>
      <c r="K12" s="22">
        <f t="shared" si="1"/>
        <v>0.1</v>
      </c>
      <c r="L12" s="22">
        <f t="shared" si="2"/>
        <v>0.11</v>
      </c>
      <c r="M12" s="22">
        <f t="shared" si="3"/>
        <v>0.11</v>
      </c>
      <c r="N12" s="22">
        <f t="shared" si="4"/>
        <v>0.11</v>
      </c>
      <c r="O12" s="22">
        <f t="shared" si="5"/>
        <v>0.11</v>
      </c>
      <c r="P12" s="22">
        <f t="shared" si="26"/>
        <v>0.11</v>
      </c>
      <c r="Q12" s="22">
        <f t="shared" si="6"/>
        <v>0.1</v>
      </c>
      <c r="R12" s="22">
        <f t="shared" si="7"/>
        <v>0.1</v>
      </c>
      <c r="S12" s="22">
        <f t="shared" si="8"/>
        <v>0.11</v>
      </c>
      <c r="T12" s="22">
        <f t="shared" si="9"/>
        <v>0.11</v>
      </c>
      <c r="U12" s="22">
        <f t="shared" si="10"/>
        <v>0.1</v>
      </c>
      <c r="V12" s="22">
        <f t="shared" si="11"/>
        <v>0.11</v>
      </c>
      <c r="W12" s="22">
        <f t="shared" si="12"/>
        <v>0.11</v>
      </c>
      <c r="X12" s="22">
        <f t="shared" si="13"/>
        <v>0.11</v>
      </c>
      <c r="Y12" s="22">
        <f t="shared" si="14"/>
        <v>0.09</v>
      </c>
      <c r="Z12" s="22">
        <f t="shared" si="15"/>
        <v>0.11</v>
      </c>
      <c r="AA12" s="22">
        <f t="shared" si="16"/>
        <v>0.1</v>
      </c>
      <c r="AB12" s="22">
        <f t="shared" si="17"/>
        <v>0.1</v>
      </c>
      <c r="AC12" s="22">
        <f t="shared" si="18"/>
        <v>0.1</v>
      </c>
      <c r="AD12" s="22">
        <f t="shared" si="19"/>
        <v>0.13</v>
      </c>
      <c r="AE12" s="22">
        <f t="shared" si="20"/>
        <v>0.09</v>
      </c>
      <c r="AF12" s="22">
        <f t="shared" si="21"/>
        <v>0.1</v>
      </c>
      <c r="AG12" s="22">
        <f t="shared" si="22"/>
        <v>0.09</v>
      </c>
      <c r="AH12" s="22">
        <f t="shared" si="23"/>
        <v>0.09</v>
      </c>
      <c r="AI12" s="22">
        <f t="shared" si="24"/>
        <v>0.11</v>
      </c>
      <c r="AJ12" s="22">
        <f t="shared" si="25"/>
        <v>0.09</v>
      </c>
    </row>
    <row r="13" spans="1:36" ht="12.95" customHeight="1">
      <c r="A13" s="21">
        <v>630</v>
      </c>
      <c r="B13" s="78" t="s">
        <v>266</v>
      </c>
      <c r="C13" s="79"/>
      <c r="D13" s="21">
        <v>12</v>
      </c>
      <c r="E13" s="21">
        <v>12</v>
      </c>
      <c r="F13" s="4">
        <f t="shared" si="0"/>
        <v>7.0000000000000007E-2</v>
      </c>
      <c r="G13" s="5" t="s">
        <v>267</v>
      </c>
      <c r="H13" s="21" t="s">
        <v>268</v>
      </c>
      <c r="I13" s="21" t="s">
        <v>39</v>
      </c>
      <c r="J13" s="1" t="s">
        <v>15</v>
      </c>
      <c r="K13" s="22">
        <f t="shared" si="1"/>
        <v>7.0000000000000007E-2</v>
      </c>
      <c r="L13" s="22">
        <f t="shared" si="2"/>
        <v>7.0000000000000007E-2</v>
      </c>
      <c r="M13" s="22">
        <f t="shared" si="3"/>
        <v>7.0000000000000007E-2</v>
      </c>
      <c r="N13" s="22">
        <f t="shared" si="4"/>
        <v>0.08</v>
      </c>
      <c r="O13" s="22">
        <f t="shared" si="5"/>
        <v>0.08</v>
      </c>
      <c r="P13" s="22">
        <f t="shared" si="26"/>
        <v>7.0000000000000007E-2</v>
      </c>
      <c r="Q13" s="22">
        <f t="shared" si="6"/>
        <v>7.0000000000000007E-2</v>
      </c>
      <c r="R13" s="22">
        <f t="shared" si="7"/>
        <v>7.0000000000000007E-2</v>
      </c>
      <c r="S13" s="22">
        <f t="shared" si="8"/>
        <v>7.0000000000000007E-2</v>
      </c>
      <c r="T13" s="22">
        <f t="shared" si="9"/>
        <v>7.0000000000000007E-2</v>
      </c>
      <c r="U13" s="22">
        <f t="shared" si="10"/>
        <v>7.0000000000000007E-2</v>
      </c>
      <c r="V13" s="22">
        <f t="shared" si="11"/>
        <v>7.0000000000000007E-2</v>
      </c>
      <c r="W13" s="22">
        <f t="shared" si="12"/>
        <v>7.0000000000000007E-2</v>
      </c>
      <c r="X13" s="22">
        <f t="shared" si="13"/>
        <v>7.0000000000000007E-2</v>
      </c>
      <c r="Y13" s="22">
        <f t="shared" si="14"/>
        <v>0.06</v>
      </c>
      <c r="Z13" s="22">
        <f t="shared" si="15"/>
        <v>7.0000000000000007E-2</v>
      </c>
      <c r="AA13" s="22">
        <f t="shared" si="16"/>
        <v>7.0000000000000007E-2</v>
      </c>
      <c r="AB13" s="22">
        <f t="shared" si="17"/>
        <v>7.0000000000000007E-2</v>
      </c>
      <c r="AC13" s="22">
        <f t="shared" si="18"/>
        <v>7.0000000000000007E-2</v>
      </c>
      <c r="AD13" s="22">
        <f t="shared" si="19"/>
        <v>0.09</v>
      </c>
      <c r="AE13" s="22">
        <f t="shared" si="20"/>
        <v>0.06</v>
      </c>
      <c r="AF13" s="22">
        <f t="shared" si="21"/>
        <v>7.0000000000000007E-2</v>
      </c>
      <c r="AG13" s="22">
        <f t="shared" si="22"/>
        <v>0.06</v>
      </c>
      <c r="AH13" s="22">
        <f t="shared" si="23"/>
        <v>7.0000000000000007E-2</v>
      </c>
      <c r="AI13" s="22">
        <f t="shared" si="24"/>
        <v>7.0000000000000007E-2</v>
      </c>
      <c r="AJ13" s="22">
        <f t="shared" si="25"/>
        <v>7.0000000000000007E-2</v>
      </c>
    </row>
    <row r="14" spans="1:36" ht="12.95" customHeight="1">
      <c r="A14" s="21">
        <v>631</v>
      </c>
      <c r="B14" s="78" t="s">
        <v>266</v>
      </c>
      <c r="C14" s="79"/>
      <c r="D14" s="21">
        <v>10</v>
      </c>
      <c r="E14" s="21">
        <v>8</v>
      </c>
      <c r="F14" s="4">
        <f t="shared" si="0"/>
        <v>0.03</v>
      </c>
      <c r="G14" s="5" t="s">
        <v>267</v>
      </c>
      <c r="H14" s="21"/>
      <c r="I14" s="21"/>
      <c r="J14" s="1" t="s">
        <v>15</v>
      </c>
      <c r="K14" s="22">
        <f t="shared" si="1"/>
        <v>0.03</v>
      </c>
      <c r="L14" s="22">
        <f t="shared" si="2"/>
        <v>0.03</v>
      </c>
      <c r="M14" s="22">
        <f t="shared" si="3"/>
        <v>0.03</v>
      </c>
      <c r="N14" s="22">
        <f t="shared" si="4"/>
        <v>0.04</v>
      </c>
      <c r="O14" s="22">
        <f t="shared" si="5"/>
        <v>0.04</v>
      </c>
      <c r="P14" s="22">
        <f t="shared" si="26"/>
        <v>0.03</v>
      </c>
      <c r="Q14" s="22">
        <f t="shared" si="6"/>
        <v>0.03</v>
      </c>
      <c r="R14" s="22">
        <f t="shared" si="7"/>
        <v>0.03</v>
      </c>
      <c r="S14" s="22">
        <f t="shared" si="8"/>
        <v>0.03</v>
      </c>
      <c r="T14" s="22">
        <f t="shared" si="9"/>
        <v>0.03</v>
      </c>
      <c r="U14" s="22">
        <f t="shared" si="10"/>
        <v>0.03</v>
      </c>
      <c r="V14" s="22">
        <f t="shared" si="11"/>
        <v>0.04</v>
      </c>
      <c r="W14" s="22">
        <f t="shared" si="12"/>
        <v>0.04</v>
      </c>
      <c r="X14" s="22">
        <f t="shared" si="13"/>
        <v>0.03</v>
      </c>
      <c r="Y14" s="22">
        <f t="shared" si="14"/>
        <v>0.03</v>
      </c>
      <c r="Z14" s="22">
        <f t="shared" si="15"/>
        <v>0.04</v>
      </c>
      <c r="AA14" s="22">
        <f t="shared" si="16"/>
        <v>0.03</v>
      </c>
      <c r="AB14" s="22">
        <f t="shared" si="17"/>
        <v>0.03</v>
      </c>
      <c r="AC14" s="22">
        <f t="shared" si="18"/>
        <v>0.03</v>
      </c>
      <c r="AD14" s="22">
        <f t="shared" si="19"/>
        <v>0.04</v>
      </c>
      <c r="AE14" s="22">
        <f t="shared" si="20"/>
        <v>0.03</v>
      </c>
      <c r="AF14" s="22">
        <f t="shared" si="21"/>
        <v>0.03</v>
      </c>
      <c r="AG14" s="22">
        <f t="shared" si="22"/>
        <v>0.03</v>
      </c>
      <c r="AH14" s="22">
        <f t="shared" si="23"/>
        <v>0.03</v>
      </c>
      <c r="AI14" s="22">
        <f t="shared" si="24"/>
        <v>0.04</v>
      </c>
      <c r="AJ14" s="22">
        <f t="shared" si="25"/>
        <v>0.03</v>
      </c>
    </row>
    <row r="15" spans="1:36" ht="12.95" customHeight="1">
      <c r="A15" s="21">
        <v>632</v>
      </c>
      <c r="B15" s="78" t="s">
        <v>278</v>
      </c>
      <c r="C15" s="79"/>
      <c r="D15" s="21">
        <v>20</v>
      </c>
      <c r="E15" s="21">
        <v>19</v>
      </c>
      <c r="F15" s="4">
        <f t="shared" si="0"/>
        <v>0.27</v>
      </c>
      <c r="G15" s="5"/>
      <c r="H15" s="21" t="s">
        <v>268</v>
      </c>
      <c r="I15" s="21" t="s">
        <v>270</v>
      </c>
      <c r="J15" s="1" t="s">
        <v>15</v>
      </c>
      <c r="K15" s="22">
        <f t="shared" si="1"/>
        <v>0.28000000000000003</v>
      </c>
      <c r="L15" s="22">
        <f t="shared" si="2"/>
        <v>0.3</v>
      </c>
      <c r="M15" s="22">
        <f t="shared" si="3"/>
        <v>0.31</v>
      </c>
      <c r="N15" s="22">
        <f t="shared" si="4"/>
        <v>0.31</v>
      </c>
      <c r="O15" s="22">
        <f t="shared" si="5"/>
        <v>0.3</v>
      </c>
      <c r="P15" s="22">
        <f t="shared" si="26"/>
        <v>0.3</v>
      </c>
      <c r="Q15" s="22">
        <f t="shared" si="6"/>
        <v>0.27</v>
      </c>
      <c r="R15" s="22">
        <f t="shared" si="7"/>
        <v>0.3</v>
      </c>
      <c r="S15" s="22">
        <f t="shared" si="8"/>
        <v>0.31</v>
      </c>
      <c r="T15" s="22">
        <f t="shared" si="9"/>
        <v>0.33</v>
      </c>
      <c r="U15" s="22">
        <f t="shared" si="10"/>
        <v>0.3</v>
      </c>
      <c r="V15" s="22">
        <f t="shared" si="11"/>
        <v>0.31</v>
      </c>
      <c r="W15" s="22">
        <f t="shared" si="12"/>
        <v>0.28999999999999998</v>
      </c>
      <c r="X15" s="22">
        <f t="shared" si="13"/>
        <v>0.3</v>
      </c>
      <c r="Y15" s="22">
        <f t="shared" si="14"/>
        <v>0.27</v>
      </c>
      <c r="Z15" s="22">
        <f t="shared" si="15"/>
        <v>0.28999999999999998</v>
      </c>
      <c r="AA15" s="22">
        <f t="shared" si="16"/>
        <v>0.26</v>
      </c>
      <c r="AB15" s="22">
        <f t="shared" si="17"/>
        <v>0.3</v>
      </c>
      <c r="AC15" s="22">
        <f t="shared" si="18"/>
        <v>0.31</v>
      </c>
      <c r="AD15" s="22">
        <f t="shared" si="19"/>
        <v>0.35</v>
      </c>
      <c r="AE15" s="22">
        <f t="shared" si="20"/>
        <v>0.28000000000000003</v>
      </c>
      <c r="AF15" s="22">
        <f t="shared" si="21"/>
        <v>0.3</v>
      </c>
      <c r="AG15" s="22">
        <f t="shared" si="22"/>
        <v>0.26</v>
      </c>
      <c r="AH15" s="22">
        <f t="shared" si="23"/>
        <v>0.27</v>
      </c>
      <c r="AI15" s="22">
        <f t="shared" si="24"/>
        <v>0.3</v>
      </c>
      <c r="AJ15" s="22">
        <f t="shared" si="25"/>
        <v>0.27</v>
      </c>
    </row>
    <row r="16" spans="1:36" ht="12.95" customHeight="1">
      <c r="A16" s="21">
        <v>633</v>
      </c>
      <c r="B16" s="78" t="s">
        <v>271</v>
      </c>
      <c r="C16" s="79"/>
      <c r="D16" s="21">
        <v>18</v>
      </c>
      <c r="E16" s="21">
        <v>18</v>
      </c>
      <c r="F16" s="4">
        <f t="shared" si="0"/>
        <v>0.21</v>
      </c>
      <c r="G16" s="5"/>
      <c r="H16" s="21" t="s">
        <v>268</v>
      </c>
      <c r="I16" s="21" t="s">
        <v>270</v>
      </c>
      <c r="J16" s="1" t="s">
        <v>15</v>
      </c>
      <c r="K16" s="22">
        <f t="shared" si="1"/>
        <v>0.22</v>
      </c>
      <c r="L16" s="22">
        <f t="shared" si="2"/>
        <v>0.24</v>
      </c>
      <c r="M16" s="22">
        <f t="shared" si="3"/>
        <v>0.24</v>
      </c>
      <c r="N16" s="22">
        <f t="shared" si="4"/>
        <v>0.24</v>
      </c>
      <c r="O16" s="22">
        <f t="shared" si="5"/>
        <v>0.24</v>
      </c>
      <c r="P16" s="22">
        <f t="shared" si="26"/>
        <v>0.24</v>
      </c>
      <c r="Q16" s="22">
        <f t="shared" si="6"/>
        <v>0.22</v>
      </c>
      <c r="R16" s="22">
        <f t="shared" si="7"/>
        <v>0.23</v>
      </c>
      <c r="S16" s="22">
        <f t="shared" si="8"/>
        <v>0.24</v>
      </c>
      <c r="T16" s="22">
        <f t="shared" si="9"/>
        <v>0.25</v>
      </c>
      <c r="U16" s="22">
        <f t="shared" si="10"/>
        <v>0.23</v>
      </c>
      <c r="V16" s="22">
        <f t="shared" si="11"/>
        <v>0.24</v>
      </c>
      <c r="W16" s="22">
        <f t="shared" si="12"/>
        <v>0.23</v>
      </c>
      <c r="X16" s="22">
        <f t="shared" si="13"/>
        <v>0.23</v>
      </c>
      <c r="Y16" s="22">
        <f t="shared" si="14"/>
        <v>0.2</v>
      </c>
      <c r="Z16" s="22">
        <f t="shared" si="15"/>
        <v>0.23</v>
      </c>
      <c r="AA16" s="22">
        <f t="shared" si="16"/>
        <v>0.21</v>
      </c>
      <c r="AB16" s="22">
        <f t="shared" si="17"/>
        <v>0.23</v>
      </c>
      <c r="AC16" s="22">
        <f t="shared" si="18"/>
        <v>0.24</v>
      </c>
      <c r="AD16" s="22">
        <f t="shared" si="19"/>
        <v>0.27</v>
      </c>
      <c r="AE16" s="22">
        <f t="shared" si="20"/>
        <v>0.21</v>
      </c>
      <c r="AF16" s="22">
        <f t="shared" si="21"/>
        <v>0.23</v>
      </c>
      <c r="AG16" s="22">
        <f t="shared" si="22"/>
        <v>0.2</v>
      </c>
      <c r="AH16" s="22">
        <f t="shared" si="23"/>
        <v>0.21</v>
      </c>
      <c r="AI16" s="22">
        <f t="shared" si="24"/>
        <v>0.23</v>
      </c>
      <c r="AJ16" s="22">
        <f t="shared" si="25"/>
        <v>0.21</v>
      </c>
    </row>
    <row r="17" spans="1:36" ht="12.95" customHeight="1">
      <c r="A17" s="21">
        <v>634</v>
      </c>
      <c r="B17" s="78" t="s">
        <v>266</v>
      </c>
      <c r="C17" s="79"/>
      <c r="D17" s="21">
        <v>16</v>
      </c>
      <c r="E17" s="21">
        <v>14</v>
      </c>
      <c r="F17" s="4">
        <f t="shared" si="0"/>
        <v>0.13</v>
      </c>
      <c r="G17" s="5" t="s">
        <v>267</v>
      </c>
      <c r="H17" s="21"/>
      <c r="I17" s="21"/>
      <c r="J17" s="1" t="s">
        <v>15</v>
      </c>
      <c r="K17" s="22">
        <f t="shared" si="1"/>
        <v>0.14000000000000001</v>
      </c>
      <c r="L17" s="22">
        <f t="shared" si="2"/>
        <v>0.15</v>
      </c>
      <c r="M17" s="22">
        <f t="shared" si="3"/>
        <v>0.15</v>
      </c>
      <c r="N17" s="22">
        <f t="shared" si="4"/>
        <v>0.15</v>
      </c>
      <c r="O17" s="22">
        <f t="shared" si="5"/>
        <v>0.15</v>
      </c>
      <c r="P17" s="22">
        <f t="shared" si="26"/>
        <v>0.15</v>
      </c>
      <c r="Q17" s="22">
        <f t="shared" si="6"/>
        <v>0.14000000000000001</v>
      </c>
      <c r="R17" s="22">
        <f t="shared" si="7"/>
        <v>0.14000000000000001</v>
      </c>
      <c r="S17" s="22">
        <f t="shared" si="8"/>
        <v>0.15</v>
      </c>
      <c r="T17" s="22">
        <f t="shared" si="9"/>
        <v>0.15</v>
      </c>
      <c r="U17" s="22">
        <f t="shared" si="10"/>
        <v>0.14000000000000001</v>
      </c>
      <c r="V17" s="22">
        <f t="shared" si="11"/>
        <v>0.15</v>
      </c>
      <c r="W17" s="22">
        <f t="shared" si="12"/>
        <v>0.14000000000000001</v>
      </c>
      <c r="X17" s="22">
        <f t="shared" si="13"/>
        <v>0.15</v>
      </c>
      <c r="Y17" s="22">
        <f t="shared" si="14"/>
        <v>0.13</v>
      </c>
      <c r="Z17" s="22">
        <f t="shared" si="15"/>
        <v>0.14000000000000001</v>
      </c>
      <c r="AA17" s="22">
        <f t="shared" si="16"/>
        <v>0.13</v>
      </c>
      <c r="AB17" s="22">
        <f t="shared" si="17"/>
        <v>0.14000000000000001</v>
      </c>
      <c r="AC17" s="22">
        <f t="shared" si="18"/>
        <v>0.15</v>
      </c>
      <c r="AD17" s="22">
        <f t="shared" si="19"/>
        <v>0.17</v>
      </c>
      <c r="AE17" s="22">
        <f t="shared" si="20"/>
        <v>0.13</v>
      </c>
      <c r="AF17" s="22">
        <f t="shared" si="21"/>
        <v>0.14000000000000001</v>
      </c>
      <c r="AG17" s="22">
        <f t="shared" si="22"/>
        <v>0.13</v>
      </c>
      <c r="AH17" s="22">
        <f t="shared" si="23"/>
        <v>0.13</v>
      </c>
      <c r="AI17" s="22">
        <f t="shared" si="24"/>
        <v>0.15</v>
      </c>
      <c r="AJ17" s="22">
        <f t="shared" si="25"/>
        <v>0.13</v>
      </c>
    </row>
    <row r="18" spans="1:36" ht="12.95" customHeight="1">
      <c r="A18" s="21">
        <v>635</v>
      </c>
      <c r="B18" s="78" t="s">
        <v>266</v>
      </c>
      <c r="C18" s="79"/>
      <c r="D18" s="21">
        <v>8</v>
      </c>
      <c r="E18" s="21">
        <v>10</v>
      </c>
      <c r="F18" s="4">
        <f t="shared" si="0"/>
        <v>0.03</v>
      </c>
      <c r="G18" s="5" t="s">
        <v>267</v>
      </c>
      <c r="H18" s="21" t="s">
        <v>268</v>
      </c>
      <c r="I18" s="21" t="s">
        <v>39</v>
      </c>
      <c r="J18" s="1" t="s">
        <v>15</v>
      </c>
      <c r="K18" s="22">
        <f t="shared" si="1"/>
        <v>0.03</v>
      </c>
      <c r="L18" s="22">
        <f t="shared" si="2"/>
        <v>0.03</v>
      </c>
      <c r="M18" s="22">
        <f t="shared" si="3"/>
        <v>0.03</v>
      </c>
      <c r="N18" s="22">
        <f t="shared" si="4"/>
        <v>0.03</v>
      </c>
      <c r="O18" s="22">
        <f t="shared" si="5"/>
        <v>0.03</v>
      </c>
      <c r="P18" s="22">
        <f t="shared" si="26"/>
        <v>0.03</v>
      </c>
      <c r="Q18" s="22">
        <f t="shared" si="6"/>
        <v>0.03</v>
      </c>
      <c r="R18" s="22">
        <f t="shared" si="7"/>
        <v>0.03</v>
      </c>
      <c r="S18" s="22">
        <f t="shared" si="8"/>
        <v>0.03</v>
      </c>
      <c r="T18" s="22">
        <f t="shared" si="9"/>
        <v>0.03</v>
      </c>
      <c r="U18" s="22">
        <f t="shared" si="10"/>
        <v>0.03</v>
      </c>
      <c r="V18" s="22">
        <f t="shared" si="11"/>
        <v>0.03</v>
      </c>
      <c r="W18" s="22">
        <f t="shared" si="12"/>
        <v>0.03</v>
      </c>
      <c r="X18" s="22">
        <f t="shared" si="13"/>
        <v>0.03</v>
      </c>
      <c r="Y18" s="22">
        <f t="shared" si="14"/>
        <v>0.02</v>
      </c>
      <c r="Z18" s="22">
        <f t="shared" si="15"/>
        <v>0.03</v>
      </c>
      <c r="AA18" s="22">
        <f t="shared" si="16"/>
        <v>0.03</v>
      </c>
      <c r="AB18" s="22">
        <f t="shared" si="17"/>
        <v>0.03</v>
      </c>
      <c r="AC18" s="22">
        <f t="shared" si="18"/>
        <v>0.03</v>
      </c>
      <c r="AD18" s="22">
        <f t="shared" si="19"/>
        <v>0.04</v>
      </c>
      <c r="AE18" s="22">
        <f t="shared" si="20"/>
        <v>0.02</v>
      </c>
      <c r="AF18" s="22">
        <f t="shared" si="21"/>
        <v>0.03</v>
      </c>
      <c r="AG18" s="22">
        <f t="shared" si="22"/>
        <v>0.03</v>
      </c>
      <c r="AH18" s="22">
        <f t="shared" si="23"/>
        <v>0.02</v>
      </c>
      <c r="AI18" s="22">
        <f t="shared" si="24"/>
        <v>0.03</v>
      </c>
      <c r="AJ18" s="22">
        <f t="shared" si="25"/>
        <v>0.03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307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15</v>
      </c>
      <c r="D47" s="13">
        <f>COUNTIF(G4:G43,"*下層*")</f>
        <v>0</v>
      </c>
      <c r="E47" s="13">
        <f>COUNTA(A4:A43)</f>
        <v>15</v>
      </c>
      <c r="F47" s="9"/>
      <c r="G47" s="14">
        <f>C47*100</f>
        <v>1500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16</v>
      </c>
      <c r="D49" s="13" t="str">
        <f>IF(D47&gt;0,ROUND(SUMIF(G4:G43,"*下層*",D4:D43)/D47,0),"")</f>
        <v/>
      </c>
      <c r="E49" s="13">
        <f>ROUND(SUM(D4:D43)/E47,0)</f>
        <v>16</v>
      </c>
      <c r="F49" s="12"/>
      <c r="G49" s="14">
        <f>C49</f>
        <v>16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2.52</v>
      </c>
      <c r="D50" s="15">
        <f>SUMIF(G4:G43,"*下層*",F4:F43)</f>
        <v>0</v>
      </c>
      <c r="E50" s="4">
        <f>SUM(F4:F43)</f>
        <v>2.52</v>
      </c>
      <c r="F50" s="12"/>
      <c r="G50" s="16">
        <f>C50*100</f>
        <v>252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形状比＝81、Sr＝20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10</v>
      </c>
      <c r="D54" s="13">
        <f>COUNTIF(H4:H43,"▲")</f>
        <v>0</v>
      </c>
      <c r="E54" s="13">
        <f>COUNTA(H4:H43)</f>
        <v>10</v>
      </c>
      <c r="F54" s="9"/>
      <c r="G54" s="14">
        <f>C54*100</f>
        <v>1000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14</v>
      </c>
      <c r="D55" s="13" t="str">
        <f>IF(D54&gt;0,ROUND(SUMIF(H4:H43,"▲",E4:E43)/D54,0),"")</f>
        <v/>
      </c>
      <c r="E55" s="13">
        <f>ROUND(SUMIF(H4:H43,"*",E4:E43)/E54,0)</f>
        <v>14</v>
      </c>
      <c r="F55" s="12"/>
      <c r="G55" s="14">
        <f>C55</f>
        <v>14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16</v>
      </c>
      <c r="D56" s="13" t="str">
        <f>IF(D54&gt;0,ROUND(SUMIF(H4:H43,"▲",D4:D43)/D54,0),"")</f>
        <v/>
      </c>
      <c r="E56" s="13">
        <f>ROUND(SUMIF(H4:H43,"*",D4:D43)/E54,0)</f>
        <v>16</v>
      </c>
      <c r="F56" s="12"/>
      <c r="G56" s="14">
        <f>C56</f>
        <v>16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1.97</v>
      </c>
      <c r="D57" s="15">
        <f>SUMIF(H4:H43,"▲",F4:F43)</f>
        <v>0</v>
      </c>
      <c r="E57" s="15">
        <f>SUM(C57:D57)</f>
        <v>1.97</v>
      </c>
      <c r="F57" s="12"/>
      <c r="G57" s="18">
        <f>C57*100</f>
        <v>197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78.2</v>
      </c>
      <c r="D62" s="19" t="str">
        <f>IF(D47&gt;0,ROUND(D57/D50*100,1),"")</f>
        <v/>
      </c>
      <c r="E62" s="19">
        <f>ROUND(E57/E50*100,1)</f>
        <v>78.2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5</v>
      </c>
      <c r="D66" s="13">
        <f>D47-D54</f>
        <v>0</v>
      </c>
      <c r="E66" s="13">
        <f>SUM(C66:D66)</f>
        <v>5</v>
      </c>
      <c r="F66" s="9"/>
      <c r="G66" s="14">
        <f>C66*100</f>
        <v>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13</v>
      </c>
      <c r="D67" s="13" t="str">
        <f>IF(D66&gt;0,ROUND(SUMIFS(E4:E43,G4:G43,"*下層*",H4:H43,"")/D66,0),"")</f>
        <v/>
      </c>
      <c r="E67" s="13">
        <f>IF(E66&gt;0,ROUND(SUMIF(H4:H43,"",E4:E43)/E66,0),"")</f>
        <v>13</v>
      </c>
      <c r="F67" s="12"/>
      <c r="G67" s="14">
        <f>C67</f>
        <v>13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15</v>
      </c>
      <c r="D68" s="13" t="str">
        <f>IF(D66&gt;0,ROUND(SUMIFS(D4:D43,G4:G43,"*下層*",H4:H43,"")/D66,0),"")</f>
        <v/>
      </c>
      <c r="E68" s="13">
        <f>IF(E66&gt;0,ROUND(SUMIF(H4:H43,"",D4:D43)/E66,0),"")</f>
        <v>15</v>
      </c>
      <c r="F68" s="12"/>
      <c r="G68" s="14">
        <f>C68</f>
        <v>15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0.55000000000000004</v>
      </c>
      <c r="D69" s="15" t="str">
        <f>IF(D66&gt;0,D50-D57,"")</f>
        <v/>
      </c>
      <c r="E69" s="4">
        <f>SUM(C69:D69)</f>
        <v>0.55000000000000004</v>
      </c>
      <c r="F69" s="12"/>
      <c r="G69" s="16">
        <f>C69*100</f>
        <v>55.000000000000007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形状比＝87、Sr＝34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31" priority="16" stopIfTrue="1">
      <formula>AND(($H4="スギ"),(#REF!&lt;12))</formula>
    </cfRule>
  </conditionalFormatting>
  <conditionalFormatting sqref="L4:L43">
    <cfRule type="expression" dxfId="430" priority="15" stopIfTrue="1">
      <formula>AND(($H4="スギ"),(#REF!&lt;22),(#REF!&gt;=12))</formula>
    </cfRule>
  </conditionalFormatting>
  <conditionalFormatting sqref="M4:M43">
    <cfRule type="expression" dxfId="429" priority="14" stopIfTrue="1">
      <formula>AND(($H4="スギ"),(#REF!&lt;32),(#REF!&gt;=22))</formula>
    </cfRule>
  </conditionalFormatting>
  <conditionalFormatting sqref="N4:N43">
    <cfRule type="expression" dxfId="428" priority="13" stopIfTrue="1">
      <formula>AND(($H4="スギ"),(#REF!&lt;42),(#REF!&gt;=32))</formula>
    </cfRule>
  </conditionalFormatting>
  <conditionalFormatting sqref="S4:S43">
    <cfRule type="expression" dxfId="427" priority="9" stopIfTrue="1">
      <formula>AND(($H4="ヒノキ"),(#REF!&lt;32),(#REF!&gt;=22))</formula>
    </cfRule>
  </conditionalFormatting>
  <conditionalFormatting sqref="Z4:AF43 U4:U43 AJ4:AJ43 O4:P43">
    <cfRule type="expression" dxfId="426" priority="12" stopIfTrue="1">
      <formula>AND(($H4="スギ"),(#REF!&gt;=42))</formula>
    </cfRule>
  </conditionalFormatting>
  <conditionalFormatting sqref="Z4:AF43 AJ4:AJ43 T4:U43">
    <cfRule type="expression" dxfId="425" priority="8" stopIfTrue="1">
      <formula>AND(($H4="ヒノキ"),(#REF!&gt;=32))</formula>
    </cfRule>
  </conditionalFormatting>
  <conditionalFormatting sqref="AA4:AA43 Q4:Q43">
    <cfRule type="expression" dxfId="424" priority="11" stopIfTrue="1">
      <formula>AND(($H4="ヒノキ"),(#REF!&lt;12))</formula>
    </cfRule>
  </conditionalFormatting>
  <conditionalFormatting sqref="AA4:AA43 V4:V43">
    <cfRule type="expression" dxfId="423" priority="7" stopIfTrue="1">
      <formula>AND(($H4="アカマツ"),(#REF!&lt;12))</formula>
    </cfRule>
  </conditionalFormatting>
  <conditionalFormatting sqref="AB4:AB43 W4:W43">
    <cfRule type="expression" dxfId="422" priority="6" stopIfTrue="1">
      <formula>AND(($H4="アカマツ"),(#REF!&lt;22),(#REF!&gt;=12))</formula>
    </cfRule>
  </conditionalFormatting>
  <conditionalFormatting sqref="AB4:AE43 R4:R43">
    <cfRule type="expression" dxfId="421" priority="10" stopIfTrue="1">
      <formula>AND(($H4="ヒノキ"),(#REF!&lt;22),(#REF!&gt;=12))</formula>
    </cfRule>
  </conditionalFormatting>
  <conditionalFormatting sqref="AC4:AC43 X4:X43">
    <cfRule type="expression" dxfId="420" priority="5" stopIfTrue="1">
      <formula>AND(($H4="アカマツ"),(#REF!&lt;42),(#REF!&gt;=22))</formula>
    </cfRule>
  </conditionalFormatting>
  <conditionalFormatting sqref="AG4:AG43">
    <cfRule type="expression" dxfId="419" priority="3" stopIfTrue="1">
      <formula>AND(($H4&lt;&gt;"スギ"),($H4&lt;&gt;"ヒノキ"),($H4&lt;&gt;"アカマツ"),(#REF!&lt;12))</formula>
    </cfRule>
  </conditionalFormatting>
  <conditionalFormatting sqref="AH4:AH43">
    <cfRule type="expression" dxfId="41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1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1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BD3A-5F71-41CF-ABC1-1BCD641157EA}">
  <sheetPr>
    <tabColor rgb="FFFFFF00"/>
  </sheetPr>
  <dimension ref="A1:Z1001"/>
  <sheetViews>
    <sheetView view="pageBreakPreview" topLeftCell="A43" zoomScaleNormal="100" zoomScaleSheetLayoutView="100" workbookViewId="0">
      <selection activeCell="K37" sqref="K37"/>
    </sheetView>
  </sheetViews>
  <sheetFormatPr defaultColWidth="12.625" defaultRowHeight="15" customHeight="1"/>
  <cols>
    <col min="1" max="2" width="6.5" style="30" customWidth="1"/>
    <col min="3" max="10" width="7.375" style="30" customWidth="1"/>
    <col min="11" max="11" width="8.8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419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423</v>
      </c>
      <c r="E2" s="32" t="s">
        <v>424</v>
      </c>
      <c r="F2" s="32" t="s">
        <v>425</v>
      </c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 t="s">
        <v>43</v>
      </c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S-23広葉樹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>No.3</v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19</v>
      </c>
      <c r="D10" s="42">
        <f t="shared" ref="D10:J10" ca="1" si="2">IF(D$2&lt;&gt;"",INDIRECT(D$2&amp;"!C47"),"")</f>
        <v>24</v>
      </c>
      <c r="E10" s="42">
        <f t="shared" ca="1" si="2"/>
        <v>18</v>
      </c>
      <c r="F10" s="42">
        <f t="shared" ca="1" si="2"/>
        <v>15</v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1900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13</v>
      </c>
      <c r="D11" s="42">
        <f t="shared" ref="D11:J11" ca="1" si="3">IF(D$2&lt;&gt;"",INDIRECT(D$2&amp;"!C48"),"")</f>
        <v>13</v>
      </c>
      <c r="E11" s="42">
        <f t="shared" ca="1" si="3"/>
        <v>13</v>
      </c>
      <c r="F11" s="42">
        <f t="shared" ca="1" si="3"/>
        <v>13</v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13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15</v>
      </c>
      <c r="D12" s="42">
        <f t="shared" ref="D12:J12" ca="1" si="5">IF(D$2&lt;&gt;"",INDIRECT(D$2&amp;"!C49"),"")</f>
        <v>14</v>
      </c>
      <c r="E12" s="42">
        <f t="shared" ca="1" si="5"/>
        <v>14</v>
      </c>
      <c r="F12" s="42">
        <f t="shared" ca="1" si="5"/>
        <v>16</v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15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2.5830000000000002</v>
      </c>
      <c r="D13" s="46">
        <f t="shared" ref="D13:J13" ca="1" si="6">IF(D$2&lt;&gt;"",INDIRECT(D$2&amp;"!C50"),"")</f>
        <v>3.0700000000000003</v>
      </c>
      <c r="E13" s="46">
        <f t="shared" ca="1" si="6"/>
        <v>2.1599999999999997</v>
      </c>
      <c r="F13" s="46">
        <f t="shared" ca="1" si="6"/>
        <v>2.52</v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258.3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形状比＝87、Sr＝18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>No.3</v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0</v>
      </c>
      <c r="D18" s="42">
        <f t="shared" ref="D18:J18" ca="1" si="8">IF(D$2&lt;&gt;"",INDIRECT(D$2&amp;"!D47"),"")</f>
        <v>0</v>
      </c>
      <c r="E18" s="42">
        <f t="shared" ca="1" si="8"/>
        <v>0</v>
      </c>
      <c r="F18" s="42">
        <f t="shared" ca="1" si="8"/>
        <v>0</v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 t="str">
        <f t="shared" ref="C19:C20" ca="1" si="9">IF($C$18=0,"",ROUND(AVERAGE(D19:J19),0))</f>
        <v/>
      </c>
      <c r="D19" s="42" t="str">
        <f t="shared" ref="D19:J19" ca="1" si="10">IF(D$2&lt;&gt;"",INDIRECT(D$2&amp;"!D48"),"")</f>
        <v/>
      </c>
      <c r="E19" s="42" t="str">
        <f t="shared" ca="1" si="10"/>
        <v/>
      </c>
      <c r="F19" s="42" t="str">
        <f t="shared" ca="1" si="10"/>
        <v/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 t="str">
        <f t="shared" ca="1" si="9"/>
        <v/>
      </c>
      <c r="D20" s="42" t="str">
        <f t="shared" ref="D20:J20" ca="1" si="11">IF(D$2&lt;&gt;"",INDIRECT(D$2&amp;"!D49"),"")</f>
        <v/>
      </c>
      <c r="E20" s="42" t="str">
        <f t="shared" ca="1" si="11"/>
        <v/>
      </c>
      <c r="F20" s="42" t="str">
        <f t="shared" ca="1" si="11"/>
        <v/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 t="str">
        <f ca="1">IF($C$18=0,"",ROUND(AVERAGE(D21:J21),3))</f>
        <v/>
      </c>
      <c r="D21" s="48">
        <f t="shared" ref="D21:J21" ca="1" si="12">IF(D$2&lt;&gt;"",INDIRECT(D$2&amp;"!D50"),"")</f>
        <v>0</v>
      </c>
      <c r="E21" s="48">
        <f t="shared" ca="1" si="12"/>
        <v>0</v>
      </c>
      <c r="F21" s="48">
        <f t="shared" ca="1" si="12"/>
        <v>0</v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>No.3</v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19</v>
      </c>
      <c r="D25" s="42">
        <f t="shared" ref="D25:J25" ca="1" si="15">IF(D$2&lt;&gt;"",INDIRECT(D$2&amp;"!E47"),"")</f>
        <v>24</v>
      </c>
      <c r="E25" s="42">
        <f t="shared" ca="1" si="15"/>
        <v>18</v>
      </c>
      <c r="F25" s="42">
        <f t="shared" ca="1" si="15"/>
        <v>15</v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13</v>
      </c>
      <c r="D26" s="42">
        <f t="shared" ref="D26:J26" ca="1" si="16">IF(D$2&lt;&gt;"",INDIRECT(D$2&amp;"!E48"),"")</f>
        <v>13</v>
      </c>
      <c r="E26" s="42">
        <f t="shared" ca="1" si="16"/>
        <v>13</v>
      </c>
      <c r="F26" s="42">
        <f t="shared" ca="1" si="16"/>
        <v>13</v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15</v>
      </c>
      <c r="D27" s="42">
        <f t="shared" ref="D27:J27" ca="1" si="17">IF(D$2&lt;&gt;"",INDIRECT(D$2&amp;"!E49"),"")</f>
        <v>14</v>
      </c>
      <c r="E27" s="42">
        <f t="shared" ca="1" si="17"/>
        <v>14</v>
      </c>
      <c r="F27" s="42">
        <f t="shared" ca="1" si="17"/>
        <v>16</v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2.5830000000000002</v>
      </c>
      <c r="D28" s="46">
        <f t="shared" ref="D28:J28" ca="1" si="18">IF(D$2&lt;&gt;"",INDIRECT(D$2&amp;"!E50"),"")</f>
        <v>3.0700000000000003</v>
      </c>
      <c r="E28" s="46">
        <f t="shared" ca="1" si="18"/>
        <v>2.1599999999999997</v>
      </c>
      <c r="F28" s="46">
        <f t="shared" ca="1" si="18"/>
        <v>2.52</v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>No.3</v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13</v>
      </c>
      <c r="D33" s="42">
        <f t="shared" ref="D33:J33" ca="1" si="21">IF(D$2&lt;&gt;"",INDIRECT(D$2&amp;"!C54"),"")</f>
        <v>16</v>
      </c>
      <c r="E33" s="42">
        <f t="shared" ca="1" si="21"/>
        <v>12</v>
      </c>
      <c r="F33" s="42">
        <f t="shared" ca="1" si="21"/>
        <v>10</v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1300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13</v>
      </c>
      <c r="D34" s="42">
        <f t="shared" ref="D34:J34" ca="1" si="22">IF(D$2&lt;&gt;"",INDIRECT(D$2&amp;"!C55"),"")</f>
        <v>12</v>
      </c>
      <c r="E34" s="42">
        <f t="shared" ca="1" si="22"/>
        <v>12</v>
      </c>
      <c r="F34" s="42">
        <f t="shared" ca="1" si="22"/>
        <v>14</v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15</v>
      </c>
      <c r="D35" s="42">
        <f t="shared" ref="D35:J35" ca="1" si="24">IF(D$2&lt;&gt;"",INDIRECT(D$2&amp;"!C56"),"")</f>
        <v>14</v>
      </c>
      <c r="E35" s="42">
        <f t="shared" ca="1" si="24"/>
        <v>14</v>
      </c>
      <c r="F35" s="42">
        <f t="shared" ca="1" si="24"/>
        <v>16</v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1.843</v>
      </c>
      <c r="D36" s="46">
        <f t="shared" ref="D36:J36" ca="1" si="25">IF(D$2&lt;&gt;"",INDIRECT(D$2&amp;"!C57"),"")</f>
        <v>2.2300000000000004</v>
      </c>
      <c r="E36" s="46">
        <f t="shared" ca="1" si="25"/>
        <v>1.3300000000000003</v>
      </c>
      <c r="F36" s="46">
        <f t="shared" ca="1" si="25"/>
        <v>1.97</v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184.3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>No.3</v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0</v>
      </c>
      <c r="D40" s="42">
        <f t="shared" ref="D40:J40" ca="1" si="27">IF(D$2&lt;&gt;"",INDIRECT(D$2&amp;"!D54"),"")</f>
        <v>0</v>
      </c>
      <c r="E40" s="42">
        <f t="shared" ca="1" si="27"/>
        <v>0</v>
      </c>
      <c r="F40" s="42">
        <f t="shared" ca="1" si="27"/>
        <v>0</v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 t="str">
        <f t="shared" ref="C41:C42" ca="1" si="28">IF($C$18=0,"",ROUND(AVERAGE(D41:J41),0))</f>
        <v/>
      </c>
      <c r="D41" s="42" t="str">
        <f t="shared" ref="D41:J41" ca="1" si="29">IF(D$2&lt;&gt;"",INDIRECT(D$2&amp;"!D55"),"")</f>
        <v/>
      </c>
      <c r="E41" s="42" t="str">
        <f t="shared" ca="1" si="29"/>
        <v/>
      </c>
      <c r="F41" s="42" t="str">
        <f t="shared" ca="1" si="29"/>
        <v/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 t="str">
        <f t="shared" ca="1" si="28"/>
        <v/>
      </c>
      <c r="D42" s="42" t="str">
        <f t="shared" ref="D42:J42" ca="1" si="30">IF(D$2&lt;&gt;"",INDIRECT(D$2&amp;"!D56"),"")</f>
        <v/>
      </c>
      <c r="E42" s="42" t="str">
        <f t="shared" ca="1" si="30"/>
        <v/>
      </c>
      <c r="F42" s="42" t="str">
        <f t="shared" ca="1" si="30"/>
        <v/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 t="str">
        <f ca="1">IF($C$18=0,"",ROUND(AVERAGE(D43:J43),3))</f>
        <v/>
      </c>
      <c r="D43" s="48">
        <f t="shared" ref="D43:J43" ca="1" si="31">IF(D$2&lt;&gt;"",INDIRECT(D$2&amp;"!D57"),"")</f>
        <v>0</v>
      </c>
      <c r="E43" s="48">
        <f t="shared" ca="1" si="31"/>
        <v>0</v>
      </c>
      <c r="F43" s="48">
        <f t="shared" ca="1" si="31"/>
        <v>0</v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>No.3</v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13</v>
      </c>
      <c r="D47" s="42">
        <f t="shared" ref="D47:J47" ca="1" si="34">IF(D$2&lt;&gt;"",INDIRECT(D$2&amp;"!E54"),"")</f>
        <v>16</v>
      </c>
      <c r="E47" s="42">
        <f t="shared" ca="1" si="34"/>
        <v>12</v>
      </c>
      <c r="F47" s="42">
        <f t="shared" ca="1" si="34"/>
        <v>10</v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13</v>
      </c>
      <c r="D48" s="42">
        <f t="shared" ref="D48:J48" ca="1" si="35">IF(D$2&lt;&gt;"",INDIRECT(D$2&amp;"!E55"),"")</f>
        <v>12</v>
      </c>
      <c r="E48" s="42">
        <f t="shared" ca="1" si="35"/>
        <v>12</v>
      </c>
      <c r="F48" s="42">
        <f t="shared" ca="1" si="35"/>
        <v>14</v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15</v>
      </c>
      <c r="D49" s="42">
        <f t="shared" ref="D49:J49" ca="1" si="36">IF(D$2&lt;&gt;"",INDIRECT(D$2&amp;"!E56"),"")</f>
        <v>14</v>
      </c>
      <c r="E49" s="42">
        <f t="shared" ca="1" si="36"/>
        <v>14</v>
      </c>
      <c r="F49" s="42">
        <f t="shared" ca="1" si="36"/>
        <v>16</v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1.843</v>
      </c>
      <c r="D50" s="46">
        <f t="shared" ref="D50:J50" ca="1" si="37">IF(D$2&lt;&gt;"",INDIRECT(D$2&amp;"!E57"),"")</f>
        <v>2.2300000000000004</v>
      </c>
      <c r="E50" s="46">
        <f t="shared" ca="1" si="37"/>
        <v>1.3300000000000003</v>
      </c>
      <c r="F50" s="46">
        <f t="shared" ca="1" si="37"/>
        <v>1.97</v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>No.3</v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66.7</v>
      </c>
      <c r="D55" s="52">
        <f t="shared" ref="D55:J55" ca="1" si="39">IF(D$2&lt;&gt;"",INDIRECT(D$2&amp;"!C61"),"")</f>
        <v>66.7</v>
      </c>
      <c r="E55" s="52">
        <f t="shared" ca="1" si="39"/>
        <v>66.7</v>
      </c>
      <c r="F55" s="52">
        <f t="shared" ca="1" si="39"/>
        <v>66.7</v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68.400000000000006</v>
      </c>
      <c r="N55" s="51" t="str">
        <f ca="1">IF($C$18=0,"",ROUND((C40/C18*100),1))</f>
        <v/>
      </c>
      <c r="O55" s="55">
        <f ca="1">ROUND((C47/C25*100),1)</f>
        <v>68.400000000000006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70.8</v>
      </c>
      <c r="D56" s="52">
        <f ca="1">IF(D$2&lt;&gt;"",INDIRECT(D$2&amp;"!C62"),"")</f>
        <v>72.599999999999994</v>
      </c>
      <c r="E56" s="52">
        <f t="shared" ref="E56:J56" ca="1" si="40">IF(E$2&lt;&gt;"",INDIRECT(E$2&amp;"!C62"),"")</f>
        <v>61.6</v>
      </c>
      <c r="F56" s="52">
        <f t="shared" ca="1" si="40"/>
        <v>78.2</v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71.400000000000006</v>
      </c>
      <c r="N56" s="51" t="str">
        <f ca="1">IF($C$18=0,"",ROUND((C43/C21*100),1))</f>
        <v/>
      </c>
      <c r="O56" s="55">
        <f ca="1">ROUND((C50/C28*100),1)</f>
        <v>71.400000000000006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>No.3</v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6</v>
      </c>
      <c r="D61" s="42">
        <f t="shared" ref="D61:J61" ca="1" si="42">IF(D$2&lt;&gt;"",INDIRECT(D$2&amp;"!C66"),"")</f>
        <v>8</v>
      </c>
      <c r="E61" s="42">
        <f t="shared" ca="1" si="42"/>
        <v>6</v>
      </c>
      <c r="F61" s="42">
        <f t="shared" ca="1" si="42"/>
        <v>5</v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600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13</v>
      </c>
      <c r="D62" s="42">
        <f t="shared" ref="D62:J62" ca="1" si="44">IF(D$2&lt;&gt;"",INDIRECT(D$2&amp;"!C67"),"")</f>
        <v>13</v>
      </c>
      <c r="E62" s="42">
        <f t="shared" ca="1" si="44"/>
        <v>14</v>
      </c>
      <c r="F62" s="42">
        <f t="shared" ca="1" si="44"/>
        <v>13</v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13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15</v>
      </c>
      <c r="D63" s="42">
        <f t="shared" ref="D63:J63" ca="1" si="46">IF(D$2&lt;&gt;"",INDIRECT(D$2&amp;"!C68"),"")</f>
        <v>14</v>
      </c>
      <c r="E63" s="42">
        <f t="shared" ca="1" si="46"/>
        <v>16</v>
      </c>
      <c r="F63" s="42">
        <f t="shared" ca="1" si="46"/>
        <v>15</v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15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0.74</v>
      </c>
      <c r="D64" s="46">
        <f t="shared" ref="D64:J64" ca="1" si="47">IF(D$2&lt;&gt;"",INDIRECT(D$2&amp;"!C69"),"")</f>
        <v>0.83999999999999986</v>
      </c>
      <c r="E64" s="46">
        <f t="shared" ca="1" si="47"/>
        <v>0.8299999999999994</v>
      </c>
      <c r="F64" s="46">
        <f t="shared" ca="1" si="47"/>
        <v>0.55000000000000004</v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74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形状比＝87、Sr＝31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>No.3</v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0</v>
      </c>
      <c r="D69" s="42">
        <f t="shared" ref="D69:J69" ca="1" si="49">IF(D$2&lt;&gt;"",INDIRECT(D$2&amp;"!D66"),"")</f>
        <v>0</v>
      </c>
      <c r="E69" s="42">
        <f t="shared" ca="1" si="49"/>
        <v>0</v>
      </c>
      <c r="F69" s="42">
        <f t="shared" ca="1" si="49"/>
        <v>0</v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 t="str">
        <f t="shared" ref="C70:C71" ca="1" si="50">IF($C$69=0,"",ROUND(AVERAGE(D70:J70),0))</f>
        <v/>
      </c>
      <c r="D70" s="42" t="str">
        <f t="shared" ref="D70:J70" ca="1" si="51">IF(D$2&lt;&gt;"",INDIRECT(D$2&amp;"!D67"),"")</f>
        <v/>
      </c>
      <c r="E70" s="42" t="str">
        <f t="shared" ca="1" si="51"/>
        <v/>
      </c>
      <c r="F70" s="42" t="str">
        <f t="shared" ca="1" si="51"/>
        <v/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 t="str">
        <f t="shared" ca="1" si="50"/>
        <v/>
      </c>
      <c r="D71" s="42" t="str">
        <f t="shared" ref="D71:J71" ca="1" si="52">IF(D$2&lt;&gt;"",INDIRECT(D$2&amp;"!D68"),"")</f>
        <v/>
      </c>
      <c r="E71" s="42" t="str">
        <f t="shared" ca="1" si="52"/>
        <v/>
      </c>
      <c r="F71" s="42" t="str">
        <f t="shared" ca="1" si="52"/>
        <v/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 t="str">
        <f ca="1">IF($C$69=0,"",ROUND(AVERAGE(D72:J72),3))</f>
        <v/>
      </c>
      <c r="D72" s="48" t="str">
        <f t="shared" ref="D72:J72" ca="1" si="53">IF(D$2&lt;&gt;"",INDIRECT(D$2&amp;"!D69"),"")</f>
        <v/>
      </c>
      <c r="E72" s="48" t="str">
        <f t="shared" ca="1" si="53"/>
        <v/>
      </c>
      <c r="F72" s="48" t="str">
        <f t="shared" ca="1" si="53"/>
        <v/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>No.3</v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6</v>
      </c>
      <c r="D76" s="42">
        <f t="shared" ref="D76:J76" ca="1" si="55">IF(D$2&lt;&gt;"",INDIRECT(D$2&amp;"!E66"),"")</f>
        <v>8</v>
      </c>
      <c r="E76" s="42">
        <f t="shared" ca="1" si="55"/>
        <v>6</v>
      </c>
      <c r="F76" s="42">
        <f t="shared" ca="1" si="55"/>
        <v>5</v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13</v>
      </c>
      <c r="D77" s="42">
        <f t="shared" ref="D77:J77" ca="1" si="57">IF(D$2&lt;&gt;"",INDIRECT(D$2&amp;"!E67"),"")</f>
        <v>13</v>
      </c>
      <c r="E77" s="42">
        <f t="shared" ca="1" si="57"/>
        <v>14</v>
      </c>
      <c r="F77" s="42">
        <f t="shared" ca="1" si="57"/>
        <v>13</v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15</v>
      </c>
      <c r="D78" s="42">
        <f t="shared" ref="D78:J78" ca="1" si="58">IF(D$2&lt;&gt;"",INDIRECT(D$2&amp;"!E68"),"")</f>
        <v>14</v>
      </c>
      <c r="E78" s="42">
        <f t="shared" ca="1" si="58"/>
        <v>16</v>
      </c>
      <c r="F78" s="42">
        <f t="shared" ca="1" si="58"/>
        <v>15</v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0.74</v>
      </c>
      <c r="D79" s="46">
        <f t="shared" ref="D79:J79" ca="1" si="59">IF(D$2&lt;&gt;"",INDIRECT(D$2&amp;"!E69"),"")</f>
        <v>0.83999999999999986</v>
      </c>
      <c r="E79" s="46">
        <f t="shared" ca="1" si="59"/>
        <v>0.8299999999999994</v>
      </c>
      <c r="F79" s="46">
        <f t="shared" ca="1" si="59"/>
        <v>0.55000000000000004</v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B34A9-F52D-4675-9FE8-04D405DCEF6A}">
  <sheetPr>
    <tabColor rgb="FF00B050"/>
  </sheetPr>
  <dimension ref="A1:AJ120"/>
  <sheetViews>
    <sheetView showGridLines="0" view="pageBreakPreview" topLeftCell="A37" zoomScale="98" zoomScaleNormal="85" zoomScaleSheetLayoutView="98" workbookViewId="0">
      <selection activeCell="L73" sqref="L7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242</v>
      </c>
      <c r="B2" s="65"/>
      <c r="C2" s="65"/>
      <c r="D2" s="65"/>
      <c r="E2" s="65"/>
      <c r="F2" s="65"/>
      <c r="G2" s="65"/>
      <c r="H2" s="66" t="s">
        <v>276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751</v>
      </c>
      <c r="B4" s="78" t="s">
        <v>280</v>
      </c>
      <c r="C4" s="79"/>
      <c r="D4" s="21">
        <v>28</v>
      </c>
      <c r="E4" s="21">
        <v>22</v>
      </c>
      <c r="F4" s="4">
        <f t="shared" ref="F4:F43" si="0">IF(D4&gt;0,IF(B4="スギ",P4,IF(B4="ヒノキ",U4,IF(B4="アカマツ",Z4,IF(B4="カラマツ",AF4,AJ4)))),"")</f>
        <v>0.66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0.57999999999999996</v>
      </c>
      <c r="L4" s="22">
        <f t="shared" ref="L4:L43" si="2">ROUND(10^(-5+0.73504+1.83346*LOG(D4)+1.06569*LOG(E4)),2)</f>
        <v>0.66</v>
      </c>
      <c r="M4" s="22">
        <f t="shared" ref="M4:M43" si="3">ROUND(10^(-5+0.71514+1.74357*LOG(D4)+1.17719*LOG(E4)),2)</f>
        <v>0.66</v>
      </c>
      <c r="N4" s="22">
        <f t="shared" ref="N4:N43" si="4">ROUND(10^(-5+0.82956+1.76381*LOG(D4)+1.06412*LOG(E4)),2)</f>
        <v>0.65</v>
      </c>
      <c r="O4" s="22">
        <f t="shared" ref="O4:O43" si="5">ROUND(10^(-5+0.88226+1.79204*LOG(D4)+0.99303*LOG(E4)),2)</f>
        <v>0.64</v>
      </c>
      <c r="P4" s="22">
        <f>HLOOKUP($D4,K$3:O$43,MATCH($A4,$A$3:$A$43,0),1)</f>
        <v>0.66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0.57999999999999996</v>
      </c>
      <c r="R4" s="22">
        <f t="shared" ref="R4:R43" si="7">ROUND(10^(1.905709*LOG(D4)+1.011385*LOG(E4)-4.293729),2)</f>
        <v>0.66</v>
      </c>
      <c r="S4" s="22">
        <f t="shared" ref="S4:S43" si="8">ROUND(10^(1.771888*LOG(D4)+1.138415*LOG(E4)-4.271259),2)</f>
        <v>0.66</v>
      </c>
      <c r="T4" s="22">
        <f t="shared" ref="T4:T43" si="9">ROUND(10^(1.671519*LOG(D4)+1.363617*LOG(E4)-4.404407),2)</f>
        <v>0.7</v>
      </c>
      <c r="U4" s="22">
        <f t="shared" ref="U4:U43" si="10">HLOOKUP($D4,Q$3:T$43,MATCH($A4,$A$3:$A$43,0),1)</f>
        <v>0.66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0.68</v>
      </c>
      <c r="W4" s="22">
        <f t="shared" ref="W4:W43" si="12">ROUND(10^(-4.155639+1.847898*LOG(D4)+0.951955*LOG(E4)),2)</f>
        <v>0.63</v>
      </c>
      <c r="X4" s="22">
        <f t="shared" ref="X4:X43" si="13">ROUND(10^(-4.194535+1.804172*LOG(D4)+1.034248*LOG(E4)),2)</f>
        <v>0.64</v>
      </c>
      <c r="Y4" s="22">
        <f t="shared" ref="Y4:Y43" si="14">ROUND(10^(-4.42347+2.006485*LOG(D4)+0.967757*LOG(E4)),2)</f>
        <v>0.6</v>
      </c>
      <c r="Z4" s="22">
        <f t="shared" ref="Z4:Z43" si="15">HLOOKUP($D4,V$3:Y$43,MATCH($A4,$A$3:$A$43,0),1)</f>
        <v>0.64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0.56000000000000005</v>
      </c>
      <c r="AB4" s="22">
        <f t="shared" ref="AB4:AB43" si="17">ROUND(10^(1.979213*LOG(D4)+0.998347*LOG(E4)-4.369281),2)</f>
        <v>0.68</v>
      </c>
      <c r="AC4" s="22">
        <f t="shared" ref="AC4:AC43" si="18">ROUND(10^(1.904401*LOG(D4)+1.062478*LOG(E4)-4.348104),2)</f>
        <v>0.68</v>
      </c>
      <c r="AD4" s="22">
        <f t="shared" ref="AD4:AD43" si="19">ROUND(10^(1.640825*LOG(D4)+1.080387*LOG(E4)-3.976731),2)</f>
        <v>0.7</v>
      </c>
      <c r="AE4" s="22">
        <f t="shared" ref="AE4:AE43" si="20">ROUND(10^(1.90887*LOG(D4)+1.088002*LOG(E4)-4.431495),2)</f>
        <v>0.62</v>
      </c>
      <c r="AF4" s="22">
        <f t="shared" ref="AF4:AF43" si="21">HLOOKUP($D4,AA$3:AE$43,MATCH($A4,$A$3:$A$43,0),1)</f>
        <v>0.68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0.55000000000000004</v>
      </c>
      <c r="AH4" s="22">
        <f t="shared" ref="AH4:AH43" si="23">ROUND(10^(1.93813902*LOG(D4)+0.96697002*LOG(E4)-4.32216295),2)</f>
        <v>0.6</v>
      </c>
      <c r="AI4" s="22">
        <f t="shared" ref="AI4:AI43" si="24">ROUND(10^(1.82464098*LOG(D4)+0.97625989*LOG(E4)-4.15096808),2)</f>
        <v>0.63</v>
      </c>
      <c r="AJ4" s="22">
        <f t="shared" ref="AJ4:AJ43" si="25">HLOOKUP($D4,AG$3:AI$43,MATCH($A4,$A$3:$A$43,0),1)</f>
        <v>0.6</v>
      </c>
    </row>
    <row r="5" spans="1:36" ht="12.95" customHeight="1">
      <c r="A5" s="21">
        <v>752</v>
      </c>
      <c r="B5" s="78" t="s">
        <v>280</v>
      </c>
      <c r="C5" s="79"/>
      <c r="D5" s="21">
        <v>28</v>
      </c>
      <c r="E5" s="21">
        <v>22</v>
      </c>
      <c r="F5" s="4">
        <f t="shared" si="0"/>
        <v>0.66</v>
      </c>
      <c r="G5" s="5"/>
      <c r="H5" s="21"/>
      <c r="I5" s="21"/>
      <c r="J5" s="1" t="s">
        <v>15</v>
      </c>
      <c r="K5" s="22">
        <f t="shared" si="1"/>
        <v>0.57999999999999996</v>
      </c>
      <c r="L5" s="22">
        <f t="shared" si="2"/>
        <v>0.66</v>
      </c>
      <c r="M5" s="22">
        <f t="shared" si="3"/>
        <v>0.66</v>
      </c>
      <c r="N5" s="22">
        <f t="shared" si="4"/>
        <v>0.65</v>
      </c>
      <c r="O5" s="22">
        <f t="shared" si="5"/>
        <v>0.64</v>
      </c>
      <c r="P5" s="22">
        <f t="shared" ref="P5:P43" si="26">HLOOKUP($D5,K$3:O$43,MATCH(A5,$A$3:$A$43,0),1)</f>
        <v>0.66</v>
      </c>
      <c r="Q5" s="22">
        <f t="shared" si="6"/>
        <v>0.57999999999999996</v>
      </c>
      <c r="R5" s="22">
        <f t="shared" si="7"/>
        <v>0.66</v>
      </c>
      <c r="S5" s="22">
        <f t="shared" si="8"/>
        <v>0.66</v>
      </c>
      <c r="T5" s="22">
        <f t="shared" si="9"/>
        <v>0.7</v>
      </c>
      <c r="U5" s="22">
        <f t="shared" si="10"/>
        <v>0.66</v>
      </c>
      <c r="V5" s="22">
        <f t="shared" si="11"/>
        <v>0.68</v>
      </c>
      <c r="W5" s="22">
        <f t="shared" si="12"/>
        <v>0.63</v>
      </c>
      <c r="X5" s="22">
        <f t="shared" si="13"/>
        <v>0.64</v>
      </c>
      <c r="Y5" s="22">
        <f t="shared" si="14"/>
        <v>0.6</v>
      </c>
      <c r="Z5" s="22">
        <f t="shared" si="15"/>
        <v>0.64</v>
      </c>
      <c r="AA5" s="22">
        <f t="shared" si="16"/>
        <v>0.56000000000000005</v>
      </c>
      <c r="AB5" s="22">
        <f t="shared" si="17"/>
        <v>0.68</v>
      </c>
      <c r="AC5" s="22">
        <f t="shared" si="18"/>
        <v>0.68</v>
      </c>
      <c r="AD5" s="22">
        <f t="shared" si="19"/>
        <v>0.7</v>
      </c>
      <c r="AE5" s="22">
        <f t="shared" si="20"/>
        <v>0.62</v>
      </c>
      <c r="AF5" s="22">
        <f t="shared" si="21"/>
        <v>0.68</v>
      </c>
      <c r="AG5" s="22">
        <f t="shared" si="22"/>
        <v>0.55000000000000004</v>
      </c>
      <c r="AH5" s="22">
        <f t="shared" si="23"/>
        <v>0.6</v>
      </c>
      <c r="AI5" s="22">
        <f t="shared" si="24"/>
        <v>0.63</v>
      </c>
      <c r="AJ5" s="22">
        <f t="shared" si="25"/>
        <v>0.6</v>
      </c>
    </row>
    <row r="6" spans="1:36" ht="12.95" customHeight="1">
      <c r="A6" s="21">
        <v>753</v>
      </c>
      <c r="B6" s="78" t="s">
        <v>280</v>
      </c>
      <c r="C6" s="79"/>
      <c r="D6" s="21">
        <v>14</v>
      </c>
      <c r="E6" s="21">
        <v>16</v>
      </c>
      <c r="F6" s="4">
        <f t="shared" si="0"/>
        <v>0.13</v>
      </c>
      <c r="G6" s="5"/>
      <c r="H6" s="21" t="s">
        <v>268</v>
      </c>
      <c r="I6" s="21" t="s">
        <v>281</v>
      </c>
      <c r="J6" s="1" t="s">
        <v>15</v>
      </c>
      <c r="K6" s="22">
        <f t="shared" si="1"/>
        <v>0.13</v>
      </c>
      <c r="L6" s="22">
        <f t="shared" si="2"/>
        <v>0.13</v>
      </c>
      <c r="M6" s="22">
        <f t="shared" si="3"/>
        <v>0.14000000000000001</v>
      </c>
      <c r="N6" s="22">
        <f t="shared" si="4"/>
        <v>0.14000000000000001</v>
      </c>
      <c r="O6" s="22">
        <f t="shared" si="5"/>
        <v>0.14000000000000001</v>
      </c>
      <c r="P6" s="22">
        <f t="shared" si="26"/>
        <v>0.13</v>
      </c>
      <c r="Q6" s="22">
        <f t="shared" si="6"/>
        <v>0.12</v>
      </c>
      <c r="R6" s="22">
        <f t="shared" si="7"/>
        <v>0.13</v>
      </c>
      <c r="S6" s="22">
        <f t="shared" si="8"/>
        <v>0.14000000000000001</v>
      </c>
      <c r="T6" s="22">
        <f t="shared" si="9"/>
        <v>0.14000000000000001</v>
      </c>
      <c r="U6" s="22">
        <f t="shared" si="10"/>
        <v>0.13</v>
      </c>
      <c r="V6" s="22">
        <f t="shared" si="11"/>
        <v>0.13</v>
      </c>
      <c r="W6" s="22">
        <f t="shared" si="12"/>
        <v>0.13</v>
      </c>
      <c r="X6" s="22">
        <f t="shared" si="13"/>
        <v>0.13</v>
      </c>
      <c r="Y6" s="22">
        <f t="shared" si="14"/>
        <v>0.11</v>
      </c>
      <c r="Z6" s="22">
        <f t="shared" si="15"/>
        <v>0.13</v>
      </c>
      <c r="AA6" s="22">
        <f t="shared" si="16"/>
        <v>0.12</v>
      </c>
      <c r="AB6" s="22">
        <f t="shared" si="17"/>
        <v>0.13</v>
      </c>
      <c r="AC6" s="22">
        <f t="shared" si="18"/>
        <v>0.13</v>
      </c>
      <c r="AD6" s="22">
        <f t="shared" si="19"/>
        <v>0.16</v>
      </c>
      <c r="AE6" s="22">
        <f t="shared" si="20"/>
        <v>0.12</v>
      </c>
      <c r="AF6" s="22">
        <f t="shared" si="21"/>
        <v>0.13</v>
      </c>
      <c r="AG6" s="22">
        <f t="shared" si="22"/>
        <v>0.11</v>
      </c>
      <c r="AH6" s="22">
        <f t="shared" si="23"/>
        <v>0.12</v>
      </c>
      <c r="AI6" s="22">
        <f t="shared" si="24"/>
        <v>0.13</v>
      </c>
      <c r="AJ6" s="22">
        <f t="shared" si="25"/>
        <v>0.12</v>
      </c>
    </row>
    <row r="7" spans="1:36" ht="12.95" customHeight="1">
      <c r="A7" s="21">
        <v>754</v>
      </c>
      <c r="B7" s="78" t="s">
        <v>280</v>
      </c>
      <c r="C7" s="79"/>
      <c r="D7" s="21">
        <v>18</v>
      </c>
      <c r="E7" s="21">
        <v>19</v>
      </c>
      <c r="F7" s="4">
        <f t="shared" si="0"/>
        <v>0.25</v>
      </c>
      <c r="G7" s="5"/>
      <c r="H7" s="21"/>
      <c r="I7" s="21"/>
      <c r="J7" s="1" t="s">
        <v>15</v>
      </c>
      <c r="K7" s="22">
        <f t="shared" si="1"/>
        <v>0.23</v>
      </c>
      <c r="L7" s="22">
        <f t="shared" si="2"/>
        <v>0.25</v>
      </c>
      <c r="M7" s="22">
        <f t="shared" si="3"/>
        <v>0.26</v>
      </c>
      <c r="N7" s="22">
        <f t="shared" si="4"/>
        <v>0.25</v>
      </c>
      <c r="O7" s="22">
        <f t="shared" si="5"/>
        <v>0.25</v>
      </c>
      <c r="P7" s="22">
        <f t="shared" si="26"/>
        <v>0.25</v>
      </c>
      <c r="Q7" s="22">
        <f t="shared" si="6"/>
        <v>0.23</v>
      </c>
      <c r="R7" s="22">
        <f t="shared" si="7"/>
        <v>0.25</v>
      </c>
      <c r="S7" s="22">
        <f t="shared" si="8"/>
        <v>0.26</v>
      </c>
      <c r="T7" s="22">
        <f t="shared" si="9"/>
        <v>0.27</v>
      </c>
      <c r="U7" s="22">
        <f t="shared" si="10"/>
        <v>0.25</v>
      </c>
      <c r="V7" s="22">
        <f t="shared" si="11"/>
        <v>0.25</v>
      </c>
      <c r="W7" s="22">
        <f t="shared" si="12"/>
        <v>0.24</v>
      </c>
      <c r="X7" s="22">
        <f t="shared" si="13"/>
        <v>0.25</v>
      </c>
      <c r="Y7" s="22">
        <f t="shared" si="14"/>
        <v>0.22</v>
      </c>
      <c r="Z7" s="22">
        <f t="shared" si="15"/>
        <v>0.24</v>
      </c>
      <c r="AA7" s="22">
        <f t="shared" si="16"/>
        <v>0.22</v>
      </c>
      <c r="AB7" s="22">
        <f t="shared" si="17"/>
        <v>0.25</v>
      </c>
      <c r="AC7" s="22">
        <f t="shared" si="18"/>
        <v>0.25</v>
      </c>
      <c r="AD7" s="22">
        <f t="shared" si="19"/>
        <v>0.28999999999999998</v>
      </c>
      <c r="AE7" s="22">
        <f t="shared" si="20"/>
        <v>0.23</v>
      </c>
      <c r="AF7" s="22">
        <f t="shared" si="21"/>
        <v>0.25</v>
      </c>
      <c r="AG7" s="22">
        <f t="shared" si="22"/>
        <v>0.21</v>
      </c>
      <c r="AH7" s="22">
        <f t="shared" si="23"/>
        <v>0.22</v>
      </c>
      <c r="AI7" s="22">
        <f t="shared" si="24"/>
        <v>0.24</v>
      </c>
      <c r="AJ7" s="22">
        <f t="shared" si="25"/>
        <v>0.22</v>
      </c>
    </row>
    <row r="8" spans="1:36" ht="12.95" customHeight="1">
      <c r="A8" s="21">
        <v>755</v>
      </c>
      <c r="B8" s="78" t="s">
        <v>280</v>
      </c>
      <c r="C8" s="79"/>
      <c r="D8" s="21">
        <v>18</v>
      </c>
      <c r="E8" s="21">
        <v>18</v>
      </c>
      <c r="F8" s="4">
        <f t="shared" si="0"/>
        <v>0.24</v>
      </c>
      <c r="G8" s="5"/>
      <c r="H8" s="21"/>
      <c r="I8" s="21"/>
      <c r="J8" s="1" t="s">
        <v>15</v>
      </c>
      <c r="K8" s="22">
        <f t="shared" si="1"/>
        <v>0.22</v>
      </c>
      <c r="L8" s="22">
        <f t="shared" si="2"/>
        <v>0.24</v>
      </c>
      <c r="M8" s="22">
        <f t="shared" si="3"/>
        <v>0.24</v>
      </c>
      <c r="N8" s="22">
        <f t="shared" si="4"/>
        <v>0.24</v>
      </c>
      <c r="O8" s="22">
        <f t="shared" si="5"/>
        <v>0.24</v>
      </c>
      <c r="P8" s="22">
        <f t="shared" si="26"/>
        <v>0.24</v>
      </c>
      <c r="Q8" s="22">
        <f t="shared" si="6"/>
        <v>0.22</v>
      </c>
      <c r="R8" s="22">
        <f t="shared" si="7"/>
        <v>0.23</v>
      </c>
      <c r="S8" s="22">
        <f t="shared" si="8"/>
        <v>0.24</v>
      </c>
      <c r="T8" s="22">
        <f t="shared" si="9"/>
        <v>0.25</v>
      </c>
      <c r="U8" s="22">
        <f t="shared" si="10"/>
        <v>0.23</v>
      </c>
      <c r="V8" s="22">
        <f t="shared" si="11"/>
        <v>0.24</v>
      </c>
      <c r="W8" s="22">
        <f t="shared" si="12"/>
        <v>0.23</v>
      </c>
      <c r="X8" s="22">
        <f t="shared" si="13"/>
        <v>0.23</v>
      </c>
      <c r="Y8" s="22">
        <f t="shared" si="14"/>
        <v>0.2</v>
      </c>
      <c r="Z8" s="22">
        <f t="shared" si="15"/>
        <v>0.23</v>
      </c>
      <c r="AA8" s="22">
        <f t="shared" si="16"/>
        <v>0.21</v>
      </c>
      <c r="AB8" s="22">
        <f t="shared" si="17"/>
        <v>0.23</v>
      </c>
      <c r="AC8" s="22">
        <f t="shared" si="18"/>
        <v>0.24</v>
      </c>
      <c r="AD8" s="22">
        <f t="shared" si="19"/>
        <v>0.27</v>
      </c>
      <c r="AE8" s="22">
        <f t="shared" si="20"/>
        <v>0.21</v>
      </c>
      <c r="AF8" s="22">
        <f t="shared" si="21"/>
        <v>0.23</v>
      </c>
      <c r="AG8" s="22">
        <f t="shared" si="22"/>
        <v>0.2</v>
      </c>
      <c r="AH8" s="22">
        <f t="shared" si="23"/>
        <v>0.21</v>
      </c>
      <c r="AI8" s="22">
        <f t="shared" si="24"/>
        <v>0.23</v>
      </c>
      <c r="AJ8" s="22">
        <f t="shared" si="25"/>
        <v>0.21</v>
      </c>
    </row>
    <row r="9" spans="1:36" ht="12.95" customHeight="1">
      <c r="A9" s="21">
        <v>756</v>
      </c>
      <c r="B9" s="78" t="s">
        <v>280</v>
      </c>
      <c r="C9" s="79"/>
      <c r="D9" s="21">
        <v>22</v>
      </c>
      <c r="E9" s="21">
        <v>19</v>
      </c>
      <c r="F9" s="4">
        <f t="shared" si="0"/>
        <v>0.36</v>
      </c>
      <c r="G9" s="5"/>
      <c r="H9" s="21" t="s">
        <v>268</v>
      </c>
      <c r="I9" s="21" t="s">
        <v>270</v>
      </c>
      <c r="J9" s="1" t="s">
        <v>15</v>
      </c>
      <c r="K9" s="22">
        <f t="shared" si="1"/>
        <v>0.33</v>
      </c>
      <c r="L9" s="22">
        <f t="shared" si="2"/>
        <v>0.36</v>
      </c>
      <c r="M9" s="22">
        <f t="shared" si="3"/>
        <v>0.36</v>
      </c>
      <c r="N9" s="22">
        <f t="shared" si="4"/>
        <v>0.36</v>
      </c>
      <c r="O9" s="22">
        <f t="shared" si="5"/>
        <v>0.36</v>
      </c>
      <c r="P9" s="22">
        <f t="shared" si="26"/>
        <v>0.36</v>
      </c>
      <c r="Q9" s="22">
        <f t="shared" si="6"/>
        <v>0.33</v>
      </c>
      <c r="R9" s="22">
        <f t="shared" si="7"/>
        <v>0.36</v>
      </c>
      <c r="S9" s="22">
        <f t="shared" si="8"/>
        <v>0.37</v>
      </c>
      <c r="T9" s="22">
        <f t="shared" si="9"/>
        <v>0.38</v>
      </c>
      <c r="U9" s="22">
        <f t="shared" si="10"/>
        <v>0.37</v>
      </c>
      <c r="V9" s="22">
        <f t="shared" si="11"/>
        <v>0.37</v>
      </c>
      <c r="W9" s="22">
        <f t="shared" si="12"/>
        <v>0.35</v>
      </c>
      <c r="X9" s="22">
        <f t="shared" si="13"/>
        <v>0.35</v>
      </c>
      <c r="Y9" s="22">
        <f t="shared" si="14"/>
        <v>0.32</v>
      </c>
      <c r="Z9" s="22">
        <f t="shared" si="15"/>
        <v>0.35</v>
      </c>
      <c r="AA9" s="22">
        <f t="shared" si="16"/>
        <v>0.31</v>
      </c>
      <c r="AB9" s="22">
        <f t="shared" si="17"/>
        <v>0.37</v>
      </c>
      <c r="AC9" s="22">
        <f t="shared" si="18"/>
        <v>0.37</v>
      </c>
      <c r="AD9" s="22">
        <f t="shared" si="19"/>
        <v>0.41</v>
      </c>
      <c r="AE9" s="22">
        <f t="shared" si="20"/>
        <v>0.33</v>
      </c>
      <c r="AF9" s="22">
        <f t="shared" si="21"/>
        <v>0.37</v>
      </c>
      <c r="AG9" s="22">
        <f t="shared" si="22"/>
        <v>0.31</v>
      </c>
      <c r="AH9" s="22">
        <f t="shared" si="23"/>
        <v>0.33</v>
      </c>
      <c r="AI9" s="22">
        <f t="shared" si="24"/>
        <v>0.35</v>
      </c>
      <c r="AJ9" s="22">
        <f t="shared" si="25"/>
        <v>0.33</v>
      </c>
    </row>
    <row r="10" spans="1:36" ht="12.95" customHeight="1">
      <c r="A10" s="21">
        <v>757</v>
      </c>
      <c r="B10" s="78" t="s">
        <v>280</v>
      </c>
      <c r="C10" s="79"/>
      <c r="D10" s="21">
        <v>18</v>
      </c>
      <c r="E10" s="21">
        <v>18</v>
      </c>
      <c r="F10" s="4">
        <f t="shared" si="0"/>
        <v>0.24</v>
      </c>
      <c r="G10" s="5"/>
      <c r="H10" s="21"/>
      <c r="I10" s="21"/>
      <c r="J10" s="1" t="s">
        <v>15</v>
      </c>
      <c r="K10" s="22">
        <f t="shared" si="1"/>
        <v>0.22</v>
      </c>
      <c r="L10" s="22">
        <f t="shared" si="2"/>
        <v>0.24</v>
      </c>
      <c r="M10" s="22">
        <f t="shared" si="3"/>
        <v>0.24</v>
      </c>
      <c r="N10" s="22">
        <f t="shared" si="4"/>
        <v>0.24</v>
      </c>
      <c r="O10" s="22">
        <f t="shared" si="5"/>
        <v>0.24</v>
      </c>
      <c r="P10" s="22">
        <f t="shared" si="26"/>
        <v>0.24</v>
      </c>
      <c r="Q10" s="22">
        <f t="shared" si="6"/>
        <v>0.22</v>
      </c>
      <c r="R10" s="22">
        <f t="shared" si="7"/>
        <v>0.23</v>
      </c>
      <c r="S10" s="22">
        <f t="shared" si="8"/>
        <v>0.24</v>
      </c>
      <c r="T10" s="22">
        <f t="shared" si="9"/>
        <v>0.25</v>
      </c>
      <c r="U10" s="22">
        <f t="shared" si="10"/>
        <v>0.23</v>
      </c>
      <c r="V10" s="22">
        <f t="shared" si="11"/>
        <v>0.24</v>
      </c>
      <c r="W10" s="22">
        <f t="shared" si="12"/>
        <v>0.23</v>
      </c>
      <c r="X10" s="22">
        <f t="shared" si="13"/>
        <v>0.23</v>
      </c>
      <c r="Y10" s="22">
        <f t="shared" si="14"/>
        <v>0.2</v>
      </c>
      <c r="Z10" s="22">
        <f t="shared" si="15"/>
        <v>0.23</v>
      </c>
      <c r="AA10" s="22">
        <f t="shared" si="16"/>
        <v>0.21</v>
      </c>
      <c r="AB10" s="22">
        <f t="shared" si="17"/>
        <v>0.23</v>
      </c>
      <c r="AC10" s="22">
        <f t="shared" si="18"/>
        <v>0.24</v>
      </c>
      <c r="AD10" s="22">
        <f t="shared" si="19"/>
        <v>0.27</v>
      </c>
      <c r="AE10" s="22">
        <f t="shared" si="20"/>
        <v>0.21</v>
      </c>
      <c r="AF10" s="22">
        <f t="shared" si="21"/>
        <v>0.23</v>
      </c>
      <c r="AG10" s="22">
        <f t="shared" si="22"/>
        <v>0.2</v>
      </c>
      <c r="AH10" s="22">
        <f t="shared" si="23"/>
        <v>0.21</v>
      </c>
      <c r="AI10" s="22">
        <f t="shared" si="24"/>
        <v>0.23</v>
      </c>
      <c r="AJ10" s="22">
        <f t="shared" si="25"/>
        <v>0.21</v>
      </c>
    </row>
    <row r="11" spans="1:36" ht="12.95" customHeight="1">
      <c r="A11" s="21">
        <v>758</v>
      </c>
      <c r="B11" s="78" t="s">
        <v>280</v>
      </c>
      <c r="C11" s="79"/>
      <c r="D11" s="21">
        <v>30</v>
      </c>
      <c r="E11" s="21">
        <v>20</v>
      </c>
      <c r="F11" s="4">
        <f t="shared" si="0"/>
        <v>0.66</v>
      </c>
      <c r="G11" s="5"/>
      <c r="H11" s="21"/>
      <c r="I11" s="21"/>
      <c r="J11" s="1" t="s">
        <v>15</v>
      </c>
      <c r="K11" s="22">
        <f t="shared" si="1"/>
        <v>0.59</v>
      </c>
      <c r="L11" s="22">
        <f t="shared" si="2"/>
        <v>0.68</v>
      </c>
      <c r="M11" s="22">
        <f t="shared" si="3"/>
        <v>0.66</v>
      </c>
      <c r="N11" s="22">
        <f t="shared" si="4"/>
        <v>0.66</v>
      </c>
      <c r="O11" s="22">
        <f t="shared" si="5"/>
        <v>0.66</v>
      </c>
      <c r="P11" s="22">
        <f t="shared" si="26"/>
        <v>0.66</v>
      </c>
      <c r="Q11" s="22">
        <f t="shared" si="6"/>
        <v>0.6</v>
      </c>
      <c r="R11" s="22">
        <f t="shared" si="7"/>
        <v>0.69</v>
      </c>
      <c r="S11" s="22">
        <f t="shared" si="8"/>
        <v>0.67</v>
      </c>
      <c r="T11" s="22">
        <f t="shared" si="9"/>
        <v>0.69</v>
      </c>
      <c r="U11" s="22">
        <f t="shared" si="10"/>
        <v>0.67</v>
      </c>
      <c r="V11" s="22">
        <f t="shared" si="11"/>
        <v>0.71</v>
      </c>
      <c r="W11" s="22">
        <f t="shared" si="12"/>
        <v>0.65</v>
      </c>
      <c r="X11" s="22">
        <f t="shared" si="13"/>
        <v>0.65</v>
      </c>
      <c r="Y11" s="22">
        <f t="shared" si="14"/>
        <v>0.63</v>
      </c>
      <c r="Z11" s="22">
        <f t="shared" si="15"/>
        <v>0.65</v>
      </c>
      <c r="AA11" s="22">
        <f t="shared" si="16"/>
        <v>0.57999999999999996</v>
      </c>
      <c r="AB11" s="22">
        <f t="shared" si="17"/>
        <v>0.71</v>
      </c>
      <c r="AC11" s="22">
        <f t="shared" si="18"/>
        <v>0.7</v>
      </c>
      <c r="AD11" s="22">
        <f t="shared" si="19"/>
        <v>0.71</v>
      </c>
      <c r="AE11" s="22">
        <f t="shared" si="20"/>
        <v>0.64</v>
      </c>
      <c r="AF11" s="22">
        <f t="shared" si="21"/>
        <v>0.7</v>
      </c>
      <c r="AG11" s="22">
        <f t="shared" si="22"/>
        <v>0.57999999999999996</v>
      </c>
      <c r="AH11" s="22">
        <f t="shared" si="23"/>
        <v>0.63</v>
      </c>
      <c r="AI11" s="22">
        <f t="shared" si="24"/>
        <v>0.65</v>
      </c>
      <c r="AJ11" s="22">
        <f t="shared" si="25"/>
        <v>0.63</v>
      </c>
    </row>
    <row r="12" spans="1:36" ht="12.95" customHeight="1">
      <c r="A12" s="21">
        <v>759</v>
      </c>
      <c r="B12" s="78" t="s">
        <v>280</v>
      </c>
      <c r="C12" s="79"/>
      <c r="D12" s="21">
        <v>26</v>
      </c>
      <c r="E12" s="21">
        <v>20</v>
      </c>
      <c r="F12" s="4">
        <f t="shared" si="0"/>
        <v>0.52</v>
      </c>
      <c r="G12" s="5"/>
      <c r="H12" s="21"/>
      <c r="I12" s="21"/>
      <c r="J12" s="1" t="s">
        <v>15</v>
      </c>
      <c r="K12" s="22">
        <f t="shared" si="1"/>
        <v>0.46</v>
      </c>
      <c r="L12" s="22">
        <f t="shared" si="2"/>
        <v>0.52</v>
      </c>
      <c r="M12" s="22">
        <f t="shared" si="3"/>
        <v>0.52</v>
      </c>
      <c r="N12" s="22">
        <f t="shared" si="4"/>
        <v>0.51</v>
      </c>
      <c r="O12" s="22">
        <f t="shared" si="5"/>
        <v>0.51</v>
      </c>
      <c r="P12" s="22">
        <f t="shared" si="26"/>
        <v>0.52</v>
      </c>
      <c r="Q12" s="22">
        <f t="shared" si="6"/>
        <v>0.46</v>
      </c>
      <c r="R12" s="22">
        <f t="shared" si="7"/>
        <v>0.52</v>
      </c>
      <c r="S12" s="22">
        <f t="shared" si="8"/>
        <v>0.52</v>
      </c>
      <c r="T12" s="22">
        <f t="shared" si="9"/>
        <v>0.54</v>
      </c>
      <c r="U12" s="22">
        <f t="shared" si="10"/>
        <v>0.52</v>
      </c>
      <c r="V12" s="22">
        <f t="shared" si="11"/>
        <v>0.54</v>
      </c>
      <c r="W12" s="22">
        <f t="shared" si="12"/>
        <v>0.5</v>
      </c>
      <c r="X12" s="22">
        <f t="shared" si="13"/>
        <v>0.51</v>
      </c>
      <c r="Y12" s="22">
        <f t="shared" si="14"/>
        <v>0.47</v>
      </c>
      <c r="Z12" s="22">
        <f t="shared" si="15"/>
        <v>0.51</v>
      </c>
      <c r="AA12" s="22">
        <f t="shared" si="16"/>
        <v>0.45</v>
      </c>
      <c r="AB12" s="22">
        <f t="shared" si="17"/>
        <v>0.54</v>
      </c>
      <c r="AC12" s="22">
        <f t="shared" si="18"/>
        <v>0.54</v>
      </c>
      <c r="AD12" s="22">
        <f t="shared" si="19"/>
        <v>0.56000000000000005</v>
      </c>
      <c r="AE12" s="22">
        <f t="shared" si="20"/>
        <v>0.48</v>
      </c>
      <c r="AF12" s="22">
        <f t="shared" si="21"/>
        <v>0.54</v>
      </c>
      <c r="AG12" s="22">
        <f t="shared" si="22"/>
        <v>0.44</v>
      </c>
      <c r="AH12" s="22">
        <f t="shared" si="23"/>
        <v>0.48</v>
      </c>
      <c r="AI12" s="22">
        <f t="shared" si="24"/>
        <v>0.5</v>
      </c>
      <c r="AJ12" s="22">
        <f t="shared" si="25"/>
        <v>0.48</v>
      </c>
    </row>
    <row r="13" spans="1:36" ht="12.95" customHeight="1">
      <c r="A13" s="21">
        <v>760</v>
      </c>
      <c r="B13" s="78" t="s">
        <v>280</v>
      </c>
      <c r="C13" s="79"/>
      <c r="D13" s="21">
        <v>10</v>
      </c>
      <c r="E13" s="21">
        <v>16</v>
      </c>
      <c r="F13" s="4">
        <f t="shared" si="0"/>
        <v>7.0000000000000007E-2</v>
      </c>
      <c r="G13" s="5" t="s">
        <v>282</v>
      </c>
      <c r="H13" s="21" t="s">
        <v>268</v>
      </c>
      <c r="I13" s="21" t="s">
        <v>283</v>
      </c>
      <c r="J13" s="1" t="s">
        <v>15</v>
      </c>
      <c r="K13" s="22">
        <f t="shared" si="1"/>
        <v>7.0000000000000007E-2</v>
      </c>
      <c r="L13" s="22">
        <f t="shared" si="2"/>
        <v>7.0000000000000007E-2</v>
      </c>
      <c r="M13" s="22">
        <f t="shared" si="3"/>
        <v>0.08</v>
      </c>
      <c r="N13" s="22">
        <f t="shared" si="4"/>
        <v>7.0000000000000007E-2</v>
      </c>
      <c r="O13" s="22">
        <f t="shared" si="5"/>
        <v>7.0000000000000007E-2</v>
      </c>
      <c r="P13" s="22">
        <f t="shared" si="26"/>
        <v>7.0000000000000007E-2</v>
      </c>
      <c r="Q13" s="22">
        <f t="shared" si="6"/>
        <v>7.0000000000000007E-2</v>
      </c>
      <c r="R13" s="22">
        <f t="shared" si="7"/>
        <v>7.0000000000000007E-2</v>
      </c>
      <c r="S13" s="22">
        <f t="shared" si="8"/>
        <v>7.0000000000000007E-2</v>
      </c>
      <c r="T13" s="22">
        <f t="shared" si="9"/>
        <v>0.08</v>
      </c>
      <c r="U13" s="22">
        <f t="shared" si="10"/>
        <v>7.0000000000000007E-2</v>
      </c>
      <c r="V13" s="22">
        <f t="shared" si="11"/>
        <v>7.0000000000000007E-2</v>
      </c>
      <c r="W13" s="22">
        <f t="shared" si="12"/>
        <v>7.0000000000000007E-2</v>
      </c>
      <c r="X13" s="22">
        <f t="shared" si="13"/>
        <v>7.0000000000000007E-2</v>
      </c>
      <c r="Y13" s="22">
        <f t="shared" si="14"/>
        <v>0.06</v>
      </c>
      <c r="Z13" s="22">
        <f t="shared" si="15"/>
        <v>7.0000000000000007E-2</v>
      </c>
      <c r="AA13" s="22">
        <f t="shared" si="16"/>
        <v>0.06</v>
      </c>
      <c r="AB13" s="22">
        <f t="shared" si="17"/>
        <v>0.06</v>
      </c>
      <c r="AC13" s="22">
        <f t="shared" si="18"/>
        <v>7.0000000000000007E-2</v>
      </c>
      <c r="AD13" s="22">
        <f t="shared" si="19"/>
        <v>0.09</v>
      </c>
      <c r="AE13" s="22">
        <f t="shared" si="20"/>
        <v>0.06</v>
      </c>
      <c r="AF13" s="22">
        <f t="shared" si="21"/>
        <v>0.06</v>
      </c>
      <c r="AG13" s="22">
        <f t="shared" si="22"/>
        <v>0.06</v>
      </c>
      <c r="AH13" s="22">
        <f t="shared" si="23"/>
        <v>0.06</v>
      </c>
      <c r="AI13" s="22">
        <f t="shared" si="24"/>
        <v>7.0000000000000007E-2</v>
      </c>
      <c r="AJ13" s="22">
        <f t="shared" si="25"/>
        <v>0.06</v>
      </c>
    </row>
    <row r="14" spans="1:36" ht="12.95" customHeight="1">
      <c r="A14" s="21">
        <v>761</v>
      </c>
      <c r="B14" s="78" t="s">
        <v>280</v>
      </c>
      <c r="C14" s="79"/>
      <c r="D14" s="21">
        <v>38</v>
      </c>
      <c r="E14" s="21">
        <v>24</v>
      </c>
      <c r="F14" s="4">
        <f t="shared" si="0"/>
        <v>1.22</v>
      </c>
      <c r="G14" s="5"/>
      <c r="H14" s="21"/>
      <c r="I14" s="21"/>
      <c r="J14" s="1" t="s">
        <v>15</v>
      </c>
      <c r="K14" s="22">
        <f t="shared" si="1"/>
        <v>1.08</v>
      </c>
      <c r="L14" s="22">
        <f t="shared" si="2"/>
        <v>1.27</v>
      </c>
      <c r="M14" s="22">
        <f t="shared" si="3"/>
        <v>1.24</v>
      </c>
      <c r="N14" s="22">
        <f t="shared" si="4"/>
        <v>1.22</v>
      </c>
      <c r="O14" s="22">
        <f t="shared" si="5"/>
        <v>1.21</v>
      </c>
      <c r="P14" s="22">
        <f t="shared" si="26"/>
        <v>1.22</v>
      </c>
      <c r="Q14" s="22">
        <f t="shared" si="6"/>
        <v>1.1100000000000001</v>
      </c>
      <c r="R14" s="22">
        <f t="shared" si="7"/>
        <v>1.3</v>
      </c>
      <c r="S14" s="22">
        <f t="shared" si="8"/>
        <v>1.26</v>
      </c>
      <c r="T14" s="22">
        <f t="shared" si="9"/>
        <v>1.31</v>
      </c>
      <c r="U14" s="22">
        <f t="shared" si="10"/>
        <v>1.31</v>
      </c>
      <c r="V14" s="22">
        <f t="shared" si="11"/>
        <v>1.34</v>
      </c>
      <c r="W14" s="22">
        <f t="shared" si="12"/>
        <v>1.2</v>
      </c>
      <c r="X14" s="22">
        <f t="shared" si="13"/>
        <v>1.21</v>
      </c>
      <c r="Y14" s="22">
        <f t="shared" si="14"/>
        <v>1.21</v>
      </c>
      <c r="Z14" s="22">
        <f t="shared" si="15"/>
        <v>1.21</v>
      </c>
      <c r="AA14" s="22">
        <f t="shared" si="16"/>
        <v>1.05</v>
      </c>
      <c r="AB14" s="22">
        <f t="shared" si="17"/>
        <v>1.37</v>
      </c>
      <c r="AC14" s="22">
        <f t="shared" si="18"/>
        <v>1.34</v>
      </c>
      <c r="AD14" s="22">
        <f t="shared" si="19"/>
        <v>1.28</v>
      </c>
      <c r="AE14" s="22">
        <f t="shared" si="20"/>
        <v>1.22</v>
      </c>
      <c r="AF14" s="22">
        <f t="shared" si="21"/>
        <v>1.28</v>
      </c>
      <c r="AG14" s="22">
        <f t="shared" si="22"/>
        <v>1.08</v>
      </c>
      <c r="AH14" s="22">
        <f t="shared" si="23"/>
        <v>1.19</v>
      </c>
      <c r="AI14" s="22">
        <f t="shared" si="24"/>
        <v>1.2</v>
      </c>
      <c r="AJ14" s="22">
        <f t="shared" si="25"/>
        <v>1.19</v>
      </c>
    </row>
    <row r="15" spans="1:36" ht="12.95" customHeight="1">
      <c r="A15" s="21">
        <v>762</v>
      </c>
      <c r="B15" s="78" t="s">
        <v>280</v>
      </c>
      <c r="C15" s="79"/>
      <c r="D15" s="21">
        <v>26</v>
      </c>
      <c r="E15" s="21">
        <v>20</v>
      </c>
      <c r="F15" s="4">
        <f t="shared" si="0"/>
        <v>0.52</v>
      </c>
      <c r="G15" s="5"/>
      <c r="H15" s="21"/>
      <c r="I15" s="21"/>
      <c r="J15" s="1" t="s">
        <v>15</v>
      </c>
      <c r="K15" s="22">
        <f t="shared" si="1"/>
        <v>0.46</v>
      </c>
      <c r="L15" s="22">
        <f t="shared" si="2"/>
        <v>0.52</v>
      </c>
      <c r="M15" s="22">
        <f t="shared" si="3"/>
        <v>0.52</v>
      </c>
      <c r="N15" s="22">
        <f t="shared" si="4"/>
        <v>0.51</v>
      </c>
      <c r="O15" s="22">
        <f t="shared" si="5"/>
        <v>0.51</v>
      </c>
      <c r="P15" s="22">
        <f t="shared" si="26"/>
        <v>0.52</v>
      </c>
      <c r="Q15" s="22">
        <f t="shared" si="6"/>
        <v>0.46</v>
      </c>
      <c r="R15" s="22">
        <f t="shared" si="7"/>
        <v>0.52</v>
      </c>
      <c r="S15" s="22">
        <f t="shared" si="8"/>
        <v>0.52</v>
      </c>
      <c r="T15" s="22">
        <f t="shared" si="9"/>
        <v>0.54</v>
      </c>
      <c r="U15" s="22">
        <f t="shared" si="10"/>
        <v>0.52</v>
      </c>
      <c r="V15" s="22">
        <f t="shared" si="11"/>
        <v>0.54</v>
      </c>
      <c r="W15" s="22">
        <f t="shared" si="12"/>
        <v>0.5</v>
      </c>
      <c r="X15" s="22">
        <f t="shared" si="13"/>
        <v>0.51</v>
      </c>
      <c r="Y15" s="22">
        <f t="shared" si="14"/>
        <v>0.47</v>
      </c>
      <c r="Z15" s="22">
        <f t="shared" si="15"/>
        <v>0.51</v>
      </c>
      <c r="AA15" s="22">
        <f t="shared" si="16"/>
        <v>0.45</v>
      </c>
      <c r="AB15" s="22">
        <f t="shared" si="17"/>
        <v>0.54</v>
      </c>
      <c r="AC15" s="22">
        <f t="shared" si="18"/>
        <v>0.54</v>
      </c>
      <c r="AD15" s="22">
        <f t="shared" si="19"/>
        <v>0.56000000000000005</v>
      </c>
      <c r="AE15" s="22">
        <f t="shared" si="20"/>
        <v>0.48</v>
      </c>
      <c r="AF15" s="22">
        <f t="shared" si="21"/>
        <v>0.54</v>
      </c>
      <c r="AG15" s="22">
        <f t="shared" si="22"/>
        <v>0.44</v>
      </c>
      <c r="AH15" s="22">
        <f t="shared" si="23"/>
        <v>0.48</v>
      </c>
      <c r="AI15" s="22">
        <f t="shared" si="24"/>
        <v>0.5</v>
      </c>
      <c r="AJ15" s="22">
        <f t="shared" si="25"/>
        <v>0.48</v>
      </c>
    </row>
    <row r="16" spans="1:36" ht="12.95" customHeight="1">
      <c r="A16" s="21">
        <v>763</v>
      </c>
      <c r="B16" s="78" t="s">
        <v>280</v>
      </c>
      <c r="C16" s="79"/>
      <c r="D16" s="21">
        <v>30</v>
      </c>
      <c r="E16" s="21">
        <v>22</v>
      </c>
      <c r="F16" s="4">
        <f t="shared" si="0"/>
        <v>0.74</v>
      </c>
      <c r="G16" s="5"/>
      <c r="H16" s="21"/>
      <c r="I16" s="21"/>
      <c r="J16" s="1" t="s">
        <v>15</v>
      </c>
      <c r="K16" s="22">
        <f t="shared" si="1"/>
        <v>0.66</v>
      </c>
      <c r="L16" s="22">
        <f t="shared" si="2"/>
        <v>0.75</v>
      </c>
      <c r="M16" s="22">
        <f t="shared" si="3"/>
        <v>0.74</v>
      </c>
      <c r="N16" s="22">
        <f t="shared" si="4"/>
        <v>0.73</v>
      </c>
      <c r="O16" s="22">
        <f t="shared" si="5"/>
        <v>0.73</v>
      </c>
      <c r="P16" s="22">
        <f t="shared" si="26"/>
        <v>0.74</v>
      </c>
      <c r="Q16" s="22">
        <f t="shared" si="6"/>
        <v>0.66</v>
      </c>
      <c r="R16" s="22">
        <f t="shared" si="7"/>
        <v>0.76</v>
      </c>
      <c r="S16" s="22">
        <f t="shared" si="8"/>
        <v>0.75</v>
      </c>
      <c r="T16" s="22">
        <f t="shared" si="9"/>
        <v>0.79</v>
      </c>
      <c r="U16" s="22">
        <f t="shared" si="10"/>
        <v>0.75</v>
      </c>
      <c r="V16" s="22">
        <f t="shared" si="11"/>
        <v>0.78</v>
      </c>
      <c r="W16" s="22">
        <f t="shared" si="12"/>
        <v>0.71</v>
      </c>
      <c r="X16" s="22">
        <f t="shared" si="13"/>
        <v>0.72</v>
      </c>
      <c r="Y16" s="22">
        <f t="shared" si="14"/>
        <v>0.69</v>
      </c>
      <c r="Z16" s="22">
        <f t="shared" si="15"/>
        <v>0.72</v>
      </c>
      <c r="AA16" s="22">
        <f t="shared" si="16"/>
        <v>0.63</v>
      </c>
      <c r="AB16" s="22">
        <f t="shared" si="17"/>
        <v>0.78</v>
      </c>
      <c r="AC16" s="22">
        <f t="shared" si="18"/>
        <v>0.78</v>
      </c>
      <c r="AD16" s="22">
        <f t="shared" si="19"/>
        <v>0.79</v>
      </c>
      <c r="AE16" s="22">
        <f t="shared" si="20"/>
        <v>0.71</v>
      </c>
      <c r="AF16" s="22">
        <f t="shared" si="21"/>
        <v>0.78</v>
      </c>
      <c r="AG16" s="22">
        <f t="shared" si="22"/>
        <v>0.63</v>
      </c>
      <c r="AH16" s="22">
        <f t="shared" si="23"/>
        <v>0.69</v>
      </c>
      <c r="AI16" s="22">
        <f t="shared" si="24"/>
        <v>0.72</v>
      </c>
      <c r="AJ16" s="22">
        <f t="shared" si="25"/>
        <v>0.69</v>
      </c>
    </row>
    <row r="17" spans="1:36" ht="12.95" customHeight="1">
      <c r="A17" s="21">
        <v>764</v>
      </c>
      <c r="B17" s="78" t="s">
        <v>280</v>
      </c>
      <c r="C17" s="79"/>
      <c r="D17" s="21">
        <v>36</v>
      </c>
      <c r="E17" s="21">
        <v>24</v>
      </c>
      <c r="F17" s="4">
        <f t="shared" si="0"/>
        <v>1.1000000000000001</v>
      </c>
      <c r="G17" s="5"/>
      <c r="H17" s="21"/>
      <c r="I17" s="21"/>
      <c r="J17" s="1" t="s">
        <v>15</v>
      </c>
      <c r="K17" s="22">
        <f t="shared" si="1"/>
        <v>0.98</v>
      </c>
      <c r="L17" s="22">
        <f t="shared" si="2"/>
        <v>1.1499999999999999</v>
      </c>
      <c r="M17" s="22">
        <f t="shared" si="3"/>
        <v>1.1299999999999999</v>
      </c>
      <c r="N17" s="22">
        <f t="shared" si="4"/>
        <v>1.1000000000000001</v>
      </c>
      <c r="O17" s="22">
        <f t="shared" si="5"/>
        <v>1.1000000000000001</v>
      </c>
      <c r="P17" s="22">
        <f t="shared" si="26"/>
        <v>1.1000000000000001</v>
      </c>
      <c r="Q17" s="22">
        <f t="shared" si="6"/>
        <v>1</v>
      </c>
      <c r="R17" s="22">
        <f t="shared" si="7"/>
        <v>1.17</v>
      </c>
      <c r="S17" s="22">
        <f t="shared" si="8"/>
        <v>1.1399999999999999</v>
      </c>
      <c r="T17" s="22">
        <f t="shared" si="9"/>
        <v>1.2</v>
      </c>
      <c r="U17" s="22">
        <f t="shared" si="10"/>
        <v>1.2</v>
      </c>
      <c r="V17" s="22">
        <f t="shared" si="11"/>
        <v>1.2</v>
      </c>
      <c r="W17" s="22">
        <f t="shared" si="12"/>
        <v>1.08</v>
      </c>
      <c r="X17" s="22">
        <f t="shared" si="13"/>
        <v>1.1000000000000001</v>
      </c>
      <c r="Y17" s="22">
        <f t="shared" si="14"/>
        <v>1.08</v>
      </c>
      <c r="Z17" s="22">
        <f t="shared" si="15"/>
        <v>1.1000000000000001</v>
      </c>
      <c r="AA17" s="22">
        <f t="shared" si="16"/>
        <v>0.96</v>
      </c>
      <c r="AB17" s="22">
        <f t="shared" si="17"/>
        <v>1.23</v>
      </c>
      <c r="AC17" s="22">
        <f t="shared" si="18"/>
        <v>1.21</v>
      </c>
      <c r="AD17" s="22">
        <f t="shared" si="19"/>
        <v>1.17</v>
      </c>
      <c r="AE17" s="22">
        <f t="shared" si="20"/>
        <v>1.1000000000000001</v>
      </c>
      <c r="AF17" s="22">
        <f t="shared" si="21"/>
        <v>1.17</v>
      </c>
      <c r="AG17" s="22">
        <f t="shared" si="22"/>
        <v>0.97</v>
      </c>
      <c r="AH17" s="22">
        <f t="shared" si="23"/>
        <v>1.07</v>
      </c>
      <c r="AI17" s="22">
        <f t="shared" si="24"/>
        <v>1.0900000000000001</v>
      </c>
      <c r="AJ17" s="22">
        <f t="shared" si="25"/>
        <v>1.07</v>
      </c>
    </row>
    <row r="18" spans="1:36" ht="12.95" customHeight="1">
      <c r="A18" s="21">
        <v>765</v>
      </c>
      <c r="B18" s="78" t="s">
        <v>280</v>
      </c>
      <c r="C18" s="79"/>
      <c r="D18" s="21">
        <v>12</v>
      </c>
      <c r="E18" s="21">
        <v>9</v>
      </c>
      <c r="F18" s="4">
        <f t="shared" si="0"/>
        <v>0.05</v>
      </c>
      <c r="G18" s="5" t="s">
        <v>284</v>
      </c>
      <c r="H18" s="21" t="s">
        <v>285</v>
      </c>
      <c r="I18" s="21" t="s">
        <v>281</v>
      </c>
      <c r="J18" s="1" t="s">
        <v>15</v>
      </c>
      <c r="K18" s="22">
        <f t="shared" si="1"/>
        <v>0.05</v>
      </c>
      <c r="L18" s="22">
        <f t="shared" si="2"/>
        <v>0.05</v>
      </c>
      <c r="M18" s="22">
        <f t="shared" si="3"/>
        <v>0.05</v>
      </c>
      <c r="N18" s="22">
        <f t="shared" si="4"/>
        <v>0.06</v>
      </c>
      <c r="O18" s="22">
        <f t="shared" si="5"/>
        <v>0.06</v>
      </c>
      <c r="P18" s="22">
        <f t="shared" si="26"/>
        <v>0.05</v>
      </c>
      <c r="Q18" s="22">
        <f t="shared" si="6"/>
        <v>0.05</v>
      </c>
      <c r="R18" s="22">
        <f t="shared" si="7"/>
        <v>0.05</v>
      </c>
      <c r="S18" s="22">
        <f t="shared" si="8"/>
        <v>0.05</v>
      </c>
      <c r="T18" s="22">
        <f t="shared" si="9"/>
        <v>0.05</v>
      </c>
      <c r="U18" s="22">
        <f t="shared" si="10"/>
        <v>0.05</v>
      </c>
      <c r="V18" s="22">
        <f t="shared" si="11"/>
        <v>0.06</v>
      </c>
      <c r="W18" s="22">
        <f t="shared" si="12"/>
        <v>0.06</v>
      </c>
      <c r="X18" s="22">
        <f t="shared" si="13"/>
        <v>0.05</v>
      </c>
      <c r="Y18" s="22">
        <f t="shared" si="14"/>
        <v>0.05</v>
      </c>
      <c r="Z18" s="22">
        <f t="shared" si="15"/>
        <v>0.06</v>
      </c>
      <c r="AA18" s="22">
        <f t="shared" si="16"/>
        <v>0.05</v>
      </c>
      <c r="AB18" s="22">
        <f t="shared" si="17"/>
        <v>0.05</v>
      </c>
      <c r="AC18" s="22">
        <f t="shared" si="18"/>
        <v>0.05</v>
      </c>
      <c r="AD18" s="22">
        <f t="shared" si="19"/>
        <v>7.0000000000000007E-2</v>
      </c>
      <c r="AE18" s="22">
        <f t="shared" si="20"/>
        <v>0.05</v>
      </c>
      <c r="AF18" s="22">
        <f t="shared" si="21"/>
        <v>0.05</v>
      </c>
      <c r="AG18" s="22">
        <f t="shared" si="22"/>
        <v>0.05</v>
      </c>
      <c r="AH18" s="22">
        <f t="shared" si="23"/>
        <v>0.05</v>
      </c>
      <c r="AI18" s="22">
        <f t="shared" si="24"/>
        <v>0.06</v>
      </c>
      <c r="AJ18" s="22">
        <f t="shared" si="25"/>
        <v>0.05</v>
      </c>
    </row>
    <row r="19" spans="1:36" ht="12.95" customHeight="1">
      <c r="A19" s="21">
        <v>766</v>
      </c>
      <c r="B19" s="78" t="s">
        <v>280</v>
      </c>
      <c r="C19" s="79"/>
      <c r="D19" s="21">
        <v>16</v>
      </c>
      <c r="E19" s="21">
        <v>16</v>
      </c>
      <c r="F19" s="4">
        <f t="shared" si="0"/>
        <v>0.17</v>
      </c>
      <c r="G19" s="5" t="s">
        <v>282</v>
      </c>
      <c r="H19" s="21" t="s">
        <v>268</v>
      </c>
      <c r="I19" s="21" t="s">
        <v>283</v>
      </c>
      <c r="J19" s="1" t="s">
        <v>15</v>
      </c>
      <c r="K19" s="22">
        <f t="shared" si="1"/>
        <v>0.16</v>
      </c>
      <c r="L19" s="22">
        <f t="shared" si="2"/>
        <v>0.17</v>
      </c>
      <c r="M19" s="22">
        <f t="shared" si="3"/>
        <v>0.17</v>
      </c>
      <c r="N19" s="22">
        <f t="shared" si="4"/>
        <v>0.17</v>
      </c>
      <c r="O19" s="22">
        <f t="shared" si="5"/>
        <v>0.17</v>
      </c>
      <c r="P19" s="22">
        <f t="shared" si="26"/>
        <v>0.17</v>
      </c>
      <c r="Q19" s="22">
        <f t="shared" si="6"/>
        <v>0.15</v>
      </c>
      <c r="R19" s="22">
        <f t="shared" si="7"/>
        <v>0.17</v>
      </c>
      <c r="S19" s="22">
        <f t="shared" si="8"/>
        <v>0.17</v>
      </c>
      <c r="T19" s="22">
        <f t="shared" si="9"/>
        <v>0.18</v>
      </c>
      <c r="U19" s="22">
        <f t="shared" si="10"/>
        <v>0.17</v>
      </c>
      <c r="V19" s="22">
        <f t="shared" si="11"/>
        <v>0.17</v>
      </c>
      <c r="W19" s="22">
        <f t="shared" si="12"/>
        <v>0.16</v>
      </c>
      <c r="X19" s="22">
        <f t="shared" si="13"/>
        <v>0.17</v>
      </c>
      <c r="Y19" s="22">
        <f t="shared" si="14"/>
        <v>0.14000000000000001</v>
      </c>
      <c r="Z19" s="22">
        <f t="shared" si="15"/>
        <v>0.16</v>
      </c>
      <c r="AA19" s="22">
        <f t="shared" si="16"/>
        <v>0.15</v>
      </c>
      <c r="AB19" s="22">
        <f t="shared" si="17"/>
        <v>0.16</v>
      </c>
      <c r="AC19" s="22">
        <f t="shared" si="18"/>
        <v>0.17</v>
      </c>
      <c r="AD19" s="22">
        <f t="shared" si="19"/>
        <v>0.2</v>
      </c>
      <c r="AE19" s="22">
        <f t="shared" si="20"/>
        <v>0.15</v>
      </c>
      <c r="AF19" s="22">
        <f t="shared" si="21"/>
        <v>0.16</v>
      </c>
      <c r="AG19" s="22">
        <f t="shared" si="22"/>
        <v>0.14000000000000001</v>
      </c>
      <c r="AH19" s="22">
        <f t="shared" si="23"/>
        <v>0.15</v>
      </c>
      <c r="AI19" s="22">
        <f t="shared" si="24"/>
        <v>0.17</v>
      </c>
      <c r="AJ19" s="22">
        <f t="shared" si="25"/>
        <v>0.15</v>
      </c>
    </row>
    <row r="20" spans="1:36" ht="12.95" customHeight="1">
      <c r="A20" s="21">
        <v>767</v>
      </c>
      <c r="B20" s="78" t="s">
        <v>280</v>
      </c>
      <c r="C20" s="79"/>
      <c r="D20" s="21">
        <v>22</v>
      </c>
      <c r="E20" s="21">
        <v>18</v>
      </c>
      <c r="F20" s="4">
        <f t="shared" si="0"/>
        <v>0.34</v>
      </c>
      <c r="G20" s="5"/>
      <c r="H20" s="21"/>
      <c r="I20" s="21"/>
      <c r="J20" s="1" t="s">
        <v>15</v>
      </c>
      <c r="K20" s="22">
        <f t="shared" si="1"/>
        <v>0.31</v>
      </c>
      <c r="L20" s="22">
        <f t="shared" si="2"/>
        <v>0.34</v>
      </c>
      <c r="M20" s="22">
        <f t="shared" si="3"/>
        <v>0.34</v>
      </c>
      <c r="N20" s="22">
        <f t="shared" si="4"/>
        <v>0.34</v>
      </c>
      <c r="O20" s="22">
        <f t="shared" si="5"/>
        <v>0.34</v>
      </c>
      <c r="P20" s="22">
        <f t="shared" si="26"/>
        <v>0.34</v>
      </c>
      <c r="Q20" s="22">
        <f t="shared" si="6"/>
        <v>0.31</v>
      </c>
      <c r="R20" s="22">
        <f t="shared" si="7"/>
        <v>0.34</v>
      </c>
      <c r="S20" s="22">
        <f t="shared" si="8"/>
        <v>0.34</v>
      </c>
      <c r="T20" s="22">
        <f t="shared" si="9"/>
        <v>0.36</v>
      </c>
      <c r="U20" s="22">
        <f t="shared" si="10"/>
        <v>0.34</v>
      </c>
      <c r="V20" s="22">
        <f t="shared" si="11"/>
        <v>0.35</v>
      </c>
      <c r="W20" s="22">
        <f t="shared" si="12"/>
        <v>0.33</v>
      </c>
      <c r="X20" s="22">
        <f t="shared" si="13"/>
        <v>0.34</v>
      </c>
      <c r="Y20" s="22">
        <f t="shared" si="14"/>
        <v>0.31</v>
      </c>
      <c r="Z20" s="22">
        <f t="shared" si="15"/>
        <v>0.34</v>
      </c>
      <c r="AA20" s="22">
        <f t="shared" si="16"/>
        <v>0.3</v>
      </c>
      <c r="AB20" s="22">
        <f t="shared" si="17"/>
        <v>0.35</v>
      </c>
      <c r="AC20" s="22">
        <f t="shared" si="18"/>
        <v>0.35</v>
      </c>
      <c r="AD20" s="22">
        <f t="shared" si="19"/>
        <v>0.38</v>
      </c>
      <c r="AE20" s="22">
        <f t="shared" si="20"/>
        <v>0.31</v>
      </c>
      <c r="AF20" s="22">
        <f t="shared" si="21"/>
        <v>0.35</v>
      </c>
      <c r="AG20" s="22">
        <f t="shared" si="22"/>
        <v>0.28999999999999998</v>
      </c>
      <c r="AH20" s="22">
        <f t="shared" si="23"/>
        <v>0.31</v>
      </c>
      <c r="AI20" s="22">
        <f t="shared" si="24"/>
        <v>0.33</v>
      </c>
      <c r="AJ20" s="22">
        <f t="shared" si="25"/>
        <v>0.31</v>
      </c>
    </row>
    <row r="21" spans="1:36" ht="12.95" customHeight="1">
      <c r="A21" s="21">
        <v>768</v>
      </c>
      <c r="B21" s="78" t="s">
        <v>280</v>
      </c>
      <c r="C21" s="79"/>
      <c r="D21" s="21">
        <v>18</v>
      </c>
      <c r="E21" s="21">
        <v>18</v>
      </c>
      <c r="F21" s="4">
        <f t="shared" si="0"/>
        <v>0.24</v>
      </c>
      <c r="G21" s="5"/>
      <c r="H21" s="21" t="s">
        <v>268</v>
      </c>
      <c r="I21" s="21" t="s">
        <v>270</v>
      </c>
      <c r="J21" s="1" t="s">
        <v>15</v>
      </c>
      <c r="K21" s="22">
        <f t="shared" si="1"/>
        <v>0.22</v>
      </c>
      <c r="L21" s="22">
        <f t="shared" si="2"/>
        <v>0.24</v>
      </c>
      <c r="M21" s="22">
        <f t="shared" si="3"/>
        <v>0.24</v>
      </c>
      <c r="N21" s="22">
        <f t="shared" si="4"/>
        <v>0.24</v>
      </c>
      <c r="O21" s="22">
        <f t="shared" si="5"/>
        <v>0.24</v>
      </c>
      <c r="P21" s="22">
        <f t="shared" si="26"/>
        <v>0.24</v>
      </c>
      <c r="Q21" s="22">
        <f t="shared" si="6"/>
        <v>0.22</v>
      </c>
      <c r="R21" s="22">
        <f t="shared" si="7"/>
        <v>0.23</v>
      </c>
      <c r="S21" s="22">
        <f t="shared" si="8"/>
        <v>0.24</v>
      </c>
      <c r="T21" s="22">
        <f t="shared" si="9"/>
        <v>0.25</v>
      </c>
      <c r="U21" s="22">
        <f t="shared" si="10"/>
        <v>0.23</v>
      </c>
      <c r="V21" s="22">
        <f t="shared" si="11"/>
        <v>0.24</v>
      </c>
      <c r="W21" s="22">
        <f t="shared" si="12"/>
        <v>0.23</v>
      </c>
      <c r="X21" s="22">
        <f t="shared" si="13"/>
        <v>0.23</v>
      </c>
      <c r="Y21" s="22">
        <f t="shared" si="14"/>
        <v>0.2</v>
      </c>
      <c r="Z21" s="22">
        <f t="shared" si="15"/>
        <v>0.23</v>
      </c>
      <c r="AA21" s="22">
        <f t="shared" si="16"/>
        <v>0.21</v>
      </c>
      <c r="AB21" s="22">
        <f t="shared" si="17"/>
        <v>0.23</v>
      </c>
      <c r="AC21" s="22">
        <f t="shared" si="18"/>
        <v>0.24</v>
      </c>
      <c r="AD21" s="22">
        <f t="shared" si="19"/>
        <v>0.27</v>
      </c>
      <c r="AE21" s="22">
        <f t="shared" si="20"/>
        <v>0.21</v>
      </c>
      <c r="AF21" s="22">
        <f t="shared" si="21"/>
        <v>0.23</v>
      </c>
      <c r="AG21" s="22">
        <f t="shared" si="22"/>
        <v>0.2</v>
      </c>
      <c r="AH21" s="22">
        <f t="shared" si="23"/>
        <v>0.21</v>
      </c>
      <c r="AI21" s="22">
        <f t="shared" si="24"/>
        <v>0.23</v>
      </c>
      <c r="AJ21" s="22">
        <f t="shared" si="25"/>
        <v>0.21</v>
      </c>
    </row>
    <row r="22" spans="1:36" ht="12.95" customHeight="1">
      <c r="A22" s="21">
        <v>769</v>
      </c>
      <c r="B22" s="78" t="s">
        <v>280</v>
      </c>
      <c r="C22" s="79"/>
      <c r="D22" s="21">
        <v>24</v>
      </c>
      <c r="E22" s="21">
        <v>19</v>
      </c>
      <c r="F22" s="4">
        <f t="shared" si="0"/>
        <v>0.42</v>
      </c>
      <c r="G22" s="5"/>
      <c r="H22" s="21"/>
      <c r="I22" s="21"/>
      <c r="J22" s="1" t="s">
        <v>15</v>
      </c>
      <c r="K22" s="22">
        <f t="shared" si="1"/>
        <v>0.38</v>
      </c>
      <c r="L22" s="22">
        <f t="shared" si="2"/>
        <v>0.42</v>
      </c>
      <c r="M22" s="22">
        <f t="shared" si="3"/>
        <v>0.42</v>
      </c>
      <c r="N22" s="22">
        <f t="shared" si="4"/>
        <v>0.42</v>
      </c>
      <c r="O22" s="22">
        <f t="shared" si="5"/>
        <v>0.42</v>
      </c>
      <c r="P22" s="22">
        <f t="shared" si="26"/>
        <v>0.42</v>
      </c>
      <c r="Q22" s="22">
        <f t="shared" si="6"/>
        <v>0.38</v>
      </c>
      <c r="R22" s="22">
        <f t="shared" si="7"/>
        <v>0.43</v>
      </c>
      <c r="S22" s="22">
        <f t="shared" si="8"/>
        <v>0.43</v>
      </c>
      <c r="T22" s="22">
        <f t="shared" si="9"/>
        <v>0.44</v>
      </c>
      <c r="U22" s="22">
        <f t="shared" si="10"/>
        <v>0.43</v>
      </c>
      <c r="V22" s="22">
        <f t="shared" si="11"/>
        <v>0.44</v>
      </c>
      <c r="W22" s="22">
        <f t="shared" si="12"/>
        <v>0.41</v>
      </c>
      <c r="X22" s="22">
        <f t="shared" si="13"/>
        <v>0.42</v>
      </c>
      <c r="Y22" s="22">
        <f t="shared" si="14"/>
        <v>0.38</v>
      </c>
      <c r="Z22" s="22">
        <f t="shared" si="15"/>
        <v>0.42</v>
      </c>
      <c r="AA22" s="22">
        <f t="shared" si="16"/>
        <v>0.37</v>
      </c>
      <c r="AB22" s="22">
        <f t="shared" si="17"/>
        <v>0.44</v>
      </c>
      <c r="AC22" s="22">
        <f t="shared" si="18"/>
        <v>0.44</v>
      </c>
      <c r="AD22" s="22">
        <f t="shared" si="19"/>
        <v>0.47</v>
      </c>
      <c r="AE22" s="22">
        <f t="shared" si="20"/>
        <v>0.39</v>
      </c>
      <c r="AF22" s="22">
        <f t="shared" si="21"/>
        <v>0.44</v>
      </c>
      <c r="AG22" s="22">
        <f t="shared" si="22"/>
        <v>0.36</v>
      </c>
      <c r="AH22" s="22">
        <f t="shared" si="23"/>
        <v>0.39</v>
      </c>
      <c r="AI22" s="22">
        <f t="shared" si="24"/>
        <v>0.41</v>
      </c>
      <c r="AJ22" s="22">
        <f t="shared" si="25"/>
        <v>0.39</v>
      </c>
    </row>
    <row r="23" spans="1:36" ht="12.95" customHeight="1">
      <c r="A23" s="21">
        <v>770</v>
      </c>
      <c r="B23" s="78" t="s">
        <v>280</v>
      </c>
      <c r="C23" s="79"/>
      <c r="D23" s="21">
        <v>20</v>
      </c>
      <c r="E23" s="21">
        <v>20</v>
      </c>
      <c r="F23" s="4">
        <f t="shared" si="0"/>
        <v>0.32</v>
      </c>
      <c r="G23" s="5"/>
      <c r="H23" s="21" t="s">
        <v>268</v>
      </c>
      <c r="I23" s="21" t="s">
        <v>270</v>
      </c>
      <c r="J23" s="1" t="s">
        <v>15</v>
      </c>
      <c r="K23" s="22">
        <f t="shared" si="1"/>
        <v>0.28999999999999998</v>
      </c>
      <c r="L23" s="22">
        <f t="shared" si="2"/>
        <v>0.32</v>
      </c>
      <c r="M23" s="22">
        <f t="shared" si="3"/>
        <v>0.33</v>
      </c>
      <c r="N23" s="22">
        <f t="shared" si="4"/>
        <v>0.32</v>
      </c>
      <c r="O23" s="22">
        <f t="shared" si="5"/>
        <v>0.32</v>
      </c>
      <c r="P23" s="22">
        <f t="shared" si="26"/>
        <v>0.32</v>
      </c>
      <c r="Q23" s="22">
        <f t="shared" si="6"/>
        <v>0.28999999999999998</v>
      </c>
      <c r="R23" s="22">
        <f t="shared" si="7"/>
        <v>0.32</v>
      </c>
      <c r="S23" s="22">
        <f t="shared" si="8"/>
        <v>0.33</v>
      </c>
      <c r="T23" s="22">
        <f t="shared" si="9"/>
        <v>0.35</v>
      </c>
      <c r="U23" s="22">
        <f t="shared" si="10"/>
        <v>0.32</v>
      </c>
      <c r="V23" s="22">
        <f t="shared" si="11"/>
        <v>0.32</v>
      </c>
      <c r="W23" s="22">
        <f t="shared" si="12"/>
        <v>0.31</v>
      </c>
      <c r="X23" s="22">
        <f t="shared" si="13"/>
        <v>0.32</v>
      </c>
      <c r="Y23" s="22">
        <f t="shared" si="14"/>
        <v>0.28000000000000003</v>
      </c>
      <c r="Z23" s="22">
        <f t="shared" si="15"/>
        <v>0.31</v>
      </c>
      <c r="AA23" s="22">
        <f t="shared" si="16"/>
        <v>0.28000000000000003</v>
      </c>
      <c r="AB23" s="22">
        <f t="shared" si="17"/>
        <v>0.32</v>
      </c>
      <c r="AC23" s="22">
        <f t="shared" si="18"/>
        <v>0.33</v>
      </c>
      <c r="AD23" s="22">
        <f t="shared" si="19"/>
        <v>0.37</v>
      </c>
      <c r="AE23" s="22">
        <f t="shared" si="20"/>
        <v>0.28999999999999998</v>
      </c>
      <c r="AF23" s="22">
        <f t="shared" si="21"/>
        <v>0.32</v>
      </c>
      <c r="AG23" s="22">
        <f t="shared" si="22"/>
        <v>0.27</v>
      </c>
      <c r="AH23" s="22">
        <f t="shared" si="23"/>
        <v>0.28999999999999998</v>
      </c>
      <c r="AI23" s="22">
        <f t="shared" si="24"/>
        <v>0.31</v>
      </c>
      <c r="AJ23" s="22">
        <f t="shared" si="25"/>
        <v>0.28999999999999998</v>
      </c>
    </row>
    <row r="24" spans="1:36" ht="12.95" customHeight="1">
      <c r="A24" s="21">
        <v>771</v>
      </c>
      <c r="B24" s="78" t="s">
        <v>280</v>
      </c>
      <c r="C24" s="79"/>
      <c r="D24" s="21">
        <v>12</v>
      </c>
      <c r="E24" s="21">
        <v>11</v>
      </c>
      <c r="F24" s="4">
        <f t="shared" si="0"/>
        <v>7.0000000000000007E-2</v>
      </c>
      <c r="G24" s="5" t="s">
        <v>284</v>
      </c>
      <c r="H24" s="21" t="s">
        <v>285</v>
      </c>
      <c r="I24" s="21" t="s">
        <v>281</v>
      </c>
      <c r="J24" s="1" t="s">
        <v>15</v>
      </c>
      <c r="K24" s="22">
        <f t="shared" si="1"/>
        <v>7.0000000000000007E-2</v>
      </c>
      <c r="L24" s="22">
        <f t="shared" si="2"/>
        <v>7.0000000000000007E-2</v>
      </c>
      <c r="M24" s="22">
        <f t="shared" si="3"/>
        <v>7.0000000000000007E-2</v>
      </c>
      <c r="N24" s="22">
        <f t="shared" si="4"/>
        <v>7.0000000000000007E-2</v>
      </c>
      <c r="O24" s="22">
        <f t="shared" si="5"/>
        <v>7.0000000000000007E-2</v>
      </c>
      <c r="P24" s="22">
        <f t="shared" si="26"/>
        <v>7.0000000000000007E-2</v>
      </c>
      <c r="Q24" s="22">
        <f t="shared" si="6"/>
        <v>0.06</v>
      </c>
      <c r="R24" s="22">
        <f t="shared" si="7"/>
        <v>7.0000000000000007E-2</v>
      </c>
      <c r="S24" s="22">
        <f t="shared" si="8"/>
        <v>7.0000000000000007E-2</v>
      </c>
      <c r="T24" s="22">
        <f t="shared" si="9"/>
        <v>7.0000000000000007E-2</v>
      </c>
      <c r="U24" s="22">
        <f t="shared" si="10"/>
        <v>7.0000000000000007E-2</v>
      </c>
      <c r="V24" s="22">
        <f t="shared" si="11"/>
        <v>7.0000000000000007E-2</v>
      </c>
      <c r="W24" s="22">
        <f t="shared" si="12"/>
        <v>7.0000000000000007E-2</v>
      </c>
      <c r="X24" s="22">
        <f t="shared" si="13"/>
        <v>7.0000000000000007E-2</v>
      </c>
      <c r="Y24" s="22">
        <f t="shared" si="14"/>
        <v>0.06</v>
      </c>
      <c r="Z24" s="22">
        <f t="shared" si="15"/>
        <v>7.0000000000000007E-2</v>
      </c>
      <c r="AA24" s="22">
        <f t="shared" si="16"/>
        <v>0.06</v>
      </c>
      <c r="AB24" s="22">
        <f t="shared" si="17"/>
        <v>0.06</v>
      </c>
      <c r="AC24" s="22">
        <f t="shared" si="18"/>
        <v>7.0000000000000007E-2</v>
      </c>
      <c r="AD24" s="22">
        <f t="shared" si="19"/>
        <v>0.08</v>
      </c>
      <c r="AE24" s="22">
        <f t="shared" si="20"/>
        <v>0.06</v>
      </c>
      <c r="AF24" s="22">
        <f t="shared" si="21"/>
        <v>0.06</v>
      </c>
      <c r="AG24" s="22">
        <f t="shared" si="22"/>
        <v>0.06</v>
      </c>
      <c r="AH24" s="22">
        <f t="shared" si="23"/>
        <v>0.06</v>
      </c>
      <c r="AI24" s="22">
        <f t="shared" si="24"/>
        <v>7.0000000000000007E-2</v>
      </c>
      <c r="AJ24" s="22">
        <f t="shared" si="25"/>
        <v>0.06</v>
      </c>
    </row>
    <row r="25" spans="1:36" ht="12.95" customHeight="1">
      <c r="A25" s="21">
        <v>772</v>
      </c>
      <c r="B25" s="78" t="s">
        <v>280</v>
      </c>
      <c r="C25" s="79"/>
      <c r="D25" s="21">
        <v>28</v>
      </c>
      <c r="E25" s="21">
        <v>22</v>
      </c>
      <c r="F25" s="4">
        <f t="shared" si="0"/>
        <v>0.66</v>
      </c>
      <c r="G25" s="5"/>
      <c r="H25" s="21"/>
      <c r="I25" s="21"/>
      <c r="J25" s="1" t="s">
        <v>15</v>
      </c>
      <c r="K25" s="22">
        <f t="shared" si="1"/>
        <v>0.57999999999999996</v>
      </c>
      <c r="L25" s="22">
        <f t="shared" si="2"/>
        <v>0.66</v>
      </c>
      <c r="M25" s="22">
        <f t="shared" si="3"/>
        <v>0.66</v>
      </c>
      <c r="N25" s="22">
        <f t="shared" si="4"/>
        <v>0.65</v>
      </c>
      <c r="O25" s="22">
        <f t="shared" si="5"/>
        <v>0.64</v>
      </c>
      <c r="P25" s="22">
        <f t="shared" si="26"/>
        <v>0.66</v>
      </c>
      <c r="Q25" s="22">
        <f t="shared" si="6"/>
        <v>0.57999999999999996</v>
      </c>
      <c r="R25" s="22">
        <f t="shared" si="7"/>
        <v>0.66</v>
      </c>
      <c r="S25" s="22">
        <f t="shared" si="8"/>
        <v>0.66</v>
      </c>
      <c r="T25" s="22">
        <f t="shared" si="9"/>
        <v>0.7</v>
      </c>
      <c r="U25" s="22">
        <f t="shared" si="10"/>
        <v>0.66</v>
      </c>
      <c r="V25" s="22">
        <f t="shared" si="11"/>
        <v>0.68</v>
      </c>
      <c r="W25" s="22">
        <f t="shared" si="12"/>
        <v>0.63</v>
      </c>
      <c r="X25" s="22">
        <f t="shared" si="13"/>
        <v>0.64</v>
      </c>
      <c r="Y25" s="22">
        <f t="shared" si="14"/>
        <v>0.6</v>
      </c>
      <c r="Z25" s="22">
        <f t="shared" si="15"/>
        <v>0.64</v>
      </c>
      <c r="AA25" s="22">
        <f t="shared" si="16"/>
        <v>0.56000000000000005</v>
      </c>
      <c r="AB25" s="22">
        <f t="shared" si="17"/>
        <v>0.68</v>
      </c>
      <c r="AC25" s="22">
        <f t="shared" si="18"/>
        <v>0.68</v>
      </c>
      <c r="AD25" s="22">
        <f t="shared" si="19"/>
        <v>0.7</v>
      </c>
      <c r="AE25" s="22">
        <f t="shared" si="20"/>
        <v>0.62</v>
      </c>
      <c r="AF25" s="22">
        <f t="shared" si="21"/>
        <v>0.68</v>
      </c>
      <c r="AG25" s="22">
        <f t="shared" si="22"/>
        <v>0.55000000000000004</v>
      </c>
      <c r="AH25" s="22">
        <f t="shared" si="23"/>
        <v>0.6</v>
      </c>
      <c r="AI25" s="22">
        <f t="shared" si="24"/>
        <v>0.63</v>
      </c>
      <c r="AJ25" s="22">
        <f t="shared" si="25"/>
        <v>0.6</v>
      </c>
    </row>
    <row r="26" spans="1:36" ht="12.95" customHeight="1">
      <c r="A26" s="21">
        <v>773</v>
      </c>
      <c r="B26" s="78" t="s">
        <v>280</v>
      </c>
      <c r="C26" s="79"/>
      <c r="D26" s="21">
        <v>12</v>
      </c>
      <c r="E26" s="21">
        <v>15</v>
      </c>
      <c r="F26" s="4">
        <f t="shared" si="0"/>
        <v>0.09</v>
      </c>
      <c r="G26" s="21"/>
      <c r="H26" s="21" t="s">
        <v>268</v>
      </c>
      <c r="I26" s="21" t="s">
        <v>281</v>
      </c>
      <c r="J26" s="1" t="s">
        <v>15</v>
      </c>
      <c r="K26" s="22">
        <f t="shared" si="1"/>
        <v>0.09</v>
      </c>
      <c r="L26" s="22">
        <f t="shared" si="2"/>
        <v>0.09</v>
      </c>
      <c r="M26" s="22">
        <f t="shared" si="3"/>
        <v>0.1</v>
      </c>
      <c r="N26" s="22">
        <f t="shared" si="4"/>
        <v>0.1</v>
      </c>
      <c r="O26" s="22">
        <f t="shared" si="5"/>
        <v>0.1</v>
      </c>
      <c r="P26" s="22">
        <f t="shared" si="26"/>
        <v>0.09</v>
      </c>
      <c r="Q26" s="22">
        <f t="shared" si="6"/>
        <v>0.09</v>
      </c>
      <c r="R26" s="22">
        <f t="shared" si="7"/>
        <v>0.09</v>
      </c>
      <c r="S26" s="22">
        <f t="shared" si="8"/>
        <v>0.1</v>
      </c>
      <c r="T26" s="22">
        <f t="shared" si="9"/>
        <v>0.1</v>
      </c>
      <c r="U26" s="22">
        <f t="shared" si="10"/>
        <v>0.09</v>
      </c>
      <c r="V26" s="22">
        <f t="shared" si="11"/>
        <v>0.09</v>
      </c>
      <c r="W26" s="22">
        <f t="shared" si="12"/>
        <v>0.09</v>
      </c>
      <c r="X26" s="22">
        <f t="shared" si="13"/>
        <v>0.09</v>
      </c>
      <c r="Y26" s="22">
        <f t="shared" si="14"/>
        <v>0.08</v>
      </c>
      <c r="Z26" s="22">
        <f t="shared" si="15"/>
        <v>0.09</v>
      </c>
      <c r="AA26" s="22">
        <f t="shared" si="16"/>
        <v>0.08</v>
      </c>
      <c r="AB26" s="22">
        <f t="shared" si="17"/>
        <v>0.09</v>
      </c>
      <c r="AC26" s="22">
        <f t="shared" si="18"/>
        <v>0.09</v>
      </c>
      <c r="AD26" s="22">
        <f t="shared" si="19"/>
        <v>0.12</v>
      </c>
      <c r="AE26" s="22">
        <f t="shared" si="20"/>
        <v>0.08</v>
      </c>
      <c r="AF26" s="22">
        <f t="shared" si="21"/>
        <v>0.09</v>
      </c>
      <c r="AG26" s="22">
        <f t="shared" si="22"/>
        <v>0.08</v>
      </c>
      <c r="AH26" s="22">
        <f t="shared" si="23"/>
        <v>0.08</v>
      </c>
      <c r="AI26" s="22">
        <f t="shared" si="24"/>
        <v>0.09</v>
      </c>
      <c r="AJ26" s="22">
        <f t="shared" si="25"/>
        <v>0.08</v>
      </c>
    </row>
    <row r="27" spans="1:36" ht="12.95" customHeight="1">
      <c r="A27" s="21">
        <v>774</v>
      </c>
      <c r="B27" s="78" t="s">
        <v>280</v>
      </c>
      <c r="C27" s="79"/>
      <c r="D27" s="21">
        <v>16</v>
      </c>
      <c r="E27" s="21">
        <v>16</v>
      </c>
      <c r="F27" s="4">
        <f t="shared" si="0"/>
        <v>0.17</v>
      </c>
      <c r="G27" s="21"/>
      <c r="H27" s="21"/>
      <c r="I27" s="21"/>
      <c r="J27" s="1" t="s">
        <v>15</v>
      </c>
      <c r="K27" s="22">
        <f t="shared" si="1"/>
        <v>0.16</v>
      </c>
      <c r="L27" s="22">
        <f t="shared" si="2"/>
        <v>0.17</v>
      </c>
      <c r="M27" s="22">
        <f t="shared" si="3"/>
        <v>0.17</v>
      </c>
      <c r="N27" s="22">
        <f t="shared" si="4"/>
        <v>0.17</v>
      </c>
      <c r="O27" s="22">
        <f t="shared" si="5"/>
        <v>0.17</v>
      </c>
      <c r="P27" s="22">
        <f t="shared" si="26"/>
        <v>0.17</v>
      </c>
      <c r="Q27" s="22">
        <f t="shared" si="6"/>
        <v>0.15</v>
      </c>
      <c r="R27" s="22">
        <f t="shared" si="7"/>
        <v>0.17</v>
      </c>
      <c r="S27" s="22">
        <f t="shared" si="8"/>
        <v>0.17</v>
      </c>
      <c r="T27" s="22">
        <f t="shared" si="9"/>
        <v>0.18</v>
      </c>
      <c r="U27" s="22">
        <f t="shared" si="10"/>
        <v>0.17</v>
      </c>
      <c r="V27" s="22">
        <f t="shared" si="11"/>
        <v>0.17</v>
      </c>
      <c r="W27" s="22">
        <f t="shared" si="12"/>
        <v>0.16</v>
      </c>
      <c r="X27" s="22">
        <f t="shared" si="13"/>
        <v>0.17</v>
      </c>
      <c r="Y27" s="22">
        <f t="shared" si="14"/>
        <v>0.14000000000000001</v>
      </c>
      <c r="Z27" s="22">
        <f t="shared" si="15"/>
        <v>0.16</v>
      </c>
      <c r="AA27" s="22">
        <f t="shared" si="16"/>
        <v>0.15</v>
      </c>
      <c r="AB27" s="22">
        <f t="shared" si="17"/>
        <v>0.16</v>
      </c>
      <c r="AC27" s="22">
        <f t="shared" si="18"/>
        <v>0.17</v>
      </c>
      <c r="AD27" s="22">
        <f t="shared" si="19"/>
        <v>0.2</v>
      </c>
      <c r="AE27" s="22">
        <f t="shared" si="20"/>
        <v>0.15</v>
      </c>
      <c r="AF27" s="22">
        <f t="shared" si="21"/>
        <v>0.16</v>
      </c>
      <c r="AG27" s="22">
        <f t="shared" si="22"/>
        <v>0.14000000000000001</v>
      </c>
      <c r="AH27" s="22">
        <f t="shared" si="23"/>
        <v>0.15</v>
      </c>
      <c r="AI27" s="22">
        <f t="shared" si="24"/>
        <v>0.17</v>
      </c>
      <c r="AJ27" s="22">
        <f t="shared" si="25"/>
        <v>0.15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308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22</v>
      </c>
      <c r="D47" s="13">
        <f>COUNTIF(G4:G43,"*下層*")</f>
        <v>2</v>
      </c>
      <c r="E47" s="13">
        <f>COUNTA(A4:A43)</f>
        <v>24</v>
      </c>
      <c r="F47" s="9"/>
      <c r="G47" s="14">
        <f>C47*100</f>
        <v>2200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19</v>
      </c>
      <c r="D48" s="13">
        <f>IF(D47&gt;0,ROUND(SUMIF(G4:G43,"*下層*",E4:E43)/D47,0),"")</f>
        <v>10</v>
      </c>
      <c r="E48" s="13">
        <f>ROUND(SUM(E4:E43)/E47,0)</f>
        <v>19</v>
      </c>
      <c r="F48" s="12"/>
      <c r="G48" s="14">
        <f>C48</f>
        <v>19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23</v>
      </c>
      <c r="D49" s="13">
        <f>IF(D47&gt;0,ROUND(SUMIF(G4:G43,"*下層*",D4:D43)/D47,0),"")</f>
        <v>12</v>
      </c>
      <c r="E49" s="13">
        <f>ROUND(SUM(D4:D43)/E47,0)</f>
        <v>22</v>
      </c>
      <c r="F49" s="12"/>
      <c r="G49" s="14">
        <f>C49</f>
        <v>23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9.7799999999999994</v>
      </c>
      <c r="D50" s="15">
        <f>SUMIF(G4:G43,"*下層*",F4:F43)</f>
        <v>0.12000000000000001</v>
      </c>
      <c r="E50" s="4">
        <f>SUM(F4:F43)</f>
        <v>9.8999999999999986</v>
      </c>
      <c r="F50" s="12"/>
      <c r="G50" s="16">
        <f>C50*100</f>
        <v>977.99999999999989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形状比＝83、Sr＝11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7</v>
      </c>
      <c r="D54" s="13">
        <f>COUNTIF(H4:H43,"▲")</f>
        <v>2</v>
      </c>
      <c r="E54" s="13">
        <f>COUNTA(H4:H43)</f>
        <v>9</v>
      </c>
      <c r="F54" s="9"/>
      <c r="G54" s="14">
        <f>C54*100</f>
        <v>700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17</v>
      </c>
      <c r="D55" s="13">
        <f>IF(D54&gt;0,ROUND(SUMIF(H4:H43,"▲",E4:E43)/D54,0),"")</f>
        <v>10</v>
      </c>
      <c r="E55" s="13">
        <f>ROUND(SUMIF(H4:H43,"*",E4:E43)/E54,0)</f>
        <v>16</v>
      </c>
      <c r="F55" s="12"/>
      <c r="G55" s="14">
        <f>C55</f>
        <v>17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16</v>
      </c>
      <c r="D56" s="13">
        <f>IF(D54&gt;0,ROUND(SUMIF(H4:H43,"▲",D4:D43)/D54,0),"")</f>
        <v>12</v>
      </c>
      <c r="E56" s="13">
        <f>ROUND(SUMIF(H4:H43,"*",D4:D43)/E54,0)</f>
        <v>15</v>
      </c>
      <c r="F56" s="12"/>
      <c r="G56" s="14">
        <f>C56</f>
        <v>16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1.3800000000000001</v>
      </c>
      <c r="D57" s="15">
        <f>SUMIF(H4:H43,"▲",F4:F43)</f>
        <v>0.12000000000000001</v>
      </c>
      <c r="E57" s="15">
        <f>SUM(C57:D57)</f>
        <v>1.5000000000000002</v>
      </c>
      <c r="F57" s="12"/>
      <c r="G57" s="18">
        <f>C57*100</f>
        <v>138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31.8</v>
      </c>
      <c r="D61" s="19">
        <f>IF(D47&gt;0,ROUND(D54/D47*100,1),"")</f>
        <v>100</v>
      </c>
      <c r="E61" s="19">
        <f>ROUND(E54/E47*100,1)</f>
        <v>37.5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14.1</v>
      </c>
      <c r="D62" s="19">
        <f>IF(D47&gt;0,ROUND(D57/D50*100,1),"")</f>
        <v>100</v>
      </c>
      <c r="E62" s="19">
        <f>ROUND(E57/E50*100,1)</f>
        <v>15.2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15</v>
      </c>
      <c r="D66" s="13">
        <f>D47-D54</f>
        <v>0</v>
      </c>
      <c r="E66" s="13">
        <f>SUM(C66:D66)</f>
        <v>15</v>
      </c>
      <c r="F66" s="9"/>
      <c r="G66" s="14">
        <f>C66*100</f>
        <v>1500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20</v>
      </c>
      <c r="D67" s="13" t="str">
        <f>IF(D66&gt;0,ROUND(SUMIFS(E4:E43,G4:G43,"*下層*",H4:H43,"")/D66,0),"")</f>
        <v/>
      </c>
      <c r="E67" s="13">
        <f>IF(E66&gt;0,ROUND(SUMIF(H4:H43,"",E4:E43)/E66,0),"")</f>
        <v>20</v>
      </c>
      <c r="F67" s="12"/>
      <c r="G67" s="14">
        <f>C67</f>
        <v>20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26</v>
      </c>
      <c r="D68" s="13" t="str">
        <f>IF(D66&gt;0,ROUND(SUMIFS(D4:D43,G4:G43,"*下層*",H4:H43,"")/D66,0),"")</f>
        <v/>
      </c>
      <c r="E68" s="13">
        <f>IF(E66&gt;0,ROUND(SUMIF(H4:H43,"",D4:D43)/E66,0),"")</f>
        <v>26</v>
      </c>
      <c r="F68" s="12"/>
      <c r="G68" s="14">
        <f>C68</f>
        <v>26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8.3999999999999986</v>
      </c>
      <c r="D69" s="15" t="str">
        <f>IF(D66&gt;0,D50-D57,"")</f>
        <v/>
      </c>
      <c r="E69" s="4">
        <f>SUM(C69:D69)</f>
        <v>8.3999999999999986</v>
      </c>
      <c r="F69" s="12"/>
      <c r="G69" s="16">
        <f>C69*100</f>
        <v>839.99999999999989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形状比＝77、Sr＝13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15" priority="16" stopIfTrue="1">
      <formula>AND(($H4="スギ"),(#REF!&lt;12))</formula>
    </cfRule>
  </conditionalFormatting>
  <conditionalFormatting sqref="L4:L43">
    <cfRule type="expression" dxfId="414" priority="15" stopIfTrue="1">
      <formula>AND(($H4="スギ"),(#REF!&lt;22),(#REF!&gt;=12))</formula>
    </cfRule>
  </conditionalFormatting>
  <conditionalFormatting sqref="M4:M43">
    <cfRule type="expression" dxfId="413" priority="14" stopIfTrue="1">
      <formula>AND(($H4="スギ"),(#REF!&lt;32),(#REF!&gt;=22))</formula>
    </cfRule>
  </conditionalFormatting>
  <conditionalFormatting sqref="N4:N43">
    <cfRule type="expression" dxfId="412" priority="13" stopIfTrue="1">
      <formula>AND(($H4="スギ"),(#REF!&lt;42),(#REF!&gt;=32))</formula>
    </cfRule>
  </conditionalFormatting>
  <conditionalFormatting sqref="S4:S43">
    <cfRule type="expression" dxfId="411" priority="9" stopIfTrue="1">
      <formula>AND(($H4="ヒノキ"),(#REF!&lt;32),(#REF!&gt;=22))</formula>
    </cfRule>
  </conditionalFormatting>
  <conditionalFormatting sqref="Z4:AF43 U4:U43 AJ4:AJ43 O4:P43">
    <cfRule type="expression" dxfId="410" priority="12" stopIfTrue="1">
      <formula>AND(($H4="スギ"),(#REF!&gt;=42))</formula>
    </cfRule>
  </conditionalFormatting>
  <conditionalFormatting sqref="Z4:AF43 AJ4:AJ43 T4:U43">
    <cfRule type="expression" dxfId="409" priority="8" stopIfTrue="1">
      <formula>AND(($H4="ヒノキ"),(#REF!&gt;=32))</formula>
    </cfRule>
  </conditionalFormatting>
  <conditionalFormatting sqref="AA4:AA43 Q4:Q43">
    <cfRule type="expression" dxfId="408" priority="11" stopIfTrue="1">
      <formula>AND(($H4="ヒノキ"),(#REF!&lt;12))</formula>
    </cfRule>
  </conditionalFormatting>
  <conditionalFormatting sqref="AA4:AA43 V4:V43">
    <cfRule type="expression" dxfId="407" priority="7" stopIfTrue="1">
      <formula>AND(($H4="アカマツ"),(#REF!&lt;12))</formula>
    </cfRule>
  </conditionalFormatting>
  <conditionalFormatting sqref="AB4:AB43 W4:W43">
    <cfRule type="expression" dxfId="406" priority="6" stopIfTrue="1">
      <formula>AND(($H4="アカマツ"),(#REF!&lt;22),(#REF!&gt;=12))</formula>
    </cfRule>
  </conditionalFormatting>
  <conditionalFormatting sqref="AB4:AE43 R4:R43">
    <cfRule type="expression" dxfId="405" priority="10" stopIfTrue="1">
      <formula>AND(($H4="ヒノキ"),(#REF!&lt;22),(#REF!&gt;=12))</formula>
    </cfRule>
  </conditionalFormatting>
  <conditionalFormatting sqref="AC4:AC43 X4:X43">
    <cfRule type="expression" dxfId="404" priority="5" stopIfTrue="1">
      <formula>AND(($H4="アカマツ"),(#REF!&lt;42),(#REF!&gt;=22))</formula>
    </cfRule>
  </conditionalFormatting>
  <conditionalFormatting sqref="AG4:AG43">
    <cfRule type="expression" dxfId="403" priority="3" stopIfTrue="1">
      <formula>AND(($H4&lt;&gt;"スギ"),($H4&lt;&gt;"ヒノキ"),($H4&lt;&gt;"アカマツ"),(#REF!&lt;12))</formula>
    </cfRule>
  </conditionalFormatting>
  <conditionalFormatting sqref="AH4:AH43">
    <cfRule type="expression" dxfId="40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0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0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6C21-DE71-4F47-95CD-CA27BF4A2B43}">
  <sheetPr>
    <tabColor rgb="FF00B0F0"/>
  </sheetPr>
  <dimension ref="A1:AJ120"/>
  <sheetViews>
    <sheetView showGridLines="0" view="pageBreakPreview" topLeftCell="A40" zoomScale="98" zoomScaleNormal="85" zoomScaleSheetLayoutView="98" workbookViewId="0">
      <selection activeCell="G6" sqref="G6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243</v>
      </c>
      <c r="B2" s="65"/>
      <c r="C2" s="65"/>
      <c r="D2" s="65"/>
      <c r="E2" s="65"/>
      <c r="F2" s="65"/>
      <c r="G2" s="65"/>
      <c r="H2" s="66" t="s">
        <v>276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721</v>
      </c>
      <c r="B4" s="78" t="s">
        <v>286</v>
      </c>
      <c r="C4" s="79"/>
      <c r="D4" s="21">
        <v>20</v>
      </c>
      <c r="E4" s="21">
        <v>17</v>
      </c>
      <c r="F4" s="4">
        <f t="shared" ref="F4:F43" si="0">IF(D4&gt;0,IF(B4="スギ",P4,IF(B4="ヒノキ",U4,IF(B4="アカマツ",Z4,IF(B4="カラマツ",AF4,AJ4)))),"")</f>
        <v>0.27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0.25</v>
      </c>
      <c r="L4" s="22">
        <f t="shared" ref="L4:L43" si="2">ROUND(10^(-5+0.73504+1.83346*LOG(D4)+1.06569*LOG(E4)),2)</f>
        <v>0.27</v>
      </c>
      <c r="M4" s="22">
        <f t="shared" ref="M4:M43" si="3">ROUND(10^(-5+0.71514+1.74357*LOG(D4)+1.17719*LOG(E4)),2)</f>
        <v>0.27</v>
      </c>
      <c r="N4" s="22">
        <f t="shared" ref="N4:N43" si="4">ROUND(10^(-5+0.82956+1.76381*LOG(D4)+1.06412*LOG(E4)),2)</f>
        <v>0.27</v>
      </c>
      <c r="O4" s="22">
        <f t="shared" ref="O4:O43" si="5">ROUND(10^(-5+0.88226+1.79204*LOG(D4)+0.99303*LOG(E4)),2)</f>
        <v>0.27</v>
      </c>
      <c r="P4" s="22">
        <f>HLOOKUP($D4,K$3:O$43,MATCH($A4,$A$3:$A$43,0),1)</f>
        <v>0.27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0.25</v>
      </c>
      <c r="R4" s="22">
        <f t="shared" ref="R4:R43" si="7">ROUND(10^(1.905709*LOG(D4)+1.011385*LOG(E4)-4.293729),2)</f>
        <v>0.27</v>
      </c>
      <c r="S4" s="22">
        <f t="shared" ref="S4:S43" si="8">ROUND(10^(1.771888*LOG(D4)+1.138415*LOG(E4)-4.271259),2)</f>
        <v>0.27</v>
      </c>
      <c r="T4" s="22">
        <f t="shared" ref="T4:T43" si="9">ROUND(10^(1.671519*LOG(D4)+1.363617*LOG(E4)-4.404407),2)</f>
        <v>0.28000000000000003</v>
      </c>
      <c r="U4" s="22">
        <f t="shared" ref="U4:U43" si="10">HLOOKUP($D4,Q$3:T$43,MATCH($A4,$A$3:$A$43,0),1)</f>
        <v>0.27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0.28000000000000003</v>
      </c>
      <c r="W4" s="22">
        <f t="shared" ref="W4:W43" si="12">ROUND(10^(-4.155639+1.847898*LOG(D4)+0.951955*LOG(E4)),2)</f>
        <v>0.26</v>
      </c>
      <c r="X4" s="22">
        <f t="shared" ref="X4:X43" si="13">ROUND(10^(-4.194535+1.804172*LOG(D4)+1.034248*LOG(E4)),2)</f>
        <v>0.27</v>
      </c>
      <c r="Y4" s="22">
        <f t="shared" ref="Y4:Y43" si="14">ROUND(10^(-4.42347+2.006485*LOG(D4)+0.967757*LOG(E4)),2)</f>
        <v>0.24</v>
      </c>
      <c r="Z4" s="22">
        <f t="shared" ref="Z4:Z43" si="15">HLOOKUP($D4,V$3:Y$43,MATCH($A4,$A$3:$A$43,0),1)</f>
        <v>0.26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0.24</v>
      </c>
      <c r="AB4" s="22">
        <f t="shared" ref="AB4:AB43" si="17">ROUND(10^(1.979213*LOG(D4)+0.998347*LOG(E4)-4.369281),2)</f>
        <v>0.27</v>
      </c>
      <c r="AC4" s="22">
        <f t="shared" ref="AC4:AC43" si="18">ROUND(10^(1.904401*LOG(D4)+1.062478*LOG(E4)-4.348104),2)</f>
        <v>0.27</v>
      </c>
      <c r="AD4" s="22">
        <f t="shared" ref="AD4:AD43" si="19">ROUND(10^(1.640825*LOG(D4)+1.080387*LOG(E4)-3.976731),2)</f>
        <v>0.31</v>
      </c>
      <c r="AE4" s="22">
        <f t="shared" ref="AE4:AE43" si="20">ROUND(10^(1.90887*LOG(D4)+1.088002*LOG(E4)-4.431495),2)</f>
        <v>0.25</v>
      </c>
      <c r="AF4" s="22">
        <f t="shared" ref="AF4:AF43" si="21">HLOOKUP($D4,AA$3:AE$43,MATCH($A4,$A$3:$A$43,0),1)</f>
        <v>0.27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0.23</v>
      </c>
      <c r="AH4" s="22">
        <f t="shared" ref="AH4:AH43" si="23">ROUND(10^(1.93813902*LOG(D4)+0.96697002*LOG(E4)-4.32216295),2)</f>
        <v>0.25</v>
      </c>
      <c r="AI4" s="22">
        <f t="shared" ref="AI4:AI43" si="24">ROUND(10^(1.82464098*LOG(D4)+0.97625989*LOG(E4)-4.15096808),2)</f>
        <v>0.27</v>
      </c>
      <c r="AJ4" s="22">
        <f t="shared" ref="AJ4:AJ43" si="25">HLOOKUP($D4,AG$3:AI$43,MATCH($A4,$A$3:$A$43,0),1)</f>
        <v>0.25</v>
      </c>
    </row>
    <row r="5" spans="1:36" ht="12.95" customHeight="1">
      <c r="A5" s="21">
        <v>722</v>
      </c>
      <c r="B5" s="78" t="s">
        <v>286</v>
      </c>
      <c r="C5" s="79"/>
      <c r="D5" s="21">
        <v>20</v>
      </c>
      <c r="E5" s="21">
        <v>15</v>
      </c>
      <c r="F5" s="4">
        <f t="shared" si="0"/>
        <v>0.24</v>
      </c>
      <c r="G5" s="5"/>
      <c r="H5" s="21"/>
      <c r="I5" s="21"/>
      <c r="J5" s="1" t="s">
        <v>15</v>
      </c>
      <c r="K5" s="22">
        <f t="shared" si="1"/>
        <v>0.22</v>
      </c>
      <c r="L5" s="22">
        <f t="shared" si="2"/>
        <v>0.24</v>
      </c>
      <c r="M5" s="22">
        <f t="shared" si="3"/>
        <v>0.23</v>
      </c>
      <c r="N5" s="22">
        <f t="shared" si="4"/>
        <v>0.24</v>
      </c>
      <c r="O5" s="22">
        <f t="shared" si="5"/>
        <v>0.24</v>
      </c>
      <c r="P5" s="22">
        <f t="shared" ref="P5:P43" si="26">HLOOKUP($D5,K$3:O$43,MATCH(A5,$A$3:$A$43,0),1)</f>
        <v>0.24</v>
      </c>
      <c r="Q5" s="22">
        <f t="shared" si="6"/>
        <v>0.22</v>
      </c>
      <c r="R5" s="22">
        <f t="shared" si="7"/>
        <v>0.24</v>
      </c>
      <c r="S5" s="22">
        <f t="shared" si="8"/>
        <v>0.24</v>
      </c>
      <c r="T5" s="22">
        <f t="shared" si="9"/>
        <v>0.24</v>
      </c>
      <c r="U5" s="22">
        <f t="shared" si="10"/>
        <v>0.24</v>
      </c>
      <c r="V5" s="22">
        <f t="shared" si="11"/>
        <v>0.25</v>
      </c>
      <c r="W5" s="22">
        <f t="shared" si="12"/>
        <v>0.23</v>
      </c>
      <c r="X5" s="22">
        <f t="shared" si="13"/>
        <v>0.23</v>
      </c>
      <c r="Y5" s="22">
        <f t="shared" si="14"/>
        <v>0.21</v>
      </c>
      <c r="Z5" s="22">
        <f t="shared" si="15"/>
        <v>0.23</v>
      </c>
      <c r="AA5" s="22">
        <f t="shared" si="16"/>
        <v>0.21</v>
      </c>
      <c r="AB5" s="22">
        <f t="shared" si="17"/>
        <v>0.24</v>
      </c>
      <c r="AC5" s="22">
        <f t="shared" si="18"/>
        <v>0.24</v>
      </c>
      <c r="AD5" s="22">
        <f t="shared" si="19"/>
        <v>0.27</v>
      </c>
      <c r="AE5" s="22">
        <f t="shared" si="20"/>
        <v>0.21</v>
      </c>
      <c r="AF5" s="22">
        <f t="shared" si="21"/>
        <v>0.24</v>
      </c>
      <c r="AG5" s="22">
        <f t="shared" si="22"/>
        <v>0.21</v>
      </c>
      <c r="AH5" s="22">
        <f t="shared" si="23"/>
        <v>0.22</v>
      </c>
      <c r="AI5" s="22">
        <f t="shared" si="24"/>
        <v>0.24</v>
      </c>
      <c r="AJ5" s="22">
        <f t="shared" si="25"/>
        <v>0.22</v>
      </c>
    </row>
    <row r="6" spans="1:36" ht="12.95" customHeight="1">
      <c r="A6" s="21">
        <v>723</v>
      </c>
      <c r="B6" s="78" t="s">
        <v>286</v>
      </c>
      <c r="C6" s="79"/>
      <c r="D6" s="21">
        <v>12</v>
      </c>
      <c r="E6" s="21">
        <v>13</v>
      </c>
      <c r="F6" s="4">
        <f t="shared" si="0"/>
        <v>0.08</v>
      </c>
      <c r="G6" s="5" t="s">
        <v>287</v>
      </c>
      <c r="H6" s="21" t="s">
        <v>288</v>
      </c>
      <c r="I6" s="21" t="s">
        <v>289</v>
      </c>
      <c r="J6" s="1" t="s">
        <v>15</v>
      </c>
      <c r="K6" s="22">
        <f t="shared" si="1"/>
        <v>0.08</v>
      </c>
      <c r="L6" s="22">
        <f t="shared" si="2"/>
        <v>0.08</v>
      </c>
      <c r="M6" s="22">
        <f t="shared" si="3"/>
        <v>0.08</v>
      </c>
      <c r="N6" s="22">
        <f t="shared" si="4"/>
        <v>0.08</v>
      </c>
      <c r="O6" s="22">
        <f t="shared" si="5"/>
        <v>0.08</v>
      </c>
      <c r="P6" s="22">
        <f t="shared" si="26"/>
        <v>0.08</v>
      </c>
      <c r="Q6" s="22">
        <f t="shared" si="6"/>
        <v>0.08</v>
      </c>
      <c r="R6" s="22">
        <f t="shared" si="7"/>
        <v>0.08</v>
      </c>
      <c r="S6" s="22">
        <f t="shared" si="8"/>
        <v>0.08</v>
      </c>
      <c r="T6" s="22">
        <f t="shared" si="9"/>
        <v>0.08</v>
      </c>
      <c r="U6" s="22">
        <f t="shared" si="10"/>
        <v>0.08</v>
      </c>
      <c r="V6" s="22">
        <f t="shared" si="11"/>
        <v>0.08</v>
      </c>
      <c r="W6" s="22">
        <f t="shared" si="12"/>
        <v>0.08</v>
      </c>
      <c r="X6" s="22">
        <f t="shared" si="13"/>
        <v>0.08</v>
      </c>
      <c r="Y6" s="22">
        <f t="shared" si="14"/>
        <v>7.0000000000000007E-2</v>
      </c>
      <c r="Z6" s="22">
        <f t="shared" si="15"/>
        <v>0.08</v>
      </c>
      <c r="AA6" s="22">
        <f t="shared" si="16"/>
        <v>7.0000000000000007E-2</v>
      </c>
      <c r="AB6" s="22">
        <f t="shared" si="17"/>
        <v>0.08</v>
      </c>
      <c r="AC6" s="22">
        <f t="shared" si="18"/>
        <v>0.08</v>
      </c>
      <c r="AD6" s="22">
        <f t="shared" si="19"/>
        <v>0.1</v>
      </c>
      <c r="AE6" s="22">
        <f t="shared" si="20"/>
        <v>7.0000000000000007E-2</v>
      </c>
      <c r="AF6" s="22">
        <f t="shared" si="21"/>
        <v>0.08</v>
      </c>
      <c r="AG6" s="22">
        <f t="shared" si="22"/>
        <v>7.0000000000000007E-2</v>
      </c>
      <c r="AH6" s="22">
        <f t="shared" si="23"/>
        <v>7.0000000000000007E-2</v>
      </c>
      <c r="AI6" s="22">
        <f t="shared" si="24"/>
        <v>0.08</v>
      </c>
      <c r="AJ6" s="22">
        <f t="shared" si="25"/>
        <v>7.0000000000000007E-2</v>
      </c>
    </row>
    <row r="7" spans="1:36" ht="12.95" customHeight="1">
      <c r="A7" s="21">
        <v>724</v>
      </c>
      <c r="B7" s="78" t="s">
        <v>286</v>
      </c>
      <c r="C7" s="79"/>
      <c r="D7" s="21">
        <v>24</v>
      </c>
      <c r="E7" s="21">
        <v>17</v>
      </c>
      <c r="F7" s="4">
        <f t="shared" si="0"/>
        <v>0.38</v>
      </c>
      <c r="G7" s="5"/>
      <c r="H7" s="21"/>
      <c r="I7" s="21"/>
      <c r="J7" s="1" t="s">
        <v>15</v>
      </c>
      <c r="K7" s="22">
        <f t="shared" si="1"/>
        <v>0.34</v>
      </c>
      <c r="L7" s="22">
        <f t="shared" si="2"/>
        <v>0.38</v>
      </c>
      <c r="M7" s="22">
        <f t="shared" si="3"/>
        <v>0.37</v>
      </c>
      <c r="N7" s="22">
        <f t="shared" si="4"/>
        <v>0.37</v>
      </c>
      <c r="O7" s="22">
        <f t="shared" si="5"/>
        <v>0.38</v>
      </c>
      <c r="P7" s="22">
        <f t="shared" si="26"/>
        <v>0.37</v>
      </c>
      <c r="Q7" s="22">
        <f t="shared" si="6"/>
        <v>0.34</v>
      </c>
      <c r="R7" s="22">
        <f t="shared" si="7"/>
        <v>0.38</v>
      </c>
      <c r="S7" s="22">
        <f t="shared" si="8"/>
        <v>0.38</v>
      </c>
      <c r="T7" s="22">
        <f t="shared" si="9"/>
        <v>0.38</v>
      </c>
      <c r="U7" s="22">
        <f t="shared" si="10"/>
        <v>0.38</v>
      </c>
      <c r="V7" s="22">
        <f t="shared" si="11"/>
        <v>0.4</v>
      </c>
      <c r="W7" s="22">
        <f t="shared" si="12"/>
        <v>0.37</v>
      </c>
      <c r="X7" s="22">
        <f t="shared" si="13"/>
        <v>0.37</v>
      </c>
      <c r="Y7" s="22">
        <f t="shared" si="14"/>
        <v>0.34</v>
      </c>
      <c r="Z7" s="22">
        <f t="shared" si="15"/>
        <v>0.37</v>
      </c>
      <c r="AA7" s="22">
        <f t="shared" si="16"/>
        <v>0.33</v>
      </c>
      <c r="AB7" s="22">
        <f t="shared" si="17"/>
        <v>0.39</v>
      </c>
      <c r="AC7" s="22">
        <f t="shared" si="18"/>
        <v>0.39</v>
      </c>
      <c r="AD7" s="22">
        <f t="shared" si="19"/>
        <v>0.41</v>
      </c>
      <c r="AE7" s="22">
        <f t="shared" si="20"/>
        <v>0.35</v>
      </c>
      <c r="AF7" s="22">
        <f t="shared" si="21"/>
        <v>0.39</v>
      </c>
      <c r="AG7" s="22">
        <f t="shared" si="22"/>
        <v>0.33</v>
      </c>
      <c r="AH7" s="22">
        <f t="shared" si="23"/>
        <v>0.35</v>
      </c>
      <c r="AI7" s="22">
        <f t="shared" si="24"/>
        <v>0.37</v>
      </c>
      <c r="AJ7" s="22">
        <f t="shared" si="25"/>
        <v>0.35</v>
      </c>
    </row>
    <row r="8" spans="1:36" ht="12.95" customHeight="1">
      <c r="A8" s="21">
        <v>725</v>
      </c>
      <c r="B8" s="78" t="s">
        <v>286</v>
      </c>
      <c r="C8" s="79"/>
      <c r="D8" s="21">
        <v>20</v>
      </c>
      <c r="E8" s="21">
        <v>16</v>
      </c>
      <c r="F8" s="4">
        <f t="shared" si="0"/>
        <v>0.25</v>
      </c>
      <c r="G8" s="5"/>
      <c r="H8" s="21"/>
      <c r="I8" s="21"/>
      <c r="J8" s="1" t="s">
        <v>15</v>
      </c>
      <c r="K8" s="22">
        <f t="shared" si="1"/>
        <v>0.23</v>
      </c>
      <c r="L8" s="22">
        <f t="shared" si="2"/>
        <v>0.25</v>
      </c>
      <c r="M8" s="22">
        <f t="shared" si="3"/>
        <v>0.25</v>
      </c>
      <c r="N8" s="22">
        <f t="shared" si="4"/>
        <v>0.25</v>
      </c>
      <c r="O8" s="22">
        <f t="shared" si="5"/>
        <v>0.26</v>
      </c>
      <c r="P8" s="22">
        <f t="shared" si="26"/>
        <v>0.25</v>
      </c>
      <c r="Q8" s="22">
        <f t="shared" si="6"/>
        <v>0.23</v>
      </c>
      <c r="R8" s="22">
        <f t="shared" si="7"/>
        <v>0.25</v>
      </c>
      <c r="S8" s="22">
        <f t="shared" si="8"/>
        <v>0.25</v>
      </c>
      <c r="T8" s="22">
        <f t="shared" si="9"/>
        <v>0.26</v>
      </c>
      <c r="U8" s="22">
        <f t="shared" si="10"/>
        <v>0.25</v>
      </c>
      <c r="V8" s="22">
        <f t="shared" si="11"/>
        <v>0.26</v>
      </c>
      <c r="W8" s="22">
        <f t="shared" si="12"/>
        <v>0.25</v>
      </c>
      <c r="X8" s="22">
        <f t="shared" si="13"/>
        <v>0.25</v>
      </c>
      <c r="Y8" s="22">
        <f t="shared" si="14"/>
        <v>0.23</v>
      </c>
      <c r="Z8" s="22">
        <f t="shared" si="15"/>
        <v>0.25</v>
      </c>
      <c r="AA8" s="22">
        <f t="shared" si="16"/>
        <v>0.22</v>
      </c>
      <c r="AB8" s="22">
        <f t="shared" si="17"/>
        <v>0.26</v>
      </c>
      <c r="AC8" s="22">
        <f t="shared" si="18"/>
        <v>0.26</v>
      </c>
      <c r="AD8" s="22">
        <f t="shared" si="19"/>
        <v>0.28999999999999998</v>
      </c>
      <c r="AE8" s="22">
        <f t="shared" si="20"/>
        <v>0.23</v>
      </c>
      <c r="AF8" s="22">
        <f t="shared" si="21"/>
        <v>0.26</v>
      </c>
      <c r="AG8" s="22">
        <f t="shared" si="22"/>
        <v>0.22</v>
      </c>
      <c r="AH8" s="22">
        <f t="shared" si="23"/>
        <v>0.23</v>
      </c>
      <c r="AI8" s="22">
        <f t="shared" si="24"/>
        <v>0.25</v>
      </c>
      <c r="AJ8" s="22">
        <f t="shared" si="25"/>
        <v>0.23</v>
      </c>
    </row>
    <row r="9" spans="1:36" ht="12.95" customHeight="1">
      <c r="A9" s="21">
        <v>726</v>
      </c>
      <c r="B9" s="78" t="s">
        <v>286</v>
      </c>
      <c r="C9" s="79"/>
      <c r="D9" s="21">
        <v>20</v>
      </c>
      <c r="E9" s="21">
        <v>16</v>
      </c>
      <c r="F9" s="4">
        <f t="shared" si="0"/>
        <v>0.25</v>
      </c>
      <c r="G9" s="5" t="s">
        <v>290</v>
      </c>
      <c r="H9" s="21" t="s">
        <v>288</v>
      </c>
      <c r="I9" s="21" t="s">
        <v>291</v>
      </c>
      <c r="J9" s="1" t="s">
        <v>15</v>
      </c>
      <c r="K9" s="22">
        <f t="shared" si="1"/>
        <v>0.23</v>
      </c>
      <c r="L9" s="22">
        <f t="shared" si="2"/>
        <v>0.25</v>
      </c>
      <c r="M9" s="22">
        <f t="shared" si="3"/>
        <v>0.25</v>
      </c>
      <c r="N9" s="22">
        <f t="shared" si="4"/>
        <v>0.25</v>
      </c>
      <c r="O9" s="22">
        <f t="shared" si="5"/>
        <v>0.26</v>
      </c>
      <c r="P9" s="22">
        <f t="shared" si="26"/>
        <v>0.25</v>
      </c>
      <c r="Q9" s="22">
        <f t="shared" si="6"/>
        <v>0.23</v>
      </c>
      <c r="R9" s="22">
        <f t="shared" si="7"/>
        <v>0.25</v>
      </c>
      <c r="S9" s="22">
        <f t="shared" si="8"/>
        <v>0.25</v>
      </c>
      <c r="T9" s="22">
        <f t="shared" si="9"/>
        <v>0.26</v>
      </c>
      <c r="U9" s="22">
        <f t="shared" si="10"/>
        <v>0.25</v>
      </c>
      <c r="V9" s="22">
        <f t="shared" si="11"/>
        <v>0.26</v>
      </c>
      <c r="W9" s="22">
        <f t="shared" si="12"/>
        <v>0.25</v>
      </c>
      <c r="X9" s="22">
        <f t="shared" si="13"/>
        <v>0.25</v>
      </c>
      <c r="Y9" s="22">
        <f t="shared" si="14"/>
        <v>0.23</v>
      </c>
      <c r="Z9" s="22">
        <f t="shared" si="15"/>
        <v>0.25</v>
      </c>
      <c r="AA9" s="22">
        <f t="shared" si="16"/>
        <v>0.22</v>
      </c>
      <c r="AB9" s="22">
        <f t="shared" si="17"/>
        <v>0.26</v>
      </c>
      <c r="AC9" s="22">
        <f t="shared" si="18"/>
        <v>0.26</v>
      </c>
      <c r="AD9" s="22">
        <f t="shared" si="19"/>
        <v>0.28999999999999998</v>
      </c>
      <c r="AE9" s="22">
        <f t="shared" si="20"/>
        <v>0.23</v>
      </c>
      <c r="AF9" s="22">
        <f t="shared" si="21"/>
        <v>0.26</v>
      </c>
      <c r="AG9" s="22">
        <f t="shared" si="22"/>
        <v>0.22</v>
      </c>
      <c r="AH9" s="22">
        <f t="shared" si="23"/>
        <v>0.23</v>
      </c>
      <c r="AI9" s="22">
        <f t="shared" si="24"/>
        <v>0.25</v>
      </c>
      <c r="AJ9" s="22">
        <f t="shared" si="25"/>
        <v>0.23</v>
      </c>
    </row>
    <row r="10" spans="1:36" ht="12.95" customHeight="1">
      <c r="A10" s="21">
        <v>727</v>
      </c>
      <c r="B10" s="78" t="s">
        <v>286</v>
      </c>
      <c r="C10" s="79"/>
      <c r="D10" s="21">
        <v>22</v>
      </c>
      <c r="E10" s="21">
        <v>16</v>
      </c>
      <c r="F10" s="4">
        <f t="shared" si="0"/>
        <v>0.3</v>
      </c>
      <c r="G10" s="5"/>
      <c r="H10" s="21"/>
      <c r="I10" s="21"/>
      <c r="J10" s="1" t="s">
        <v>15</v>
      </c>
      <c r="K10" s="22">
        <f t="shared" si="1"/>
        <v>0.28000000000000003</v>
      </c>
      <c r="L10" s="22">
        <f t="shared" si="2"/>
        <v>0.3</v>
      </c>
      <c r="M10" s="22">
        <f t="shared" si="3"/>
        <v>0.3</v>
      </c>
      <c r="N10" s="22">
        <f t="shared" si="4"/>
        <v>0.3</v>
      </c>
      <c r="O10" s="22">
        <f t="shared" si="5"/>
        <v>0.3</v>
      </c>
      <c r="P10" s="22">
        <f t="shared" si="26"/>
        <v>0.3</v>
      </c>
      <c r="Q10" s="22">
        <f t="shared" si="6"/>
        <v>0.28000000000000003</v>
      </c>
      <c r="R10" s="22">
        <f t="shared" si="7"/>
        <v>0.3</v>
      </c>
      <c r="S10" s="22">
        <f t="shared" si="8"/>
        <v>0.3</v>
      </c>
      <c r="T10" s="22">
        <f t="shared" si="9"/>
        <v>0.3</v>
      </c>
      <c r="U10" s="22">
        <f t="shared" si="10"/>
        <v>0.3</v>
      </c>
      <c r="V10" s="22">
        <f t="shared" si="11"/>
        <v>0.32</v>
      </c>
      <c r="W10" s="22">
        <f t="shared" si="12"/>
        <v>0.3</v>
      </c>
      <c r="X10" s="22">
        <f t="shared" si="13"/>
        <v>0.3</v>
      </c>
      <c r="Y10" s="22">
        <f t="shared" si="14"/>
        <v>0.27</v>
      </c>
      <c r="Z10" s="22">
        <f t="shared" si="15"/>
        <v>0.3</v>
      </c>
      <c r="AA10" s="22">
        <f t="shared" si="16"/>
        <v>0.27</v>
      </c>
      <c r="AB10" s="22">
        <f t="shared" si="17"/>
        <v>0.31</v>
      </c>
      <c r="AC10" s="22">
        <f t="shared" si="18"/>
        <v>0.31</v>
      </c>
      <c r="AD10" s="22">
        <f t="shared" si="19"/>
        <v>0.34</v>
      </c>
      <c r="AE10" s="22">
        <f t="shared" si="20"/>
        <v>0.28000000000000003</v>
      </c>
      <c r="AF10" s="22">
        <f t="shared" si="21"/>
        <v>0.31</v>
      </c>
      <c r="AG10" s="22">
        <f t="shared" si="22"/>
        <v>0.27</v>
      </c>
      <c r="AH10" s="22">
        <f t="shared" si="23"/>
        <v>0.28000000000000003</v>
      </c>
      <c r="AI10" s="22">
        <f t="shared" si="24"/>
        <v>0.3</v>
      </c>
      <c r="AJ10" s="22">
        <f t="shared" si="25"/>
        <v>0.28000000000000003</v>
      </c>
    </row>
    <row r="11" spans="1:36" ht="12.95" customHeight="1">
      <c r="A11" s="21">
        <v>728</v>
      </c>
      <c r="B11" s="78" t="s">
        <v>286</v>
      </c>
      <c r="C11" s="79"/>
      <c r="D11" s="21">
        <v>24</v>
      </c>
      <c r="E11" s="21">
        <v>16</v>
      </c>
      <c r="F11" s="4">
        <f t="shared" si="0"/>
        <v>0.35</v>
      </c>
      <c r="G11" s="5" t="s">
        <v>290</v>
      </c>
      <c r="H11" s="21" t="s">
        <v>288</v>
      </c>
      <c r="I11" s="21" t="s">
        <v>291</v>
      </c>
      <c r="J11" s="1" t="s">
        <v>15</v>
      </c>
      <c r="K11" s="22">
        <f t="shared" si="1"/>
        <v>0.32</v>
      </c>
      <c r="L11" s="22">
        <f t="shared" si="2"/>
        <v>0.35</v>
      </c>
      <c r="M11" s="22">
        <f t="shared" si="3"/>
        <v>0.35</v>
      </c>
      <c r="N11" s="22">
        <f t="shared" si="4"/>
        <v>0.35</v>
      </c>
      <c r="O11" s="22">
        <f t="shared" si="5"/>
        <v>0.36</v>
      </c>
      <c r="P11" s="22">
        <f t="shared" si="26"/>
        <v>0.35</v>
      </c>
      <c r="Q11" s="22">
        <f t="shared" si="6"/>
        <v>0.32</v>
      </c>
      <c r="R11" s="22">
        <f t="shared" si="7"/>
        <v>0.36</v>
      </c>
      <c r="S11" s="22">
        <f t="shared" si="8"/>
        <v>0.35</v>
      </c>
      <c r="T11" s="22">
        <f t="shared" si="9"/>
        <v>0.35</v>
      </c>
      <c r="U11" s="22">
        <f t="shared" si="10"/>
        <v>0.35</v>
      </c>
      <c r="V11" s="22">
        <f t="shared" si="11"/>
        <v>0.37</v>
      </c>
      <c r="W11" s="22">
        <f t="shared" si="12"/>
        <v>0.35</v>
      </c>
      <c r="X11" s="22">
        <f t="shared" si="13"/>
        <v>0.35</v>
      </c>
      <c r="Y11" s="22">
        <f t="shared" si="14"/>
        <v>0.32</v>
      </c>
      <c r="Z11" s="22">
        <f t="shared" si="15"/>
        <v>0.35</v>
      </c>
      <c r="AA11" s="22">
        <f t="shared" si="16"/>
        <v>0.31</v>
      </c>
      <c r="AB11" s="22">
        <f t="shared" si="17"/>
        <v>0.37</v>
      </c>
      <c r="AC11" s="22">
        <f t="shared" si="18"/>
        <v>0.36</v>
      </c>
      <c r="AD11" s="22">
        <f t="shared" si="19"/>
        <v>0.39</v>
      </c>
      <c r="AE11" s="22">
        <f t="shared" si="20"/>
        <v>0.33</v>
      </c>
      <c r="AF11" s="22">
        <f t="shared" si="21"/>
        <v>0.36</v>
      </c>
      <c r="AG11" s="22">
        <f t="shared" si="22"/>
        <v>0.31</v>
      </c>
      <c r="AH11" s="22">
        <f t="shared" si="23"/>
        <v>0.33</v>
      </c>
      <c r="AI11" s="22">
        <f t="shared" si="24"/>
        <v>0.35</v>
      </c>
      <c r="AJ11" s="22">
        <f t="shared" si="25"/>
        <v>0.33</v>
      </c>
    </row>
    <row r="12" spans="1:36" ht="12.95" customHeight="1">
      <c r="A12" s="21">
        <v>729</v>
      </c>
      <c r="B12" s="78" t="s">
        <v>286</v>
      </c>
      <c r="C12" s="79"/>
      <c r="D12" s="21">
        <v>14</v>
      </c>
      <c r="E12" s="21">
        <v>14</v>
      </c>
      <c r="F12" s="4">
        <f t="shared" si="0"/>
        <v>0.11</v>
      </c>
      <c r="G12" s="5" t="s">
        <v>292</v>
      </c>
      <c r="H12" s="21"/>
      <c r="I12" s="21"/>
      <c r="J12" s="1" t="s">
        <v>15</v>
      </c>
      <c r="K12" s="22">
        <f t="shared" si="1"/>
        <v>0.11</v>
      </c>
      <c r="L12" s="22">
        <f t="shared" si="2"/>
        <v>0.11</v>
      </c>
      <c r="M12" s="22">
        <f t="shared" si="3"/>
        <v>0.12</v>
      </c>
      <c r="N12" s="22">
        <f t="shared" si="4"/>
        <v>0.12</v>
      </c>
      <c r="O12" s="22">
        <f t="shared" si="5"/>
        <v>0.12</v>
      </c>
      <c r="P12" s="22">
        <f t="shared" si="26"/>
        <v>0.11</v>
      </c>
      <c r="Q12" s="22">
        <f t="shared" si="6"/>
        <v>0.11</v>
      </c>
      <c r="R12" s="22">
        <f t="shared" si="7"/>
        <v>0.11</v>
      </c>
      <c r="S12" s="22">
        <f t="shared" si="8"/>
        <v>0.12</v>
      </c>
      <c r="T12" s="22">
        <f t="shared" si="9"/>
        <v>0.12</v>
      </c>
      <c r="U12" s="22">
        <f t="shared" si="10"/>
        <v>0.11</v>
      </c>
      <c r="V12" s="22">
        <f t="shared" si="11"/>
        <v>0.12</v>
      </c>
      <c r="W12" s="22">
        <f t="shared" si="12"/>
        <v>0.11</v>
      </c>
      <c r="X12" s="22">
        <f t="shared" si="13"/>
        <v>0.11</v>
      </c>
      <c r="Y12" s="22">
        <f t="shared" si="14"/>
        <v>0.1</v>
      </c>
      <c r="Z12" s="22">
        <f t="shared" si="15"/>
        <v>0.11</v>
      </c>
      <c r="AA12" s="22">
        <f t="shared" si="16"/>
        <v>0.1</v>
      </c>
      <c r="AB12" s="22">
        <f t="shared" si="17"/>
        <v>0.11</v>
      </c>
      <c r="AC12" s="22">
        <f t="shared" si="18"/>
        <v>0.11</v>
      </c>
      <c r="AD12" s="22">
        <f t="shared" si="19"/>
        <v>0.14000000000000001</v>
      </c>
      <c r="AE12" s="22">
        <f t="shared" si="20"/>
        <v>0.1</v>
      </c>
      <c r="AF12" s="22">
        <f t="shared" si="21"/>
        <v>0.11</v>
      </c>
      <c r="AG12" s="22">
        <f t="shared" si="22"/>
        <v>0.1</v>
      </c>
      <c r="AH12" s="22">
        <f t="shared" si="23"/>
        <v>0.1</v>
      </c>
      <c r="AI12" s="22">
        <f t="shared" si="24"/>
        <v>0.11</v>
      </c>
      <c r="AJ12" s="22">
        <f t="shared" si="25"/>
        <v>0.1</v>
      </c>
    </row>
    <row r="13" spans="1:36" ht="12.95" customHeight="1">
      <c r="A13" s="21">
        <v>730</v>
      </c>
      <c r="B13" s="78" t="s">
        <v>286</v>
      </c>
      <c r="C13" s="79"/>
      <c r="D13" s="21">
        <v>24</v>
      </c>
      <c r="E13" s="21">
        <v>17</v>
      </c>
      <c r="F13" s="4">
        <f t="shared" si="0"/>
        <v>0.38</v>
      </c>
      <c r="G13" s="5" t="s">
        <v>293</v>
      </c>
      <c r="H13" s="21" t="s">
        <v>288</v>
      </c>
      <c r="I13" s="21" t="s">
        <v>291</v>
      </c>
      <c r="J13" s="1" t="s">
        <v>15</v>
      </c>
      <c r="K13" s="22">
        <f t="shared" si="1"/>
        <v>0.34</v>
      </c>
      <c r="L13" s="22">
        <f t="shared" si="2"/>
        <v>0.38</v>
      </c>
      <c r="M13" s="22">
        <f t="shared" si="3"/>
        <v>0.37</v>
      </c>
      <c r="N13" s="22">
        <f t="shared" si="4"/>
        <v>0.37</v>
      </c>
      <c r="O13" s="22">
        <f t="shared" si="5"/>
        <v>0.38</v>
      </c>
      <c r="P13" s="22">
        <f t="shared" si="26"/>
        <v>0.37</v>
      </c>
      <c r="Q13" s="22">
        <f t="shared" si="6"/>
        <v>0.34</v>
      </c>
      <c r="R13" s="22">
        <f t="shared" si="7"/>
        <v>0.38</v>
      </c>
      <c r="S13" s="22">
        <f t="shared" si="8"/>
        <v>0.38</v>
      </c>
      <c r="T13" s="22">
        <f t="shared" si="9"/>
        <v>0.38</v>
      </c>
      <c r="U13" s="22">
        <f t="shared" si="10"/>
        <v>0.38</v>
      </c>
      <c r="V13" s="22">
        <f t="shared" si="11"/>
        <v>0.4</v>
      </c>
      <c r="W13" s="22">
        <f t="shared" si="12"/>
        <v>0.37</v>
      </c>
      <c r="X13" s="22">
        <f t="shared" si="13"/>
        <v>0.37</v>
      </c>
      <c r="Y13" s="22">
        <f t="shared" si="14"/>
        <v>0.34</v>
      </c>
      <c r="Z13" s="22">
        <f t="shared" si="15"/>
        <v>0.37</v>
      </c>
      <c r="AA13" s="22">
        <f t="shared" si="16"/>
        <v>0.33</v>
      </c>
      <c r="AB13" s="22">
        <f t="shared" si="17"/>
        <v>0.39</v>
      </c>
      <c r="AC13" s="22">
        <f t="shared" si="18"/>
        <v>0.39</v>
      </c>
      <c r="AD13" s="22">
        <f t="shared" si="19"/>
        <v>0.41</v>
      </c>
      <c r="AE13" s="22">
        <f t="shared" si="20"/>
        <v>0.35</v>
      </c>
      <c r="AF13" s="22">
        <f t="shared" si="21"/>
        <v>0.39</v>
      </c>
      <c r="AG13" s="22">
        <f t="shared" si="22"/>
        <v>0.33</v>
      </c>
      <c r="AH13" s="22">
        <f t="shared" si="23"/>
        <v>0.35</v>
      </c>
      <c r="AI13" s="22">
        <f t="shared" si="24"/>
        <v>0.37</v>
      </c>
      <c r="AJ13" s="22">
        <f t="shared" si="25"/>
        <v>0.35</v>
      </c>
    </row>
    <row r="14" spans="1:36" ht="12.95" customHeight="1">
      <c r="A14" s="21">
        <v>731</v>
      </c>
      <c r="B14" s="78" t="s">
        <v>286</v>
      </c>
      <c r="C14" s="79"/>
      <c r="D14" s="21">
        <v>18</v>
      </c>
      <c r="E14" s="21">
        <v>15</v>
      </c>
      <c r="F14" s="4">
        <f t="shared" si="0"/>
        <v>0.19</v>
      </c>
      <c r="G14" s="5"/>
      <c r="H14" s="21"/>
      <c r="I14" s="21"/>
      <c r="J14" s="1" t="s">
        <v>15</v>
      </c>
      <c r="K14" s="22">
        <f t="shared" si="1"/>
        <v>0.18</v>
      </c>
      <c r="L14" s="22">
        <f t="shared" si="2"/>
        <v>0.19</v>
      </c>
      <c r="M14" s="22">
        <f t="shared" si="3"/>
        <v>0.19</v>
      </c>
      <c r="N14" s="22">
        <f t="shared" si="4"/>
        <v>0.2</v>
      </c>
      <c r="O14" s="22">
        <f t="shared" si="5"/>
        <v>0.2</v>
      </c>
      <c r="P14" s="22">
        <f t="shared" si="26"/>
        <v>0.19</v>
      </c>
      <c r="Q14" s="22">
        <f t="shared" si="6"/>
        <v>0.18</v>
      </c>
      <c r="R14" s="22">
        <f t="shared" si="7"/>
        <v>0.19</v>
      </c>
      <c r="S14" s="22">
        <f t="shared" si="8"/>
        <v>0.2</v>
      </c>
      <c r="T14" s="22">
        <f t="shared" si="9"/>
        <v>0.2</v>
      </c>
      <c r="U14" s="22">
        <f t="shared" si="10"/>
        <v>0.19</v>
      </c>
      <c r="V14" s="22">
        <f t="shared" si="11"/>
        <v>0.2</v>
      </c>
      <c r="W14" s="22">
        <f t="shared" si="12"/>
        <v>0.19</v>
      </c>
      <c r="X14" s="22">
        <f t="shared" si="13"/>
        <v>0.19</v>
      </c>
      <c r="Y14" s="22">
        <f t="shared" si="14"/>
        <v>0.17</v>
      </c>
      <c r="Z14" s="22">
        <f t="shared" si="15"/>
        <v>0.19</v>
      </c>
      <c r="AA14" s="22">
        <f t="shared" si="16"/>
        <v>0.17</v>
      </c>
      <c r="AB14" s="22">
        <f t="shared" si="17"/>
        <v>0.19</v>
      </c>
      <c r="AC14" s="22">
        <f t="shared" si="18"/>
        <v>0.2</v>
      </c>
      <c r="AD14" s="22">
        <f t="shared" si="19"/>
        <v>0.23</v>
      </c>
      <c r="AE14" s="22">
        <f t="shared" si="20"/>
        <v>0.18</v>
      </c>
      <c r="AF14" s="22">
        <f t="shared" si="21"/>
        <v>0.19</v>
      </c>
      <c r="AG14" s="22">
        <f t="shared" si="22"/>
        <v>0.17</v>
      </c>
      <c r="AH14" s="22">
        <f t="shared" si="23"/>
        <v>0.18</v>
      </c>
      <c r="AI14" s="22">
        <f t="shared" si="24"/>
        <v>0.19</v>
      </c>
      <c r="AJ14" s="22">
        <f t="shared" si="25"/>
        <v>0.18</v>
      </c>
    </row>
    <row r="15" spans="1:36" ht="12.95" customHeight="1">
      <c r="A15" s="21">
        <v>732</v>
      </c>
      <c r="B15" s="78" t="s">
        <v>286</v>
      </c>
      <c r="C15" s="79"/>
      <c r="D15" s="21">
        <v>14</v>
      </c>
      <c r="E15" s="21">
        <v>15</v>
      </c>
      <c r="F15" s="4">
        <f t="shared" si="0"/>
        <v>0.12</v>
      </c>
      <c r="G15" s="5"/>
      <c r="H15" s="21"/>
      <c r="I15" s="21"/>
      <c r="J15" s="1" t="s">
        <v>15</v>
      </c>
      <c r="K15" s="22">
        <f t="shared" si="1"/>
        <v>0.12</v>
      </c>
      <c r="L15" s="22">
        <f t="shared" si="2"/>
        <v>0.12</v>
      </c>
      <c r="M15" s="22">
        <f t="shared" si="3"/>
        <v>0.13</v>
      </c>
      <c r="N15" s="22">
        <f t="shared" si="4"/>
        <v>0.13</v>
      </c>
      <c r="O15" s="22">
        <f t="shared" si="5"/>
        <v>0.13</v>
      </c>
      <c r="P15" s="22">
        <f t="shared" si="26"/>
        <v>0.12</v>
      </c>
      <c r="Q15" s="22">
        <f t="shared" si="6"/>
        <v>0.11</v>
      </c>
      <c r="R15" s="22">
        <f t="shared" si="7"/>
        <v>0.12</v>
      </c>
      <c r="S15" s="22">
        <f t="shared" si="8"/>
        <v>0.13</v>
      </c>
      <c r="T15" s="22">
        <f t="shared" si="9"/>
        <v>0.13</v>
      </c>
      <c r="U15" s="22">
        <f t="shared" si="10"/>
        <v>0.12</v>
      </c>
      <c r="V15" s="22">
        <f t="shared" si="11"/>
        <v>0.12</v>
      </c>
      <c r="W15" s="22">
        <f t="shared" si="12"/>
        <v>0.12</v>
      </c>
      <c r="X15" s="22">
        <f t="shared" si="13"/>
        <v>0.12</v>
      </c>
      <c r="Y15" s="22">
        <f t="shared" si="14"/>
        <v>0.1</v>
      </c>
      <c r="Z15" s="22">
        <f t="shared" si="15"/>
        <v>0.12</v>
      </c>
      <c r="AA15" s="22">
        <f t="shared" si="16"/>
        <v>0.11</v>
      </c>
      <c r="AB15" s="22">
        <f t="shared" si="17"/>
        <v>0.12</v>
      </c>
      <c r="AC15" s="22">
        <f t="shared" si="18"/>
        <v>0.12</v>
      </c>
      <c r="AD15" s="22">
        <f t="shared" si="19"/>
        <v>0.15</v>
      </c>
      <c r="AE15" s="22">
        <f t="shared" si="20"/>
        <v>0.11</v>
      </c>
      <c r="AF15" s="22">
        <f t="shared" si="21"/>
        <v>0.12</v>
      </c>
      <c r="AG15" s="22">
        <f t="shared" si="22"/>
        <v>0.1</v>
      </c>
      <c r="AH15" s="22">
        <f t="shared" si="23"/>
        <v>0.11</v>
      </c>
      <c r="AI15" s="22">
        <f t="shared" si="24"/>
        <v>0.12</v>
      </c>
      <c r="AJ15" s="22">
        <f t="shared" si="25"/>
        <v>0.11</v>
      </c>
    </row>
    <row r="16" spans="1:36" ht="12.95" customHeight="1">
      <c r="A16" s="21">
        <v>733</v>
      </c>
      <c r="B16" s="78" t="s">
        <v>286</v>
      </c>
      <c r="C16" s="79"/>
      <c r="D16" s="21">
        <v>16</v>
      </c>
      <c r="E16" s="21">
        <v>16</v>
      </c>
      <c r="F16" s="4">
        <f t="shared" si="0"/>
        <v>0.17</v>
      </c>
      <c r="G16" s="5"/>
      <c r="H16" s="21" t="s">
        <v>288</v>
      </c>
      <c r="I16" s="21" t="s">
        <v>294</v>
      </c>
      <c r="J16" s="1" t="s">
        <v>15</v>
      </c>
      <c r="K16" s="22">
        <f t="shared" si="1"/>
        <v>0.16</v>
      </c>
      <c r="L16" s="22">
        <f t="shared" si="2"/>
        <v>0.17</v>
      </c>
      <c r="M16" s="22">
        <f t="shared" si="3"/>
        <v>0.17</v>
      </c>
      <c r="N16" s="22">
        <f t="shared" si="4"/>
        <v>0.17</v>
      </c>
      <c r="O16" s="22">
        <f t="shared" si="5"/>
        <v>0.17</v>
      </c>
      <c r="P16" s="22">
        <f t="shared" si="26"/>
        <v>0.17</v>
      </c>
      <c r="Q16" s="22">
        <f t="shared" si="6"/>
        <v>0.15</v>
      </c>
      <c r="R16" s="22">
        <f t="shared" si="7"/>
        <v>0.17</v>
      </c>
      <c r="S16" s="22">
        <f t="shared" si="8"/>
        <v>0.17</v>
      </c>
      <c r="T16" s="22">
        <f t="shared" si="9"/>
        <v>0.18</v>
      </c>
      <c r="U16" s="22">
        <f t="shared" si="10"/>
        <v>0.17</v>
      </c>
      <c r="V16" s="22">
        <f t="shared" si="11"/>
        <v>0.17</v>
      </c>
      <c r="W16" s="22">
        <f t="shared" si="12"/>
        <v>0.16</v>
      </c>
      <c r="X16" s="22">
        <f t="shared" si="13"/>
        <v>0.17</v>
      </c>
      <c r="Y16" s="22">
        <f t="shared" si="14"/>
        <v>0.14000000000000001</v>
      </c>
      <c r="Z16" s="22">
        <f t="shared" si="15"/>
        <v>0.16</v>
      </c>
      <c r="AA16" s="22">
        <f t="shared" si="16"/>
        <v>0.15</v>
      </c>
      <c r="AB16" s="22">
        <f t="shared" si="17"/>
        <v>0.16</v>
      </c>
      <c r="AC16" s="22">
        <f t="shared" si="18"/>
        <v>0.17</v>
      </c>
      <c r="AD16" s="22">
        <f t="shared" si="19"/>
        <v>0.2</v>
      </c>
      <c r="AE16" s="22">
        <f t="shared" si="20"/>
        <v>0.15</v>
      </c>
      <c r="AF16" s="22">
        <f t="shared" si="21"/>
        <v>0.16</v>
      </c>
      <c r="AG16" s="22">
        <f t="shared" si="22"/>
        <v>0.14000000000000001</v>
      </c>
      <c r="AH16" s="22">
        <f t="shared" si="23"/>
        <v>0.15</v>
      </c>
      <c r="AI16" s="22">
        <f t="shared" si="24"/>
        <v>0.17</v>
      </c>
      <c r="AJ16" s="22">
        <f t="shared" si="25"/>
        <v>0.15</v>
      </c>
    </row>
    <row r="17" spans="1:36" ht="12.95" customHeight="1">
      <c r="A17" s="21">
        <v>734</v>
      </c>
      <c r="B17" s="78" t="s">
        <v>286</v>
      </c>
      <c r="C17" s="79"/>
      <c r="D17" s="21">
        <v>24</v>
      </c>
      <c r="E17" s="21">
        <v>17</v>
      </c>
      <c r="F17" s="4">
        <f t="shared" si="0"/>
        <v>0.38</v>
      </c>
      <c r="G17" s="5"/>
      <c r="H17" s="21"/>
      <c r="I17" s="21"/>
      <c r="J17" s="1" t="s">
        <v>15</v>
      </c>
      <c r="K17" s="22">
        <f t="shared" si="1"/>
        <v>0.34</v>
      </c>
      <c r="L17" s="22">
        <f t="shared" si="2"/>
        <v>0.38</v>
      </c>
      <c r="M17" s="22">
        <f t="shared" si="3"/>
        <v>0.37</v>
      </c>
      <c r="N17" s="22">
        <f t="shared" si="4"/>
        <v>0.37</v>
      </c>
      <c r="O17" s="22">
        <f t="shared" si="5"/>
        <v>0.38</v>
      </c>
      <c r="P17" s="22">
        <f t="shared" si="26"/>
        <v>0.37</v>
      </c>
      <c r="Q17" s="22">
        <f t="shared" si="6"/>
        <v>0.34</v>
      </c>
      <c r="R17" s="22">
        <f t="shared" si="7"/>
        <v>0.38</v>
      </c>
      <c r="S17" s="22">
        <f t="shared" si="8"/>
        <v>0.38</v>
      </c>
      <c r="T17" s="22">
        <f t="shared" si="9"/>
        <v>0.38</v>
      </c>
      <c r="U17" s="22">
        <f t="shared" si="10"/>
        <v>0.38</v>
      </c>
      <c r="V17" s="22">
        <f t="shared" si="11"/>
        <v>0.4</v>
      </c>
      <c r="W17" s="22">
        <f t="shared" si="12"/>
        <v>0.37</v>
      </c>
      <c r="X17" s="22">
        <f t="shared" si="13"/>
        <v>0.37</v>
      </c>
      <c r="Y17" s="22">
        <f t="shared" si="14"/>
        <v>0.34</v>
      </c>
      <c r="Z17" s="22">
        <f t="shared" si="15"/>
        <v>0.37</v>
      </c>
      <c r="AA17" s="22">
        <f t="shared" si="16"/>
        <v>0.33</v>
      </c>
      <c r="AB17" s="22">
        <f t="shared" si="17"/>
        <v>0.39</v>
      </c>
      <c r="AC17" s="22">
        <f t="shared" si="18"/>
        <v>0.39</v>
      </c>
      <c r="AD17" s="22">
        <f t="shared" si="19"/>
        <v>0.41</v>
      </c>
      <c r="AE17" s="22">
        <f t="shared" si="20"/>
        <v>0.35</v>
      </c>
      <c r="AF17" s="22">
        <f t="shared" si="21"/>
        <v>0.39</v>
      </c>
      <c r="AG17" s="22">
        <f t="shared" si="22"/>
        <v>0.33</v>
      </c>
      <c r="AH17" s="22">
        <f t="shared" si="23"/>
        <v>0.35</v>
      </c>
      <c r="AI17" s="22">
        <f t="shared" si="24"/>
        <v>0.37</v>
      </c>
      <c r="AJ17" s="22">
        <f t="shared" si="25"/>
        <v>0.35</v>
      </c>
    </row>
    <row r="18" spans="1:36" ht="12.95" customHeight="1">
      <c r="A18" s="21">
        <v>735</v>
      </c>
      <c r="B18" s="78" t="s">
        <v>286</v>
      </c>
      <c r="C18" s="79"/>
      <c r="D18" s="21">
        <v>20</v>
      </c>
      <c r="E18" s="21">
        <v>16</v>
      </c>
      <c r="F18" s="4">
        <f t="shared" si="0"/>
        <v>0.25</v>
      </c>
      <c r="G18" s="5" t="s">
        <v>293</v>
      </c>
      <c r="H18" s="21" t="s">
        <v>288</v>
      </c>
      <c r="I18" s="21" t="s">
        <v>291</v>
      </c>
      <c r="J18" s="1" t="s">
        <v>15</v>
      </c>
      <c r="K18" s="22">
        <f t="shared" si="1"/>
        <v>0.23</v>
      </c>
      <c r="L18" s="22">
        <f t="shared" si="2"/>
        <v>0.25</v>
      </c>
      <c r="M18" s="22">
        <f t="shared" si="3"/>
        <v>0.25</v>
      </c>
      <c r="N18" s="22">
        <f t="shared" si="4"/>
        <v>0.25</v>
      </c>
      <c r="O18" s="22">
        <f t="shared" si="5"/>
        <v>0.26</v>
      </c>
      <c r="P18" s="22">
        <f t="shared" si="26"/>
        <v>0.25</v>
      </c>
      <c r="Q18" s="22">
        <f t="shared" si="6"/>
        <v>0.23</v>
      </c>
      <c r="R18" s="22">
        <f t="shared" si="7"/>
        <v>0.25</v>
      </c>
      <c r="S18" s="22">
        <f t="shared" si="8"/>
        <v>0.25</v>
      </c>
      <c r="T18" s="22">
        <f t="shared" si="9"/>
        <v>0.26</v>
      </c>
      <c r="U18" s="22">
        <f t="shared" si="10"/>
        <v>0.25</v>
      </c>
      <c r="V18" s="22">
        <f t="shared" si="11"/>
        <v>0.26</v>
      </c>
      <c r="W18" s="22">
        <f t="shared" si="12"/>
        <v>0.25</v>
      </c>
      <c r="X18" s="22">
        <f t="shared" si="13"/>
        <v>0.25</v>
      </c>
      <c r="Y18" s="22">
        <f t="shared" si="14"/>
        <v>0.23</v>
      </c>
      <c r="Z18" s="22">
        <f t="shared" si="15"/>
        <v>0.25</v>
      </c>
      <c r="AA18" s="22">
        <f t="shared" si="16"/>
        <v>0.22</v>
      </c>
      <c r="AB18" s="22">
        <f t="shared" si="17"/>
        <v>0.26</v>
      </c>
      <c r="AC18" s="22">
        <f t="shared" si="18"/>
        <v>0.26</v>
      </c>
      <c r="AD18" s="22">
        <f t="shared" si="19"/>
        <v>0.28999999999999998</v>
      </c>
      <c r="AE18" s="22">
        <f t="shared" si="20"/>
        <v>0.23</v>
      </c>
      <c r="AF18" s="22">
        <f t="shared" si="21"/>
        <v>0.26</v>
      </c>
      <c r="AG18" s="22">
        <f t="shared" si="22"/>
        <v>0.22</v>
      </c>
      <c r="AH18" s="22">
        <f t="shared" si="23"/>
        <v>0.23</v>
      </c>
      <c r="AI18" s="22">
        <f t="shared" si="24"/>
        <v>0.25</v>
      </c>
      <c r="AJ18" s="22">
        <f t="shared" si="25"/>
        <v>0.23</v>
      </c>
    </row>
    <row r="19" spans="1:36" ht="12.95" customHeight="1">
      <c r="A19" s="21">
        <v>736</v>
      </c>
      <c r="B19" s="78" t="s">
        <v>286</v>
      </c>
      <c r="C19" s="79"/>
      <c r="D19" s="21">
        <v>20</v>
      </c>
      <c r="E19" s="21">
        <v>16</v>
      </c>
      <c r="F19" s="4">
        <f t="shared" si="0"/>
        <v>0.25</v>
      </c>
      <c r="G19" s="5" t="s">
        <v>293</v>
      </c>
      <c r="H19" s="21"/>
      <c r="I19" s="21"/>
      <c r="J19" s="1" t="s">
        <v>15</v>
      </c>
      <c r="K19" s="22">
        <f t="shared" si="1"/>
        <v>0.23</v>
      </c>
      <c r="L19" s="22">
        <f t="shared" si="2"/>
        <v>0.25</v>
      </c>
      <c r="M19" s="22">
        <f t="shared" si="3"/>
        <v>0.25</v>
      </c>
      <c r="N19" s="22">
        <f t="shared" si="4"/>
        <v>0.25</v>
      </c>
      <c r="O19" s="22">
        <f t="shared" si="5"/>
        <v>0.26</v>
      </c>
      <c r="P19" s="22">
        <f t="shared" si="26"/>
        <v>0.25</v>
      </c>
      <c r="Q19" s="22">
        <f t="shared" si="6"/>
        <v>0.23</v>
      </c>
      <c r="R19" s="22">
        <f t="shared" si="7"/>
        <v>0.25</v>
      </c>
      <c r="S19" s="22">
        <f t="shared" si="8"/>
        <v>0.25</v>
      </c>
      <c r="T19" s="22">
        <f t="shared" si="9"/>
        <v>0.26</v>
      </c>
      <c r="U19" s="22">
        <f t="shared" si="10"/>
        <v>0.25</v>
      </c>
      <c r="V19" s="22">
        <f t="shared" si="11"/>
        <v>0.26</v>
      </c>
      <c r="W19" s="22">
        <f t="shared" si="12"/>
        <v>0.25</v>
      </c>
      <c r="X19" s="22">
        <f t="shared" si="13"/>
        <v>0.25</v>
      </c>
      <c r="Y19" s="22">
        <f t="shared" si="14"/>
        <v>0.23</v>
      </c>
      <c r="Z19" s="22">
        <f t="shared" si="15"/>
        <v>0.25</v>
      </c>
      <c r="AA19" s="22">
        <f t="shared" si="16"/>
        <v>0.22</v>
      </c>
      <c r="AB19" s="22">
        <f t="shared" si="17"/>
        <v>0.26</v>
      </c>
      <c r="AC19" s="22">
        <f t="shared" si="18"/>
        <v>0.26</v>
      </c>
      <c r="AD19" s="22">
        <f t="shared" si="19"/>
        <v>0.28999999999999998</v>
      </c>
      <c r="AE19" s="22">
        <f t="shared" si="20"/>
        <v>0.23</v>
      </c>
      <c r="AF19" s="22">
        <f t="shared" si="21"/>
        <v>0.26</v>
      </c>
      <c r="AG19" s="22">
        <f t="shared" si="22"/>
        <v>0.22</v>
      </c>
      <c r="AH19" s="22">
        <f t="shared" si="23"/>
        <v>0.23</v>
      </c>
      <c r="AI19" s="22">
        <f t="shared" si="24"/>
        <v>0.25</v>
      </c>
      <c r="AJ19" s="22">
        <f t="shared" si="25"/>
        <v>0.23</v>
      </c>
    </row>
    <row r="20" spans="1:36" ht="12.95" customHeight="1">
      <c r="A20" s="21">
        <v>737</v>
      </c>
      <c r="B20" s="78" t="s">
        <v>286</v>
      </c>
      <c r="C20" s="79"/>
      <c r="D20" s="21">
        <v>20</v>
      </c>
      <c r="E20" s="21">
        <v>17</v>
      </c>
      <c r="F20" s="4">
        <f t="shared" si="0"/>
        <v>0.27</v>
      </c>
      <c r="G20" s="5"/>
      <c r="H20" s="21"/>
      <c r="I20" s="21"/>
      <c r="J20" s="1" t="s">
        <v>15</v>
      </c>
      <c r="K20" s="22">
        <f t="shared" si="1"/>
        <v>0.25</v>
      </c>
      <c r="L20" s="22">
        <f t="shared" si="2"/>
        <v>0.27</v>
      </c>
      <c r="M20" s="22">
        <f t="shared" si="3"/>
        <v>0.27</v>
      </c>
      <c r="N20" s="22">
        <f t="shared" si="4"/>
        <v>0.27</v>
      </c>
      <c r="O20" s="22">
        <f t="shared" si="5"/>
        <v>0.27</v>
      </c>
      <c r="P20" s="22">
        <f t="shared" si="26"/>
        <v>0.27</v>
      </c>
      <c r="Q20" s="22">
        <f t="shared" si="6"/>
        <v>0.25</v>
      </c>
      <c r="R20" s="22">
        <f t="shared" si="7"/>
        <v>0.27</v>
      </c>
      <c r="S20" s="22">
        <f t="shared" si="8"/>
        <v>0.27</v>
      </c>
      <c r="T20" s="22">
        <f t="shared" si="9"/>
        <v>0.28000000000000003</v>
      </c>
      <c r="U20" s="22">
        <f t="shared" si="10"/>
        <v>0.27</v>
      </c>
      <c r="V20" s="22">
        <f t="shared" si="11"/>
        <v>0.28000000000000003</v>
      </c>
      <c r="W20" s="22">
        <f t="shared" si="12"/>
        <v>0.26</v>
      </c>
      <c r="X20" s="22">
        <f t="shared" si="13"/>
        <v>0.27</v>
      </c>
      <c r="Y20" s="22">
        <f t="shared" si="14"/>
        <v>0.24</v>
      </c>
      <c r="Z20" s="22">
        <f t="shared" si="15"/>
        <v>0.26</v>
      </c>
      <c r="AA20" s="22">
        <f t="shared" si="16"/>
        <v>0.24</v>
      </c>
      <c r="AB20" s="22">
        <f t="shared" si="17"/>
        <v>0.27</v>
      </c>
      <c r="AC20" s="22">
        <f t="shared" si="18"/>
        <v>0.27</v>
      </c>
      <c r="AD20" s="22">
        <f t="shared" si="19"/>
        <v>0.31</v>
      </c>
      <c r="AE20" s="22">
        <f t="shared" si="20"/>
        <v>0.25</v>
      </c>
      <c r="AF20" s="22">
        <f t="shared" si="21"/>
        <v>0.27</v>
      </c>
      <c r="AG20" s="22">
        <f t="shared" si="22"/>
        <v>0.23</v>
      </c>
      <c r="AH20" s="22">
        <f t="shared" si="23"/>
        <v>0.25</v>
      </c>
      <c r="AI20" s="22">
        <f t="shared" si="24"/>
        <v>0.27</v>
      </c>
      <c r="AJ20" s="22">
        <f t="shared" si="25"/>
        <v>0.25</v>
      </c>
    </row>
    <row r="21" spans="1:36" ht="12.95" customHeight="1">
      <c r="A21" s="21">
        <v>738</v>
      </c>
      <c r="B21" s="78" t="s">
        <v>286</v>
      </c>
      <c r="C21" s="79"/>
      <c r="D21" s="21">
        <v>12</v>
      </c>
      <c r="E21" s="21">
        <v>14</v>
      </c>
      <c r="F21" s="4">
        <f t="shared" si="0"/>
        <v>0.08</v>
      </c>
      <c r="G21" s="5" t="s">
        <v>293</v>
      </c>
      <c r="H21" s="21" t="s">
        <v>288</v>
      </c>
      <c r="I21" s="21" t="s">
        <v>291</v>
      </c>
      <c r="J21" s="1" t="s">
        <v>15</v>
      </c>
      <c r="K21" s="22">
        <f t="shared" si="1"/>
        <v>0.08</v>
      </c>
      <c r="L21" s="22">
        <f t="shared" si="2"/>
        <v>0.09</v>
      </c>
      <c r="M21" s="22">
        <f t="shared" si="3"/>
        <v>0.09</v>
      </c>
      <c r="N21" s="22">
        <f t="shared" si="4"/>
        <v>0.09</v>
      </c>
      <c r="O21" s="22">
        <f t="shared" si="5"/>
        <v>0.09</v>
      </c>
      <c r="P21" s="22">
        <f t="shared" si="26"/>
        <v>0.09</v>
      </c>
      <c r="Q21" s="22">
        <f t="shared" si="6"/>
        <v>0.08</v>
      </c>
      <c r="R21" s="22">
        <f t="shared" si="7"/>
        <v>0.08</v>
      </c>
      <c r="S21" s="22">
        <f t="shared" si="8"/>
        <v>0.09</v>
      </c>
      <c r="T21" s="22">
        <f t="shared" si="9"/>
        <v>0.09</v>
      </c>
      <c r="U21" s="22">
        <f t="shared" si="10"/>
        <v>0.08</v>
      </c>
      <c r="V21" s="22">
        <f t="shared" si="11"/>
        <v>0.09</v>
      </c>
      <c r="W21" s="22">
        <f t="shared" si="12"/>
        <v>0.09</v>
      </c>
      <c r="X21" s="22">
        <f t="shared" si="13"/>
        <v>0.09</v>
      </c>
      <c r="Y21" s="22">
        <f t="shared" si="14"/>
        <v>7.0000000000000007E-2</v>
      </c>
      <c r="Z21" s="22">
        <f t="shared" si="15"/>
        <v>0.09</v>
      </c>
      <c r="AA21" s="22">
        <f t="shared" si="16"/>
        <v>0.08</v>
      </c>
      <c r="AB21" s="22">
        <f t="shared" si="17"/>
        <v>0.08</v>
      </c>
      <c r="AC21" s="22">
        <f t="shared" si="18"/>
        <v>0.08</v>
      </c>
      <c r="AD21" s="22">
        <f t="shared" si="19"/>
        <v>0.11</v>
      </c>
      <c r="AE21" s="22">
        <f t="shared" si="20"/>
        <v>0.08</v>
      </c>
      <c r="AF21" s="22">
        <f t="shared" si="21"/>
        <v>0.08</v>
      </c>
      <c r="AG21" s="22">
        <f t="shared" si="22"/>
        <v>7.0000000000000007E-2</v>
      </c>
      <c r="AH21" s="22">
        <f t="shared" si="23"/>
        <v>0.08</v>
      </c>
      <c r="AI21" s="22">
        <f t="shared" si="24"/>
        <v>0.09</v>
      </c>
      <c r="AJ21" s="22">
        <f t="shared" si="25"/>
        <v>0.08</v>
      </c>
    </row>
    <row r="22" spans="1:36" ht="12.95" customHeight="1">
      <c r="A22" s="21">
        <v>739</v>
      </c>
      <c r="B22" s="78" t="s">
        <v>286</v>
      </c>
      <c r="C22" s="79"/>
      <c r="D22" s="21">
        <v>22</v>
      </c>
      <c r="E22" s="21">
        <v>17</v>
      </c>
      <c r="F22" s="4">
        <f t="shared" si="0"/>
        <v>0.32</v>
      </c>
      <c r="G22" s="5"/>
      <c r="H22" s="21"/>
      <c r="I22" s="21"/>
      <c r="J22" s="1" t="s">
        <v>15</v>
      </c>
      <c r="K22" s="22">
        <f t="shared" si="1"/>
        <v>0.28999999999999998</v>
      </c>
      <c r="L22" s="22">
        <f t="shared" si="2"/>
        <v>0.32</v>
      </c>
      <c r="M22" s="22">
        <f t="shared" si="3"/>
        <v>0.32</v>
      </c>
      <c r="N22" s="22">
        <f t="shared" si="4"/>
        <v>0.32</v>
      </c>
      <c r="O22" s="22">
        <f t="shared" si="5"/>
        <v>0.32</v>
      </c>
      <c r="P22" s="22">
        <f t="shared" si="26"/>
        <v>0.32</v>
      </c>
      <c r="Q22" s="22">
        <f t="shared" si="6"/>
        <v>0.28999999999999998</v>
      </c>
      <c r="R22" s="22">
        <f t="shared" si="7"/>
        <v>0.32</v>
      </c>
      <c r="S22" s="22">
        <f t="shared" si="8"/>
        <v>0.32</v>
      </c>
      <c r="T22" s="22">
        <f t="shared" si="9"/>
        <v>0.33</v>
      </c>
      <c r="U22" s="22">
        <f t="shared" si="10"/>
        <v>0.32</v>
      </c>
      <c r="V22" s="22">
        <f t="shared" si="11"/>
        <v>0.33</v>
      </c>
      <c r="W22" s="22">
        <f t="shared" si="12"/>
        <v>0.31</v>
      </c>
      <c r="X22" s="22">
        <f t="shared" si="13"/>
        <v>0.32</v>
      </c>
      <c r="Y22" s="22">
        <f t="shared" si="14"/>
        <v>0.28999999999999998</v>
      </c>
      <c r="Z22" s="22">
        <f t="shared" si="15"/>
        <v>0.32</v>
      </c>
      <c r="AA22" s="22">
        <f t="shared" si="16"/>
        <v>0.28000000000000003</v>
      </c>
      <c r="AB22" s="22">
        <f t="shared" si="17"/>
        <v>0.33</v>
      </c>
      <c r="AC22" s="22">
        <f t="shared" si="18"/>
        <v>0.33</v>
      </c>
      <c r="AD22" s="22">
        <f t="shared" si="19"/>
        <v>0.36</v>
      </c>
      <c r="AE22" s="22">
        <f t="shared" si="20"/>
        <v>0.28999999999999998</v>
      </c>
      <c r="AF22" s="22">
        <f t="shared" si="21"/>
        <v>0.33</v>
      </c>
      <c r="AG22" s="22">
        <f t="shared" si="22"/>
        <v>0.28000000000000003</v>
      </c>
      <c r="AH22" s="22">
        <f t="shared" si="23"/>
        <v>0.28999999999999998</v>
      </c>
      <c r="AI22" s="22">
        <f t="shared" si="24"/>
        <v>0.32</v>
      </c>
      <c r="AJ22" s="22">
        <f t="shared" si="25"/>
        <v>0.28999999999999998</v>
      </c>
    </row>
    <row r="23" spans="1:36" ht="12.95" customHeight="1">
      <c r="A23" s="21">
        <v>740</v>
      </c>
      <c r="B23" s="78" t="s">
        <v>286</v>
      </c>
      <c r="C23" s="79"/>
      <c r="D23" s="21">
        <v>22</v>
      </c>
      <c r="E23" s="21">
        <v>18</v>
      </c>
      <c r="F23" s="4">
        <f t="shared" si="0"/>
        <v>0.34</v>
      </c>
      <c r="G23" s="5"/>
      <c r="H23" s="21"/>
      <c r="I23" s="21"/>
      <c r="J23" s="1" t="s">
        <v>15</v>
      </c>
      <c r="K23" s="22">
        <f t="shared" si="1"/>
        <v>0.31</v>
      </c>
      <c r="L23" s="22">
        <f t="shared" si="2"/>
        <v>0.34</v>
      </c>
      <c r="M23" s="22">
        <f t="shared" si="3"/>
        <v>0.34</v>
      </c>
      <c r="N23" s="22">
        <f t="shared" si="4"/>
        <v>0.34</v>
      </c>
      <c r="O23" s="22">
        <f t="shared" si="5"/>
        <v>0.34</v>
      </c>
      <c r="P23" s="22">
        <f t="shared" si="26"/>
        <v>0.34</v>
      </c>
      <c r="Q23" s="22">
        <f t="shared" si="6"/>
        <v>0.31</v>
      </c>
      <c r="R23" s="22">
        <f t="shared" si="7"/>
        <v>0.34</v>
      </c>
      <c r="S23" s="22">
        <f t="shared" si="8"/>
        <v>0.34</v>
      </c>
      <c r="T23" s="22">
        <f t="shared" si="9"/>
        <v>0.36</v>
      </c>
      <c r="U23" s="22">
        <f t="shared" si="10"/>
        <v>0.34</v>
      </c>
      <c r="V23" s="22">
        <f t="shared" si="11"/>
        <v>0.35</v>
      </c>
      <c r="W23" s="22">
        <f t="shared" si="12"/>
        <v>0.33</v>
      </c>
      <c r="X23" s="22">
        <f t="shared" si="13"/>
        <v>0.34</v>
      </c>
      <c r="Y23" s="22">
        <f t="shared" si="14"/>
        <v>0.31</v>
      </c>
      <c r="Z23" s="22">
        <f t="shared" si="15"/>
        <v>0.34</v>
      </c>
      <c r="AA23" s="22">
        <f t="shared" si="16"/>
        <v>0.3</v>
      </c>
      <c r="AB23" s="22">
        <f t="shared" si="17"/>
        <v>0.35</v>
      </c>
      <c r="AC23" s="22">
        <f t="shared" si="18"/>
        <v>0.35</v>
      </c>
      <c r="AD23" s="22">
        <f t="shared" si="19"/>
        <v>0.38</v>
      </c>
      <c r="AE23" s="22">
        <f t="shared" si="20"/>
        <v>0.31</v>
      </c>
      <c r="AF23" s="22">
        <f t="shared" si="21"/>
        <v>0.35</v>
      </c>
      <c r="AG23" s="22">
        <f t="shared" si="22"/>
        <v>0.28999999999999998</v>
      </c>
      <c r="AH23" s="22">
        <f t="shared" si="23"/>
        <v>0.31</v>
      </c>
      <c r="AI23" s="22">
        <f t="shared" si="24"/>
        <v>0.33</v>
      </c>
      <c r="AJ23" s="22">
        <f t="shared" si="25"/>
        <v>0.31</v>
      </c>
    </row>
    <row r="24" spans="1:36" ht="12.95" customHeight="1">
      <c r="A24" s="21">
        <v>741</v>
      </c>
      <c r="B24" s="78" t="s">
        <v>286</v>
      </c>
      <c r="C24" s="79"/>
      <c r="D24" s="21">
        <v>14</v>
      </c>
      <c r="E24" s="21">
        <v>14</v>
      </c>
      <c r="F24" s="4">
        <f t="shared" si="0"/>
        <v>0.11</v>
      </c>
      <c r="G24" s="5"/>
      <c r="H24" s="21"/>
      <c r="I24" s="21"/>
      <c r="J24" s="1" t="s">
        <v>15</v>
      </c>
      <c r="K24" s="22">
        <f t="shared" si="1"/>
        <v>0.11</v>
      </c>
      <c r="L24" s="22">
        <f t="shared" si="2"/>
        <v>0.11</v>
      </c>
      <c r="M24" s="22">
        <f t="shared" si="3"/>
        <v>0.12</v>
      </c>
      <c r="N24" s="22">
        <f t="shared" si="4"/>
        <v>0.12</v>
      </c>
      <c r="O24" s="22">
        <f t="shared" si="5"/>
        <v>0.12</v>
      </c>
      <c r="P24" s="22">
        <f t="shared" si="26"/>
        <v>0.11</v>
      </c>
      <c r="Q24" s="22">
        <f t="shared" si="6"/>
        <v>0.11</v>
      </c>
      <c r="R24" s="22">
        <f t="shared" si="7"/>
        <v>0.11</v>
      </c>
      <c r="S24" s="22">
        <f t="shared" si="8"/>
        <v>0.12</v>
      </c>
      <c r="T24" s="22">
        <f t="shared" si="9"/>
        <v>0.12</v>
      </c>
      <c r="U24" s="22">
        <f t="shared" si="10"/>
        <v>0.11</v>
      </c>
      <c r="V24" s="22">
        <f t="shared" si="11"/>
        <v>0.12</v>
      </c>
      <c r="W24" s="22">
        <f t="shared" si="12"/>
        <v>0.11</v>
      </c>
      <c r="X24" s="22">
        <f t="shared" si="13"/>
        <v>0.11</v>
      </c>
      <c r="Y24" s="22">
        <f t="shared" si="14"/>
        <v>0.1</v>
      </c>
      <c r="Z24" s="22">
        <f t="shared" si="15"/>
        <v>0.11</v>
      </c>
      <c r="AA24" s="22">
        <f t="shared" si="16"/>
        <v>0.1</v>
      </c>
      <c r="AB24" s="22">
        <f t="shared" si="17"/>
        <v>0.11</v>
      </c>
      <c r="AC24" s="22">
        <f t="shared" si="18"/>
        <v>0.11</v>
      </c>
      <c r="AD24" s="22">
        <f t="shared" si="19"/>
        <v>0.14000000000000001</v>
      </c>
      <c r="AE24" s="22">
        <f t="shared" si="20"/>
        <v>0.1</v>
      </c>
      <c r="AF24" s="22">
        <f t="shared" si="21"/>
        <v>0.11</v>
      </c>
      <c r="AG24" s="22">
        <f t="shared" si="22"/>
        <v>0.1</v>
      </c>
      <c r="AH24" s="22">
        <f t="shared" si="23"/>
        <v>0.1</v>
      </c>
      <c r="AI24" s="22">
        <f t="shared" si="24"/>
        <v>0.11</v>
      </c>
      <c r="AJ24" s="22">
        <f t="shared" si="25"/>
        <v>0.1</v>
      </c>
    </row>
    <row r="25" spans="1:36" ht="12.95" customHeight="1">
      <c r="A25" s="21">
        <v>742</v>
      </c>
      <c r="B25" s="78" t="s">
        <v>286</v>
      </c>
      <c r="C25" s="79"/>
      <c r="D25" s="21">
        <v>18</v>
      </c>
      <c r="E25" s="21">
        <v>16</v>
      </c>
      <c r="F25" s="4">
        <f t="shared" si="0"/>
        <v>0.21</v>
      </c>
      <c r="G25" s="5"/>
      <c r="H25" s="21"/>
      <c r="I25" s="21"/>
      <c r="J25" s="1" t="s">
        <v>15</v>
      </c>
      <c r="K25" s="22">
        <f t="shared" si="1"/>
        <v>0.19</v>
      </c>
      <c r="L25" s="22">
        <f t="shared" si="2"/>
        <v>0.21</v>
      </c>
      <c r="M25" s="22">
        <f t="shared" si="3"/>
        <v>0.21</v>
      </c>
      <c r="N25" s="22">
        <f t="shared" si="4"/>
        <v>0.21</v>
      </c>
      <c r="O25" s="22">
        <f t="shared" si="5"/>
        <v>0.21</v>
      </c>
      <c r="P25" s="22">
        <f t="shared" si="26"/>
        <v>0.21</v>
      </c>
      <c r="Q25" s="22">
        <f t="shared" si="6"/>
        <v>0.19</v>
      </c>
      <c r="R25" s="22">
        <f t="shared" si="7"/>
        <v>0.21</v>
      </c>
      <c r="S25" s="22">
        <f t="shared" si="8"/>
        <v>0.21</v>
      </c>
      <c r="T25" s="22">
        <f t="shared" si="9"/>
        <v>0.22</v>
      </c>
      <c r="U25" s="22">
        <f t="shared" si="10"/>
        <v>0.21</v>
      </c>
      <c r="V25" s="22">
        <f t="shared" si="11"/>
        <v>0.21</v>
      </c>
      <c r="W25" s="22">
        <f t="shared" si="12"/>
        <v>0.2</v>
      </c>
      <c r="X25" s="22">
        <f t="shared" si="13"/>
        <v>0.21</v>
      </c>
      <c r="Y25" s="22">
        <f t="shared" si="14"/>
        <v>0.18</v>
      </c>
      <c r="Z25" s="22">
        <f t="shared" si="15"/>
        <v>0.2</v>
      </c>
      <c r="AA25" s="22">
        <f t="shared" si="16"/>
        <v>0.19</v>
      </c>
      <c r="AB25" s="22">
        <f t="shared" si="17"/>
        <v>0.21</v>
      </c>
      <c r="AC25" s="22">
        <f t="shared" si="18"/>
        <v>0.21</v>
      </c>
      <c r="AD25" s="22">
        <f t="shared" si="19"/>
        <v>0.24</v>
      </c>
      <c r="AE25" s="22">
        <f t="shared" si="20"/>
        <v>0.19</v>
      </c>
      <c r="AF25" s="22">
        <f t="shared" si="21"/>
        <v>0.21</v>
      </c>
      <c r="AG25" s="22">
        <f t="shared" si="22"/>
        <v>0.18</v>
      </c>
      <c r="AH25" s="22">
        <f t="shared" si="23"/>
        <v>0.19</v>
      </c>
      <c r="AI25" s="22">
        <f t="shared" si="24"/>
        <v>0.21</v>
      </c>
      <c r="AJ25" s="22">
        <f t="shared" si="25"/>
        <v>0.19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110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22</v>
      </c>
      <c r="D47" s="13">
        <f>COUNTIF(G4:G43,"*下層*")</f>
        <v>0</v>
      </c>
      <c r="E47" s="13">
        <f>COUNTA(A4:A43)</f>
        <v>22</v>
      </c>
      <c r="F47" s="9"/>
      <c r="G47" s="14">
        <f>C47*100</f>
        <v>2200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16</v>
      </c>
      <c r="D48" s="13" t="str">
        <f>IF(D47&gt;0,ROUND(SUMIF(G4:G43,"*下層*",E4:E43)/D47,0),"")</f>
        <v/>
      </c>
      <c r="E48" s="13">
        <f>ROUND(SUM(E4:E43)/E47,0)</f>
        <v>16</v>
      </c>
      <c r="F48" s="12"/>
      <c r="G48" s="14">
        <f>C48</f>
        <v>16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19</v>
      </c>
      <c r="D49" s="13" t="str">
        <f>IF(D47&gt;0,ROUND(SUMIF(G4:G43,"*下層*",D4:D43)/D47,0),"")</f>
        <v/>
      </c>
      <c r="E49" s="13">
        <f>ROUND(SUM(D4:D43)/E47,0)</f>
        <v>19</v>
      </c>
      <c r="F49" s="12"/>
      <c r="G49" s="14">
        <f>C49</f>
        <v>19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5.3000000000000007</v>
      </c>
      <c r="D50" s="15">
        <f>SUMIF(G4:G43,"*下層*",F4:F43)</f>
        <v>0</v>
      </c>
      <c r="E50" s="4">
        <f>SUM(F4:F43)</f>
        <v>5.3000000000000007</v>
      </c>
      <c r="F50" s="12"/>
      <c r="G50" s="16">
        <f>C50*100</f>
        <v>530.00000000000011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形状比＝84、Sr＝13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7</v>
      </c>
      <c r="D54" s="13">
        <f>COUNTIF(H4:H43,"▲")</f>
        <v>0</v>
      </c>
      <c r="E54" s="13">
        <f>COUNTA(H4:H43)</f>
        <v>7</v>
      </c>
      <c r="F54" s="9"/>
      <c r="G54" s="14">
        <f>C54*100</f>
        <v>700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15</v>
      </c>
      <c r="D55" s="13" t="str">
        <f>IF(D54&gt;0,ROUND(SUMIF(H4:H43,"▲",E4:E43)/D54,0),"")</f>
        <v/>
      </c>
      <c r="E55" s="13">
        <f>ROUND(SUMIF(H4:H43,"*",E4:E43)/E54,0)</f>
        <v>15</v>
      </c>
      <c r="F55" s="12"/>
      <c r="G55" s="14">
        <f>C55</f>
        <v>15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18</v>
      </c>
      <c r="D56" s="13" t="str">
        <f>IF(D54&gt;0,ROUND(SUMIF(H4:H43,"▲",D4:D43)/D54,0),"")</f>
        <v/>
      </c>
      <c r="E56" s="13">
        <f>ROUND(SUMIF(H4:H43,"*",D4:D43)/E54,0)</f>
        <v>18</v>
      </c>
      <c r="F56" s="12"/>
      <c r="G56" s="14">
        <f>C56</f>
        <v>18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1.56</v>
      </c>
      <c r="D57" s="15">
        <f>SUMIF(H4:H43,"▲",F4:F43)</f>
        <v>0</v>
      </c>
      <c r="E57" s="15">
        <f>SUM(C57:D57)</f>
        <v>1.56</v>
      </c>
      <c r="F57" s="12"/>
      <c r="G57" s="18">
        <f>C57*100</f>
        <v>156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31.8</v>
      </c>
      <c r="D61" s="19" t="str">
        <f>IF(D47&gt;0,ROUND(D54/D47*100,1),"")</f>
        <v/>
      </c>
      <c r="E61" s="19">
        <f>ROUND(E54/E47*100,1)</f>
        <v>31.8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29.4</v>
      </c>
      <c r="D62" s="19" t="str">
        <f>IF(D47&gt;0,ROUND(D57/D50*100,1),"")</f>
        <v/>
      </c>
      <c r="E62" s="19">
        <f>ROUND(E57/E50*100,1)</f>
        <v>29.4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15</v>
      </c>
      <c r="D66" s="13">
        <f>D47-D54</f>
        <v>0</v>
      </c>
      <c r="E66" s="13">
        <f>SUM(C66:D66)</f>
        <v>15</v>
      </c>
      <c r="F66" s="9"/>
      <c r="G66" s="14">
        <f>C66*100</f>
        <v>1500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16</v>
      </c>
      <c r="D67" s="13" t="str">
        <f>IF(D66&gt;0,ROUND(SUMIFS(E4:E43,G4:G43,"*下層*",H4:H43,"")/D66,0),"")</f>
        <v/>
      </c>
      <c r="E67" s="13">
        <f>IF(E66&gt;0,ROUND(SUMIF(H4:H43,"",E4:E43)/E66,0),"")</f>
        <v>16</v>
      </c>
      <c r="F67" s="12"/>
      <c r="G67" s="14">
        <f>C67</f>
        <v>16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19</v>
      </c>
      <c r="D68" s="13" t="str">
        <f>IF(D66&gt;0,ROUND(SUMIFS(D4:D43,G4:G43,"*下層*",H4:H43,"")/D66,0),"")</f>
        <v/>
      </c>
      <c r="E68" s="13">
        <f>IF(E66&gt;0,ROUND(SUMIF(H4:H43,"",D4:D43)/E66,0),"")</f>
        <v>19</v>
      </c>
      <c r="F68" s="12"/>
      <c r="G68" s="14">
        <f>C68</f>
        <v>19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3.7400000000000007</v>
      </c>
      <c r="D69" s="15" t="str">
        <f>IF(D66&gt;0,D50-D57,"")</f>
        <v/>
      </c>
      <c r="E69" s="4">
        <f>SUM(C69:D69)</f>
        <v>3.7400000000000007</v>
      </c>
      <c r="F69" s="12"/>
      <c r="G69" s="16">
        <f>C69*100</f>
        <v>374.00000000000006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形状比＝84、Sr＝16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99" priority="16" stopIfTrue="1">
      <formula>AND(($H4="スギ"),(#REF!&lt;12))</formula>
    </cfRule>
  </conditionalFormatting>
  <conditionalFormatting sqref="L4:L43">
    <cfRule type="expression" dxfId="398" priority="15" stopIfTrue="1">
      <formula>AND(($H4="スギ"),(#REF!&lt;22),(#REF!&gt;=12))</formula>
    </cfRule>
  </conditionalFormatting>
  <conditionalFormatting sqref="M4:M43">
    <cfRule type="expression" dxfId="397" priority="14" stopIfTrue="1">
      <formula>AND(($H4="スギ"),(#REF!&lt;32),(#REF!&gt;=22))</formula>
    </cfRule>
  </conditionalFormatting>
  <conditionalFormatting sqref="N4:N43">
    <cfRule type="expression" dxfId="396" priority="13" stopIfTrue="1">
      <formula>AND(($H4="スギ"),(#REF!&lt;42),(#REF!&gt;=32))</formula>
    </cfRule>
  </conditionalFormatting>
  <conditionalFormatting sqref="S4:S43">
    <cfRule type="expression" dxfId="395" priority="9" stopIfTrue="1">
      <formula>AND(($H4="ヒノキ"),(#REF!&lt;32),(#REF!&gt;=22))</formula>
    </cfRule>
  </conditionalFormatting>
  <conditionalFormatting sqref="Z4:AF43 U4:U43 AJ4:AJ43 O4:P43">
    <cfRule type="expression" dxfId="394" priority="12" stopIfTrue="1">
      <formula>AND(($H4="スギ"),(#REF!&gt;=42))</formula>
    </cfRule>
  </conditionalFormatting>
  <conditionalFormatting sqref="Z4:AF43 AJ4:AJ43 T4:U43">
    <cfRule type="expression" dxfId="393" priority="8" stopIfTrue="1">
      <formula>AND(($H4="ヒノキ"),(#REF!&gt;=32))</formula>
    </cfRule>
  </conditionalFormatting>
  <conditionalFormatting sqref="AA4:AA43 Q4:Q43">
    <cfRule type="expression" dxfId="392" priority="11" stopIfTrue="1">
      <formula>AND(($H4="ヒノキ"),(#REF!&lt;12))</formula>
    </cfRule>
  </conditionalFormatting>
  <conditionalFormatting sqref="AA4:AA43 V4:V43">
    <cfRule type="expression" dxfId="391" priority="7" stopIfTrue="1">
      <formula>AND(($H4="アカマツ"),(#REF!&lt;12))</formula>
    </cfRule>
  </conditionalFormatting>
  <conditionalFormatting sqref="AB4:AB43 W4:W43">
    <cfRule type="expression" dxfId="390" priority="6" stopIfTrue="1">
      <formula>AND(($H4="アカマツ"),(#REF!&lt;22),(#REF!&gt;=12))</formula>
    </cfRule>
  </conditionalFormatting>
  <conditionalFormatting sqref="AB4:AE43 R4:R43">
    <cfRule type="expression" dxfId="389" priority="10" stopIfTrue="1">
      <formula>AND(($H4="ヒノキ"),(#REF!&lt;22),(#REF!&gt;=12))</formula>
    </cfRule>
  </conditionalFormatting>
  <conditionalFormatting sqref="AC4:AC43 X4:X43">
    <cfRule type="expression" dxfId="388" priority="5" stopIfTrue="1">
      <formula>AND(($H4="アカマツ"),(#REF!&lt;42),(#REF!&gt;=22))</formula>
    </cfRule>
  </conditionalFormatting>
  <conditionalFormatting sqref="AG4:AG43">
    <cfRule type="expression" dxfId="387" priority="3" stopIfTrue="1">
      <formula>AND(($H4&lt;&gt;"スギ"),($H4&lt;&gt;"ヒノキ"),($H4&lt;&gt;"アカマツ"),(#REF!&lt;12))</formula>
    </cfRule>
  </conditionalFormatting>
  <conditionalFormatting sqref="AH4:AH43">
    <cfRule type="expression" dxfId="38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8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38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10330-7DD6-4FAA-BE8D-AEE9E0BA1A57}">
  <sheetPr>
    <tabColor rgb="FF00B050"/>
  </sheetPr>
  <dimension ref="A1:AJ120"/>
  <sheetViews>
    <sheetView showGridLines="0" view="pageBreakPreview" topLeftCell="A37" zoomScale="98" zoomScaleNormal="85" zoomScaleSheetLayoutView="98" workbookViewId="0">
      <selection activeCell="L57" sqref="L57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244</v>
      </c>
      <c r="B2" s="65"/>
      <c r="C2" s="65"/>
      <c r="D2" s="65"/>
      <c r="E2" s="65"/>
      <c r="F2" s="65"/>
      <c r="G2" s="65"/>
      <c r="H2" s="66" t="s">
        <v>276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781</v>
      </c>
      <c r="B4" s="78" t="s">
        <v>295</v>
      </c>
      <c r="C4" s="79"/>
      <c r="D4" s="21">
        <v>26</v>
      </c>
      <c r="E4" s="21">
        <v>20</v>
      </c>
      <c r="F4" s="4">
        <f t="shared" ref="F4:F43" si="0">IF(D4&gt;0,IF(B4="スギ",P4,IF(B4="ヒノキ",U4,IF(B4="アカマツ",Z4,IF(B4="カラマツ",AF4,AJ4)))),"")</f>
        <v>0.52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0.46</v>
      </c>
      <c r="L4" s="22">
        <f t="shared" ref="L4:L43" si="2">ROUND(10^(-5+0.73504+1.83346*LOG(D4)+1.06569*LOG(E4)),2)</f>
        <v>0.52</v>
      </c>
      <c r="M4" s="22">
        <f t="shared" ref="M4:M43" si="3">ROUND(10^(-5+0.71514+1.74357*LOG(D4)+1.17719*LOG(E4)),2)</f>
        <v>0.52</v>
      </c>
      <c r="N4" s="22">
        <f t="shared" ref="N4:N43" si="4">ROUND(10^(-5+0.82956+1.76381*LOG(D4)+1.06412*LOG(E4)),2)</f>
        <v>0.51</v>
      </c>
      <c r="O4" s="22">
        <f t="shared" ref="O4:O43" si="5">ROUND(10^(-5+0.88226+1.79204*LOG(D4)+0.99303*LOG(E4)),2)</f>
        <v>0.51</v>
      </c>
      <c r="P4" s="22">
        <f>HLOOKUP($D4,K$3:O$43,MATCH($A4,$A$3:$A$43,0),1)</f>
        <v>0.52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22">
        <f t="shared" ref="R4:R43" si="7">ROUND(10^(1.905709*LOG(D4)+1.011385*LOG(E4)-4.293729),2)</f>
        <v>0.52</v>
      </c>
      <c r="S4" s="22">
        <f t="shared" ref="S4:S43" si="8">ROUND(10^(1.771888*LOG(D4)+1.138415*LOG(E4)-4.271259),2)</f>
        <v>0.52</v>
      </c>
      <c r="T4" s="22">
        <f t="shared" ref="T4:T43" si="9">ROUND(10^(1.671519*LOG(D4)+1.363617*LOG(E4)-4.404407),2)</f>
        <v>0.54</v>
      </c>
      <c r="U4" s="22">
        <f t="shared" ref="U4:U43" si="10">HLOOKUP($D4,Q$3:T$43,MATCH($A4,$A$3:$A$43,0),1)</f>
        <v>0.52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22">
        <f t="shared" ref="W4:W43" si="12">ROUND(10^(-4.155639+1.847898*LOG(D4)+0.951955*LOG(E4)),2)</f>
        <v>0.5</v>
      </c>
      <c r="X4" s="22">
        <f t="shared" ref="X4:X43" si="13">ROUND(10^(-4.194535+1.804172*LOG(D4)+1.034248*LOG(E4)),2)</f>
        <v>0.51</v>
      </c>
      <c r="Y4" s="22">
        <f t="shared" ref="Y4:Y43" si="14">ROUND(10^(-4.42347+2.006485*LOG(D4)+0.967757*LOG(E4)),2)</f>
        <v>0.47</v>
      </c>
      <c r="Z4" s="22">
        <f t="shared" ref="Z4:Z43" si="15">HLOOKUP($D4,V$3:Y$43,MATCH($A4,$A$3:$A$43,0),1)</f>
        <v>0.51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22">
        <f t="shared" ref="AB4:AB43" si="17">ROUND(10^(1.979213*LOG(D4)+0.998347*LOG(E4)-4.369281),2)</f>
        <v>0.54</v>
      </c>
      <c r="AC4" s="22">
        <f t="shared" ref="AC4:AC43" si="18">ROUND(10^(1.904401*LOG(D4)+1.062478*LOG(E4)-4.348104),2)</f>
        <v>0.54</v>
      </c>
      <c r="AD4" s="22">
        <f t="shared" ref="AD4:AD43" si="19">ROUND(10^(1.640825*LOG(D4)+1.080387*LOG(E4)-3.976731),2)</f>
        <v>0.56000000000000005</v>
      </c>
      <c r="AE4" s="22">
        <f t="shared" ref="AE4:AE43" si="20">ROUND(10^(1.90887*LOG(D4)+1.088002*LOG(E4)-4.431495),2)</f>
        <v>0.48</v>
      </c>
      <c r="AF4" s="22">
        <f t="shared" ref="AF4:AF43" si="21">HLOOKUP($D4,AA$3:AE$43,MATCH($A4,$A$3:$A$43,0),1)</f>
        <v>0.54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22">
        <f t="shared" ref="AH4:AH43" si="23">ROUND(10^(1.93813902*LOG(D4)+0.96697002*LOG(E4)-4.32216295),2)</f>
        <v>0.48</v>
      </c>
      <c r="AI4" s="22">
        <f t="shared" ref="AI4:AI43" si="24">ROUND(10^(1.82464098*LOG(D4)+0.97625989*LOG(E4)-4.15096808),2)</f>
        <v>0.5</v>
      </c>
      <c r="AJ4" s="22">
        <f t="shared" ref="AJ4:AJ43" si="25">HLOOKUP($D4,AG$3:AI$43,MATCH($A4,$A$3:$A$43,0),1)</f>
        <v>0.48</v>
      </c>
    </row>
    <row r="5" spans="1:36" ht="12.95" customHeight="1">
      <c r="A5" s="21">
        <v>782</v>
      </c>
      <c r="B5" s="78" t="s">
        <v>295</v>
      </c>
      <c r="C5" s="79"/>
      <c r="D5" s="21">
        <v>14</v>
      </c>
      <c r="E5" s="21">
        <v>9</v>
      </c>
      <c r="F5" s="4">
        <f t="shared" si="0"/>
        <v>7.0000000000000007E-2</v>
      </c>
      <c r="G5" s="5" t="s">
        <v>296</v>
      </c>
      <c r="H5" s="21" t="s">
        <v>297</v>
      </c>
      <c r="I5" s="21" t="s">
        <v>289</v>
      </c>
      <c r="J5" s="1" t="s">
        <v>15</v>
      </c>
      <c r="K5" s="22">
        <f t="shared" si="1"/>
        <v>7.0000000000000007E-2</v>
      </c>
      <c r="L5" s="22">
        <f t="shared" si="2"/>
        <v>7.0000000000000007E-2</v>
      </c>
      <c r="M5" s="22">
        <f t="shared" si="3"/>
        <v>7.0000000000000007E-2</v>
      </c>
      <c r="N5" s="22">
        <f t="shared" si="4"/>
        <v>7.0000000000000007E-2</v>
      </c>
      <c r="O5" s="22">
        <f t="shared" si="5"/>
        <v>0.08</v>
      </c>
      <c r="P5" s="22">
        <f t="shared" ref="P5:P43" si="26">HLOOKUP($D5,K$3:O$43,MATCH(A5,$A$3:$A$43,0),1)</f>
        <v>7.0000000000000007E-2</v>
      </c>
      <c r="Q5" s="22">
        <f t="shared" si="6"/>
        <v>7.0000000000000007E-2</v>
      </c>
      <c r="R5" s="22">
        <f t="shared" si="7"/>
        <v>7.0000000000000007E-2</v>
      </c>
      <c r="S5" s="22">
        <f t="shared" si="8"/>
        <v>7.0000000000000007E-2</v>
      </c>
      <c r="T5" s="22">
        <f t="shared" si="9"/>
        <v>0.06</v>
      </c>
      <c r="U5" s="22">
        <f t="shared" si="10"/>
        <v>7.0000000000000007E-2</v>
      </c>
      <c r="V5" s="22">
        <f t="shared" si="11"/>
        <v>0.08</v>
      </c>
      <c r="W5" s="22">
        <f t="shared" si="12"/>
        <v>7.0000000000000007E-2</v>
      </c>
      <c r="X5" s="22">
        <f t="shared" si="13"/>
        <v>7.0000000000000007E-2</v>
      </c>
      <c r="Y5" s="22">
        <f t="shared" si="14"/>
        <v>0.06</v>
      </c>
      <c r="Z5" s="22">
        <f t="shared" si="15"/>
        <v>7.0000000000000007E-2</v>
      </c>
      <c r="AA5" s="22">
        <f t="shared" si="16"/>
        <v>7.0000000000000007E-2</v>
      </c>
      <c r="AB5" s="22">
        <f t="shared" si="17"/>
        <v>7.0000000000000007E-2</v>
      </c>
      <c r="AC5" s="22">
        <f t="shared" si="18"/>
        <v>7.0000000000000007E-2</v>
      </c>
      <c r="AD5" s="22">
        <f t="shared" si="19"/>
        <v>0.09</v>
      </c>
      <c r="AE5" s="22">
        <f t="shared" si="20"/>
        <v>0.06</v>
      </c>
      <c r="AF5" s="22">
        <f t="shared" si="21"/>
        <v>7.0000000000000007E-2</v>
      </c>
      <c r="AG5" s="22">
        <f t="shared" si="22"/>
        <v>7.0000000000000007E-2</v>
      </c>
      <c r="AH5" s="22">
        <f t="shared" si="23"/>
        <v>7.0000000000000007E-2</v>
      </c>
      <c r="AI5" s="22">
        <f t="shared" si="24"/>
        <v>7.0000000000000007E-2</v>
      </c>
      <c r="AJ5" s="22">
        <f t="shared" si="25"/>
        <v>7.0000000000000007E-2</v>
      </c>
    </row>
    <row r="6" spans="1:36" ht="12.95" customHeight="1">
      <c r="A6" s="21">
        <v>783</v>
      </c>
      <c r="B6" s="78" t="s">
        <v>295</v>
      </c>
      <c r="C6" s="79"/>
      <c r="D6" s="21">
        <v>20</v>
      </c>
      <c r="E6" s="21">
        <v>20</v>
      </c>
      <c r="F6" s="4">
        <f t="shared" si="0"/>
        <v>0.32</v>
      </c>
      <c r="G6" s="5"/>
      <c r="H6" s="21" t="s">
        <v>288</v>
      </c>
      <c r="I6" s="21" t="s">
        <v>294</v>
      </c>
      <c r="J6" s="1" t="s">
        <v>15</v>
      </c>
      <c r="K6" s="22">
        <f t="shared" si="1"/>
        <v>0.28999999999999998</v>
      </c>
      <c r="L6" s="22">
        <f t="shared" si="2"/>
        <v>0.32</v>
      </c>
      <c r="M6" s="22">
        <f t="shared" si="3"/>
        <v>0.33</v>
      </c>
      <c r="N6" s="22">
        <f t="shared" si="4"/>
        <v>0.32</v>
      </c>
      <c r="O6" s="22">
        <f t="shared" si="5"/>
        <v>0.32</v>
      </c>
      <c r="P6" s="22">
        <f t="shared" si="26"/>
        <v>0.32</v>
      </c>
      <c r="Q6" s="22">
        <f t="shared" si="6"/>
        <v>0.28999999999999998</v>
      </c>
      <c r="R6" s="22">
        <f t="shared" si="7"/>
        <v>0.32</v>
      </c>
      <c r="S6" s="22">
        <f t="shared" si="8"/>
        <v>0.33</v>
      </c>
      <c r="T6" s="22">
        <f t="shared" si="9"/>
        <v>0.35</v>
      </c>
      <c r="U6" s="22">
        <f t="shared" si="10"/>
        <v>0.32</v>
      </c>
      <c r="V6" s="22">
        <f t="shared" si="11"/>
        <v>0.32</v>
      </c>
      <c r="W6" s="22">
        <f t="shared" si="12"/>
        <v>0.31</v>
      </c>
      <c r="X6" s="22">
        <f t="shared" si="13"/>
        <v>0.32</v>
      </c>
      <c r="Y6" s="22">
        <f t="shared" si="14"/>
        <v>0.28000000000000003</v>
      </c>
      <c r="Z6" s="22">
        <f t="shared" si="15"/>
        <v>0.31</v>
      </c>
      <c r="AA6" s="22">
        <f t="shared" si="16"/>
        <v>0.28000000000000003</v>
      </c>
      <c r="AB6" s="22">
        <f t="shared" si="17"/>
        <v>0.32</v>
      </c>
      <c r="AC6" s="22">
        <f t="shared" si="18"/>
        <v>0.33</v>
      </c>
      <c r="AD6" s="22">
        <f t="shared" si="19"/>
        <v>0.37</v>
      </c>
      <c r="AE6" s="22">
        <f t="shared" si="20"/>
        <v>0.28999999999999998</v>
      </c>
      <c r="AF6" s="22">
        <f t="shared" si="21"/>
        <v>0.32</v>
      </c>
      <c r="AG6" s="22">
        <f t="shared" si="22"/>
        <v>0.27</v>
      </c>
      <c r="AH6" s="22">
        <f t="shared" si="23"/>
        <v>0.28999999999999998</v>
      </c>
      <c r="AI6" s="22">
        <f t="shared" si="24"/>
        <v>0.31</v>
      </c>
      <c r="AJ6" s="22">
        <f t="shared" si="25"/>
        <v>0.28999999999999998</v>
      </c>
    </row>
    <row r="7" spans="1:36" ht="12.95" customHeight="1">
      <c r="A7" s="21">
        <v>784</v>
      </c>
      <c r="B7" s="78" t="s">
        <v>295</v>
      </c>
      <c r="C7" s="79"/>
      <c r="D7" s="21">
        <v>28</v>
      </c>
      <c r="E7" s="21">
        <v>22</v>
      </c>
      <c r="F7" s="4">
        <f t="shared" si="0"/>
        <v>0.66</v>
      </c>
      <c r="G7" s="5"/>
      <c r="H7" s="21"/>
      <c r="I7" s="21"/>
      <c r="J7" s="1" t="s">
        <v>15</v>
      </c>
      <c r="K7" s="22">
        <f t="shared" si="1"/>
        <v>0.57999999999999996</v>
      </c>
      <c r="L7" s="22">
        <f t="shared" si="2"/>
        <v>0.66</v>
      </c>
      <c r="M7" s="22">
        <f t="shared" si="3"/>
        <v>0.66</v>
      </c>
      <c r="N7" s="22">
        <f t="shared" si="4"/>
        <v>0.65</v>
      </c>
      <c r="O7" s="22">
        <f t="shared" si="5"/>
        <v>0.64</v>
      </c>
      <c r="P7" s="22">
        <f t="shared" si="26"/>
        <v>0.66</v>
      </c>
      <c r="Q7" s="22">
        <f t="shared" si="6"/>
        <v>0.57999999999999996</v>
      </c>
      <c r="R7" s="22">
        <f t="shared" si="7"/>
        <v>0.66</v>
      </c>
      <c r="S7" s="22">
        <f t="shared" si="8"/>
        <v>0.66</v>
      </c>
      <c r="T7" s="22">
        <f t="shared" si="9"/>
        <v>0.7</v>
      </c>
      <c r="U7" s="22">
        <f t="shared" si="10"/>
        <v>0.66</v>
      </c>
      <c r="V7" s="22">
        <f t="shared" si="11"/>
        <v>0.68</v>
      </c>
      <c r="W7" s="22">
        <f t="shared" si="12"/>
        <v>0.63</v>
      </c>
      <c r="X7" s="22">
        <f t="shared" si="13"/>
        <v>0.64</v>
      </c>
      <c r="Y7" s="22">
        <f t="shared" si="14"/>
        <v>0.6</v>
      </c>
      <c r="Z7" s="22">
        <f t="shared" si="15"/>
        <v>0.64</v>
      </c>
      <c r="AA7" s="22">
        <f t="shared" si="16"/>
        <v>0.56000000000000005</v>
      </c>
      <c r="AB7" s="22">
        <f t="shared" si="17"/>
        <v>0.68</v>
      </c>
      <c r="AC7" s="22">
        <f t="shared" si="18"/>
        <v>0.68</v>
      </c>
      <c r="AD7" s="22">
        <f t="shared" si="19"/>
        <v>0.7</v>
      </c>
      <c r="AE7" s="22">
        <f t="shared" si="20"/>
        <v>0.62</v>
      </c>
      <c r="AF7" s="22">
        <f t="shared" si="21"/>
        <v>0.68</v>
      </c>
      <c r="AG7" s="22">
        <f t="shared" si="22"/>
        <v>0.55000000000000004</v>
      </c>
      <c r="AH7" s="22">
        <f t="shared" si="23"/>
        <v>0.6</v>
      </c>
      <c r="AI7" s="22">
        <f t="shared" si="24"/>
        <v>0.63</v>
      </c>
      <c r="AJ7" s="22">
        <f t="shared" si="25"/>
        <v>0.6</v>
      </c>
    </row>
    <row r="8" spans="1:36" ht="12.95" customHeight="1">
      <c r="A8" s="21">
        <v>785</v>
      </c>
      <c r="B8" s="78" t="s">
        <v>295</v>
      </c>
      <c r="C8" s="79"/>
      <c r="D8" s="21">
        <v>8</v>
      </c>
      <c r="E8" s="21">
        <v>6</v>
      </c>
      <c r="F8" s="4">
        <f t="shared" si="0"/>
        <v>0.02</v>
      </c>
      <c r="G8" s="5" t="s">
        <v>296</v>
      </c>
      <c r="H8" s="21" t="s">
        <v>297</v>
      </c>
      <c r="I8" s="21" t="s">
        <v>289</v>
      </c>
      <c r="J8" s="1" t="s">
        <v>15</v>
      </c>
      <c r="K8" s="22">
        <f t="shared" si="1"/>
        <v>0.02</v>
      </c>
      <c r="L8" s="22">
        <f t="shared" si="2"/>
        <v>0.02</v>
      </c>
      <c r="M8" s="22">
        <f t="shared" si="3"/>
        <v>0.02</v>
      </c>
      <c r="N8" s="22">
        <f t="shared" si="4"/>
        <v>0.02</v>
      </c>
      <c r="O8" s="22">
        <f t="shared" si="5"/>
        <v>0.02</v>
      </c>
      <c r="P8" s="22">
        <f t="shared" si="26"/>
        <v>0.02</v>
      </c>
      <c r="Q8" s="22">
        <f t="shared" si="6"/>
        <v>0.02</v>
      </c>
      <c r="R8" s="22">
        <f t="shared" si="7"/>
        <v>0.02</v>
      </c>
      <c r="S8" s="22">
        <f t="shared" si="8"/>
        <v>0.02</v>
      </c>
      <c r="T8" s="22">
        <f t="shared" si="9"/>
        <v>0.01</v>
      </c>
      <c r="U8" s="22">
        <f t="shared" si="10"/>
        <v>0.02</v>
      </c>
      <c r="V8" s="22">
        <f t="shared" si="11"/>
        <v>0.02</v>
      </c>
      <c r="W8" s="22">
        <f t="shared" si="12"/>
        <v>0.02</v>
      </c>
      <c r="X8" s="22">
        <f t="shared" si="13"/>
        <v>0.02</v>
      </c>
      <c r="Y8" s="22">
        <f t="shared" si="14"/>
        <v>0.01</v>
      </c>
      <c r="Z8" s="22">
        <f t="shared" si="15"/>
        <v>0.02</v>
      </c>
      <c r="AA8" s="22">
        <f t="shared" si="16"/>
        <v>0.02</v>
      </c>
      <c r="AB8" s="22">
        <f t="shared" si="17"/>
        <v>0.02</v>
      </c>
      <c r="AC8" s="22">
        <f t="shared" si="18"/>
        <v>0.02</v>
      </c>
      <c r="AD8" s="22">
        <f t="shared" si="19"/>
        <v>0.02</v>
      </c>
      <c r="AE8" s="22">
        <f t="shared" si="20"/>
        <v>0.01</v>
      </c>
      <c r="AF8" s="22">
        <f t="shared" si="21"/>
        <v>0.02</v>
      </c>
      <c r="AG8" s="22">
        <f t="shared" si="22"/>
        <v>0.02</v>
      </c>
      <c r="AH8" s="22">
        <f t="shared" si="23"/>
        <v>0.02</v>
      </c>
      <c r="AI8" s="22">
        <f t="shared" si="24"/>
        <v>0.02</v>
      </c>
      <c r="AJ8" s="22">
        <f t="shared" si="25"/>
        <v>0.02</v>
      </c>
    </row>
    <row r="9" spans="1:36" ht="12.95" customHeight="1">
      <c r="A9" s="21">
        <v>786</v>
      </c>
      <c r="B9" s="78" t="s">
        <v>295</v>
      </c>
      <c r="C9" s="79"/>
      <c r="D9" s="21">
        <v>22</v>
      </c>
      <c r="E9" s="21">
        <v>12</v>
      </c>
      <c r="F9" s="4">
        <f t="shared" si="0"/>
        <v>0.21</v>
      </c>
      <c r="G9" s="5" t="s">
        <v>298</v>
      </c>
      <c r="H9" s="21" t="s">
        <v>297</v>
      </c>
      <c r="I9" s="21" t="s">
        <v>299</v>
      </c>
      <c r="J9" s="1" t="s">
        <v>15</v>
      </c>
      <c r="K9" s="22">
        <f t="shared" si="1"/>
        <v>0.21</v>
      </c>
      <c r="L9" s="22">
        <f t="shared" si="2"/>
        <v>0.22</v>
      </c>
      <c r="M9" s="22">
        <f t="shared" si="3"/>
        <v>0.21</v>
      </c>
      <c r="N9" s="22">
        <f t="shared" si="4"/>
        <v>0.22</v>
      </c>
      <c r="O9" s="22">
        <f t="shared" si="5"/>
        <v>0.23</v>
      </c>
      <c r="P9" s="22">
        <f t="shared" si="26"/>
        <v>0.21</v>
      </c>
      <c r="Q9" s="22">
        <f t="shared" si="6"/>
        <v>0.21</v>
      </c>
      <c r="R9" s="22">
        <f t="shared" si="7"/>
        <v>0.23</v>
      </c>
      <c r="S9" s="22">
        <f t="shared" si="8"/>
        <v>0.22</v>
      </c>
      <c r="T9" s="22">
        <f t="shared" si="9"/>
        <v>0.2</v>
      </c>
      <c r="U9" s="22">
        <f t="shared" si="10"/>
        <v>0.22</v>
      </c>
      <c r="V9" s="22">
        <f t="shared" si="11"/>
        <v>0.24</v>
      </c>
      <c r="W9" s="22">
        <f t="shared" si="12"/>
        <v>0.23</v>
      </c>
      <c r="X9" s="22">
        <f t="shared" si="13"/>
        <v>0.22</v>
      </c>
      <c r="Y9" s="22">
        <f t="shared" si="14"/>
        <v>0.21</v>
      </c>
      <c r="Z9" s="22">
        <f t="shared" si="15"/>
        <v>0.22</v>
      </c>
      <c r="AA9" s="22">
        <f t="shared" si="16"/>
        <v>0.2</v>
      </c>
      <c r="AB9" s="22">
        <f t="shared" si="17"/>
        <v>0.23</v>
      </c>
      <c r="AC9" s="22">
        <f t="shared" si="18"/>
        <v>0.23</v>
      </c>
      <c r="AD9" s="22">
        <f t="shared" si="19"/>
        <v>0.25</v>
      </c>
      <c r="AE9" s="22">
        <f t="shared" si="20"/>
        <v>0.2</v>
      </c>
      <c r="AF9" s="22">
        <f t="shared" si="21"/>
        <v>0.23</v>
      </c>
      <c r="AG9" s="22">
        <f t="shared" si="22"/>
        <v>0.21</v>
      </c>
      <c r="AH9" s="22">
        <f t="shared" si="23"/>
        <v>0.21</v>
      </c>
      <c r="AI9" s="22">
        <f t="shared" si="24"/>
        <v>0.22</v>
      </c>
      <c r="AJ9" s="22">
        <f t="shared" si="25"/>
        <v>0.21</v>
      </c>
    </row>
    <row r="10" spans="1:36" ht="12.95" customHeight="1">
      <c r="A10" s="21">
        <v>787</v>
      </c>
      <c r="B10" s="78" t="s">
        <v>295</v>
      </c>
      <c r="C10" s="79"/>
      <c r="D10" s="21">
        <v>34</v>
      </c>
      <c r="E10" s="21">
        <v>22</v>
      </c>
      <c r="F10" s="4">
        <f t="shared" si="0"/>
        <v>0.91</v>
      </c>
      <c r="G10" s="5"/>
      <c r="H10" s="21"/>
      <c r="I10" s="21"/>
      <c r="J10" s="1" t="s">
        <v>15</v>
      </c>
      <c r="K10" s="22">
        <f t="shared" si="1"/>
        <v>0.82</v>
      </c>
      <c r="L10" s="22">
        <f t="shared" si="2"/>
        <v>0.94</v>
      </c>
      <c r="M10" s="22">
        <f t="shared" si="3"/>
        <v>0.92</v>
      </c>
      <c r="N10" s="22">
        <f t="shared" si="4"/>
        <v>0.91</v>
      </c>
      <c r="O10" s="22">
        <f t="shared" si="5"/>
        <v>0.91</v>
      </c>
      <c r="P10" s="22">
        <f t="shared" si="26"/>
        <v>0.91</v>
      </c>
      <c r="Q10" s="22">
        <f t="shared" si="6"/>
        <v>0.83</v>
      </c>
      <c r="R10" s="22">
        <f t="shared" si="7"/>
        <v>0.96</v>
      </c>
      <c r="S10" s="22">
        <f t="shared" si="8"/>
        <v>0.93</v>
      </c>
      <c r="T10" s="22">
        <f t="shared" si="9"/>
        <v>0.97</v>
      </c>
      <c r="U10" s="22">
        <f t="shared" si="10"/>
        <v>0.97</v>
      </c>
      <c r="V10" s="22">
        <f t="shared" si="11"/>
        <v>0.99</v>
      </c>
      <c r="W10" s="22">
        <f t="shared" si="12"/>
        <v>0.9</v>
      </c>
      <c r="X10" s="22">
        <f t="shared" si="13"/>
        <v>0.91</v>
      </c>
      <c r="Y10" s="22">
        <f t="shared" si="14"/>
        <v>0.89</v>
      </c>
      <c r="Z10" s="22">
        <f t="shared" si="15"/>
        <v>0.91</v>
      </c>
      <c r="AA10" s="22">
        <f t="shared" si="16"/>
        <v>0.79</v>
      </c>
      <c r="AB10" s="22">
        <f t="shared" si="17"/>
        <v>1</v>
      </c>
      <c r="AC10" s="22">
        <f t="shared" si="18"/>
        <v>0.99</v>
      </c>
      <c r="AD10" s="22">
        <f t="shared" si="19"/>
        <v>0.97</v>
      </c>
      <c r="AE10" s="22">
        <f t="shared" si="20"/>
        <v>0.9</v>
      </c>
      <c r="AF10" s="22">
        <f t="shared" si="21"/>
        <v>0.97</v>
      </c>
      <c r="AG10" s="22">
        <f t="shared" si="22"/>
        <v>0.81</v>
      </c>
      <c r="AH10" s="22">
        <f t="shared" si="23"/>
        <v>0.88</v>
      </c>
      <c r="AI10" s="22">
        <f t="shared" si="24"/>
        <v>0.9</v>
      </c>
      <c r="AJ10" s="22">
        <f t="shared" si="25"/>
        <v>0.88</v>
      </c>
    </row>
    <row r="11" spans="1:36" ht="12.95" customHeight="1">
      <c r="A11" s="21">
        <v>788</v>
      </c>
      <c r="B11" s="78" t="s">
        <v>295</v>
      </c>
      <c r="C11" s="79"/>
      <c r="D11" s="21">
        <v>16</v>
      </c>
      <c r="E11" s="21">
        <v>14</v>
      </c>
      <c r="F11" s="4">
        <f t="shared" si="0"/>
        <v>0.15</v>
      </c>
      <c r="G11" s="5" t="s">
        <v>292</v>
      </c>
      <c r="H11" s="21" t="s">
        <v>288</v>
      </c>
      <c r="I11" s="21" t="s">
        <v>289</v>
      </c>
      <c r="J11" s="1" t="s">
        <v>15</v>
      </c>
      <c r="K11" s="22">
        <f t="shared" si="1"/>
        <v>0.14000000000000001</v>
      </c>
      <c r="L11" s="22">
        <f t="shared" si="2"/>
        <v>0.15</v>
      </c>
      <c r="M11" s="22">
        <f t="shared" si="3"/>
        <v>0.15</v>
      </c>
      <c r="N11" s="22">
        <f t="shared" si="4"/>
        <v>0.15</v>
      </c>
      <c r="O11" s="22">
        <f t="shared" si="5"/>
        <v>0.15</v>
      </c>
      <c r="P11" s="22">
        <f t="shared" si="26"/>
        <v>0.15</v>
      </c>
      <c r="Q11" s="22">
        <f t="shared" si="6"/>
        <v>0.14000000000000001</v>
      </c>
      <c r="R11" s="22">
        <f t="shared" si="7"/>
        <v>0.14000000000000001</v>
      </c>
      <c r="S11" s="22">
        <f t="shared" si="8"/>
        <v>0.15</v>
      </c>
      <c r="T11" s="22">
        <f t="shared" si="9"/>
        <v>0.15</v>
      </c>
      <c r="U11" s="22">
        <f t="shared" si="10"/>
        <v>0.14000000000000001</v>
      </c>
      <c r="V11" s="22">
        <f t="shared" si="11"/>
        <v>0.15</v>
      </c>
      <c r="W11" s="22">
        <f t="shared" si="12"/>
        <v>0.14000000000000001</v>
      </c>
      <c r="X11" s="22">
        <f t="shared" si="13"/>
        <v>0.15</v>
      </c>
      <c r="Y11" s="22">
        <f t="shared" si="14"/>
        <v>0.13</v>
      </c>
      <c r="Z11" s="22">
        <f t="shared" si="15"/>
        <v>0.14000000000000001</v>
      </c>
      <c r="AA11" s="22">
        <f t="shared" si="16"/>
        <v>0.13</v>
      </c>
      <c r="AB11" s="22">
        <f t="shared" si="17"/>
        <v>0.14000000000000001</v>
      </c>
      <c r="AC11" s="22">
        <f t="shared" si="18"/>
        <v>0.15</v>
      </c>
      <c r="AD11" s="22">
        <f t="shared" si="19"/>
        <v>0.17</v>
      </c>
      <c r="AE11" s="22">
        <f t="shared" si="20"/>
        <v>0.13</v>
      </c>
      <c r="AF11" s="22">
        <f t="shared" si="21"/>
        <v>0.14000000000000001</v>
      </c>
      <c r="AG11" s="22">
        <f t="shared" si="22"/>
        <v>0.13</v>
      </c>
      <c r="AH11" s="22">
        <f t="shared" si="23"/>
        <v>0.13</v>
      </c>
      <c r="AI11" s="22">
        <f t="shared" si="24"/>
        <v>0.15</v>
      </c>
      <c r="AJ11" s="22">
        <f t="shared" si="25"/>
        <v>0.13</v>
      </c>
    </row>
    <row r="12" spans="1:36" ht="12.95" customHeight="1">
      <c r="A12" s="21">
        <v>789</v>
      </c>
      <c r="B12" s="78" t="s">
        <v>295</v>
      </c>
      <c r="C12" s="79"/>
      <c r="D12" s="21">
        <v>8</v>
      </c>
      <c r="E12" s="21">
        <v>7</v>
      </c>
      <c r="F12" s="4">
        <f t="shared" si="0"/>
        <v>0.02</v>
      </c>
      <c r="G12" s="5" t="s">
        <v>296</v>
      </c>
      <c r="H12" s="21" t="s">
        <v>297</v>
      </c>
      <c r="I12" s="21" t="s">
        <v>289</v>
      </c>
      <c r="J12" s="1" t="s">
        <v>15</v>
      </c>
      <c r="K12" s="22">
        <f t="shared" si="1"/>
        <v>0.02</v>
      </c>
      <c r="L12" s="22">
        <f t="shared" si="2"/>
        <v>0.02</v>
      </c>
      <c r="M12" s="22">
        <f t="shared" si="3"/>
        <v>0.02</v>
      </c>
      <c r="N12" s="22">
        <f t="shared" si="4"/>
        <v>0.02</v>
      </c>
      <c r="O12" s="22">
        <f t="shared" si="5"/>
        <v>0.02</v>
      </c>
      <c r="P12" s="22">
        <f t="shared" si="26"/>
        <v>0.02</v>
      </c>
      <c r="Q12" s="22">
        <f t="shared" si="6"/>
        <v>0.02</v>
      </c>
      <c r="R12" s="22">
        <f t="shared" si="7"/>
        <v>0.02</v>
      </c>
      <c r="S12" s="22">
        <f t="shared" si="8"/>
        <v>0.02</v>
      </c>
      <c r="T12" s="22">
        <f t="shared" si="9"/>
        <v>0.02</v>
      </c>
      <c r="U12" s="22">
        <f t="shared" si="10"/>
        <v>0.02</v>
      </c>
      <c r="V12" s="22">
        <f t="shared" si="11"/>
        <v>0.02</v>
      </c>
      <c r="W12" s="22">
        <f t="shared" si="12"/>
        <v>0.02</v>
      </c>
      <c r="X12" s="22">
        <f t="shared" si="13"/>
        <v>0.02</v>
      </c>
      <c r="Y12" s="22">
        <f t="shared" si="14"/>
        <v>0.02</v>
      </c>
      <c r="Z12" s="22">
        <f t="shared" si="15"/>
        <v>0.02</v>
      </c>
      <c r="AA12" s="22">
        <f t="shared" si="16"/>
        <v>0.02</v>
      </c>
      <c r="AB12" s="22">
        <f t="shared" si="17"/>
        <v>0.02</v>
      </c>
      <c r="AC12" s="22">
        <f t="shared" si="18"/>
        <v>0.02</v>
      </c>
      <c r="AD12" s="22">
        <f t="shared" si="19"/>
        <v>0.03</v>
      </c>
      <c r="AE12" s="22">
        <f t="shared" si="20"/>
        <v>0.02</v>
      </c>
      <c r="AF12" s="22">
        <f t="shared" si="21"/>
        <v>0.02</v>
      </c>
      <c r="AG12" s="22">
        <f t="shared" si="22"/>
        <v>0.02</v>
      </c>
      <c r="AH12" s="22">
        <f t="shared" si="23"/>
        <v>0.02</v>
      </c>
      <c r="AI12" s="22">
        <f t="shared" si="24"/>
        <v>0.02</v>
      </c>
      <c r="AJ12" s="22">
        <f t="shared" si="25"/>
        <v>0.02</v>
      </c>
    </row>
    <row r="13" spans="1:36" ht="12.95" customHeight="1">
      <c r="A13" s="21">
        <v>790</v>
      </c>
      <c r="B13" s="78" t="s">
        <v>295</v>
      </c>
      <c r="C13" s="79"/>
      <c r="D13" s="21">
        <v>20</v>
      </c>
      <c r="E13" s="21">
        <v>19</v>
      </c>
      <c r="F13" s="4">
        <f t="shared" si="0"/>
        <v>0.3</v>
      </c>
      <c r="G13" s="5"/>
      <c r="H13" s="21"/>
      <c r="I13" s="21"/>
      <c r="J13" s="1" t="s">
        <v>15</v>
      </c>
      <c r="K13" s="22">
        <f t="shared" si="1"/>
        <v>0.28000000000000003</v>
      </c>
      <c r="L13" s="22">
        <f t="shared" si="2"/>
        <v>0.3</v>
      </c>
      <c r="M13" s="22">
        <f t="shared" si="3"/>
        <v>0.31</v>
      </c>
      <c r="N13" s="22">
        <f t="shared" si="4"/>
        <v>0.31</v>
      </c>
      <c r="O13" s="22">
        <f t="shared" si="5"/>
        <v>0.3</v>
      </c>
      <c r="P13" s="22">
        <f t="shared" si="26"/>
        <v>0.3</v>
      </c>
      <c r="Q13" s="22">
        <f t="shared" si="6"/>
        <v>0.27</v>
      </c>
      <c r="R13" s="22">
        <f t="shared" si="7"/>
        <v>0.3</v>
      </c>
      <c r="S13" s="22">
        <f t="shared" si="8"/>
        <v>0.31</v>
      </c>
      <c r="T13" s="22">
        <f t="shared" si="9"/>
        <v>0.33</v>
      </c>
      <c r="U13" s="22">
        <f t="shared" si="10"/>
        <v>0.3</v>
      </c>
      <c r="V13" s="22">
        <f t="shared" si="11"/>
        <v>0.31</v>
      </c>
      <c r="W13" s="22">
        <f t="shared" si="12"/>
        <v>0.28999999999999998</v>
      </c>
      <c r="X13" s="22">
        <f t="shared" si="13"/>
        <v>0.3</v>
      </c>
      <c r="Y13" s="22">
        <f t="shared" si="14"/>
        <v>0.27</v>
      </c>
      <c r="Z13" s="22">
        <f t="shared" si="15"/>
        <v>0.28999999999999998</v>
      </c>
      <c r="AA13" s="22">
        <f t="shared" si="16"/>
        <v>0.26</v>
      </c>
      <c r="AB13" s="22">
        <f t="shared" si="17"/>
        <v>0.3</v>
      </c>
      <c r="AC13" s="22">
        <f t="shared" si="18"/>
        <v>0.31</v>
      </c>
      <c r="AD13" s="22">
        <f t="shared" si="19"/>
        <v>0.35</v>
      </c>
      <c r="AE13" s="22">
        <f t="shared" si="20"/>
        <v>0.28000000000000003</v>
      </c>
      <c r="AF13" s="22">
        <f t="shared" si="21"/>
        <v>0.3</v>
      </c>
      <c r="AG13" s="22">
        <f t="shared" si="22"/>
        <v>0.26</v>
      </c>
      <c r="AH13" s="22">
        <f t="shared" si="23"/>
        <v>0.27</v>
      </c>
      <c r="AI13" s="22">
        <f t="shared" si="24"/>
        <v>0.3</v>
      </c>
      <c r="AJ13" s="22">
        <f t="shared" si="25"/>
        <v>0.27</v>
      </c>
    </row>
    <row r="14" spans="1:36" ht="12.95" customHeight="1">
      <c r="A14" s="21">
        <v>791</v>
      </c>
      <c r="B14" s="78" t="s">
        <v>295</v>
      </c>
      <c r="C14" s="79"/>
      <c r="D14" s="21">
        <v>32</v>
      </c>
      <c r="E14" s="21">
        <v>22</v>
      </c>
      <c r="F14" s="4">
        <f t="shared" si="0"/>
        <v>0.82</v>
      </c>
      <c r="G14" s="5"/>
      <c r="H14" s="21"/>
      <c r="I14" s="21"/>
      <c r="J14" s="1" t="s">
        <v>15</v>
      </c>
      <c r="K14" s="22">
        <f t="shared" si="1"/>
        <v>0.73</v>
      </c>
      <c r="L14" s="22">
        <f t="shared" si="2"/>
        <v>0.84</v>
      </c>
      <c r="M14" s="22">
        <f t="shared" si="3"/>
        <v>0.83</v>
      </c>
      <c r="N14" s="22">
        <f t="shared" si="4"/>
        <v>0.82</v>
      </c>
      <c r="O14" s="22">
        <f t="shared" si="5"/>
        <v>0.82</v>
      </c>
      <c r="P14" s="22">
        <f t="shared" si="26"/>
        <v>0.82</v>
      </c>
      <c r="Q14" s="22">
        <f t="shared" si="6"/>
        <v>0.74</v>
      </c>
      <c r="R14" s="22">
        <f t="shared" si="7"/>
        <v>0.86</v>
      </c>
      <c r="S14" s="22">
        <f t="shared" si="8"/>
        <v>0.84</v>
      </c>
      <c r="T14" s="22">
        <f t="shared" si="9"/>
        <v>0.88</v>
      </c>
      <c r="U14" s="22">
        <f t="shared" si="10"/>
        <v>0.88</v>
      </c>
      <c r="V14" s="22">
        <f t="shared" si="11"/>
        <v>0.88</v>
      </c>
      <c r="W14" s="22">
        <f t="shared" si="12"/>
        <v>0.8</v>
      </c>
      <c r="X14" s="22">
        <f t="shared" si="13"/>
        <v>0.81</v>
      </c>
      <c r="Y14" s="22">
        <f t="shared" si="14"/>
        <v>0.79</v>
      </c>
      <c r="Z14" s="22">
        <f t="shared" si="15"/>
        <v>0.81</v>
      </c>
      <c r="AA14" s="22">
        <f t="shared" si="16"/>
        <v>0.71</v>
      </c>
      <c r="AB14" s="22">
        <f t="shared" si="17"/>
        <v>0.89</v>
      </c>
      <c r="AC14" s="22">
        <f t="shared" si="18"/>
        <v>0.88</v>
      </c>
      <c r="AD14" s="22">
        <f t="shared" si="19"/>
        <v>0.88</v>
      </c>
      <c r="AE14" s="22">
        <f t="shared" si="20"/>
        <v>0.8</v>
      </c>
      <c r="AF14" s="22">
        <f t="shared" si="21"/>
        <v>0.88</v>
      </c>
      <c r="AG14" s="22">
        <f t="shared" si="22"/>
        <v>0.72</v>
      </c>
      <c r="AH14" s="22">
        <f t="shared" si="23"/>
        <v>0.78</v>
      </c>
      <c r="AI14" s="22">
        <f t="shared" si="24"/>
        <v>0.81</v>
      </c>
      <c r="AJ14" s="22">
        <f t="shared" si="25"/>
        <v>0.78</v>
      </c>
    </row>
    <row r="15" spans="1:36" ht="12.95" customHeight="1">
      <c r="A15" s="21">
        <v>792</v>
      </c>
      <c r="B15" s="78" t="s">
        <v>295</v>
      </c>
      <c r="C15" s="79"/>
      <c r="D15" s="21">
        <v>8</v>
      </c>
      <c r="E15" s="21">
        <v>11</v>
      </c>
      <c r="F15" s="4">
        <f t="shared" si="0"/>
        <v>0.03</v>
      </c>
      <c r="G15" s="5" t="s">
        <v>300</v>
      </c>
      <c r="H15" s="21" t="s">
        <v>297</v>
      </c>
      <c r="I15" s="21" t="s">
        <v>301</v>
      </c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0.03</v>
      </c>
      <c r="O15" s="22">
        <f t="shared" si="5"/>
        <v>0.03</v>
      </c>
      <c r="P15" s="22">
        <f t="shared" si="26"/>
        <v>0.03</v>
      </c>
      <c r="Q15" s="22">
        <f t="shared" si="6"/>
        <v>0.03</v>
      </c>
      <c r="R15" s="22">
        <f t="shared" si="7"/>
        <v>0.03</v>
      </c>
      <c r="S15" s="22">
        <f t="shared" si="8"/>
        <v>0.03</v>
      </c>
      <c r="T15" s="22">
        <f t="shared" si="9"/>
        <v>0.03</v>
      </c>
      <c r="U15" s="22">
        <f t="shared" si="10"/>
        <v>0.03</v>
      </c>
      <c r="V15" s="22">
        <f t="shared" si="11"/>
        <v>0.03</v>
      </c>
      <c r="W15" s="22">
        <f t="shared" si="12"/>
        <v>0.03</v>
      </c>
      <c r="X15" s="22">
        <f t="shared" si="13"/>
        <v>0.03</v>
      </c>
      <c r="Y15" s="22">
        <f t="shared" si="14"/>
        <v>0.02</v>
      </c>
      <c r="Z15" s="22">
        <f t="shared" si="15"/>
        <v>0.03</v>
      </c>
      <c r="AA15" s="22">
        <f t="shared" si="16"/>
        <v>0.03</v>
      </c>
      <c r="AB15" s="22">
        <f t="shared" si="17"/>
        <v>0.03</v>
      </c>
      <c r="AC15" s="22">
        <f t="shared" si="18"/>
        <v>0.03</v>
      </c>
      <c r="AD15" s="22">
        <f t="shared" si="19"/>
        <v>0.04</v>
      </c>
      <c r="AE15" s="22">
        <f t="shared" si="20"/>
        <v>0.03</v>
      </c>
      <c r="AF15" s="22">
        <f t="shared" si="21"/>
        <v>0.03</v>
      </c>
      <c r="AG15" s="22">
        <f t="shared" si="22"/>
        <v>0.03</v>
      </c>
      <c r="AH15" s="22">
        <f t="shared" si="23"/>
        <v>0.03</v>
      </c>
      <c r="AI15" s="22">
        <f t="shared" si="24"/>
        <v>0.03</v>
      </c>
      <c r="AJ15" s="22">
        <f t="shared" si="25"/>
        <v>0.03</v>
      </c>
    </row>
    <row r="16" spans="1:36" ht="12.95" customHeight="1">
      <c r="A16" s="21">
        <v>793</v>
      </c>
      <c r="B16" s="78" t="s">
        <v>295</v>
      </c>
      <c r="C16" s="79"/>
      <c r="D16" s="21">
        <v>34</v>
      </c>
      <c r="E16" s="21">
        <v>22</v>
      </c>
      <c r="F16" s="4">
        <f t="shared" si="0"/>
        <v>0.91</v>
      </c>
      <c r="G16" s="5"/>
      <c r="H16" s="21"/>
      <c r="I16" s="21"/>
      <c r="J16" s="1" t="s">
        <v>15</v>
      </c>
      <c r="K16" s="22">
        <f t="shared" si="1"/>
        <v>0.82</v>
      </c>
      <c r="L16" s="22">
        <f t="shared" si="2"/>
        <v>0.94</v>
      </c>
      <c r="M16" s="22">
        <f t="shared" si="3"/>
        <v>0.92</v>
      </c>
      <c r="N16" s="22">
        <f t="shared" si="4"/>
        <v>0.91</v>
      </c>
      <c r="O16" s="22">
        <f t="shared" si="5"/>
        <v>0.91</v>
      </c>
      <c r="P16" s="22">
        <f t="shared" si="26"/>
        <v>0.91</v>
      </c>
      <c r="Q16" s="22">
        <f t="shared" si="6"/>
        <v>0.83</v>
      </c>
      <c r="R16" s="22">
        <f t="shared" si="7"/>
        <v>0.96</v>
      </c>
      <c r="S16" s="22">
        <f t="shared" si="8"/>
        <v>0.93</v>
      </c>
      <c r="T16" s="22">
        <f t="shared" si="9"/>
        <v>0.97</v>
      </c>
      <c r="U16" s="22">
        <f t="shared" si="10"/>
        <v>0.97</v>
      </c>
      <c r="V16" s="22">
        <f t="shared" si="11"/>
        <v>0.99</v>
      </c>
      <c r="W16" s="22">
        <f t="shared" si="12"/>
        <v>0.9</v>
      </c>
      <c r="X16" s="22">
        <f t="shared" si="13"/>
        <v>0.91</v>
      </c>
      <c r="Y16" s="22">
        <f t="shared" si="14"/>
        <v>0.89</v>
      </c>
      <c r="Z16" s="22">
        <f t="shared" si="15"/>
        <v>0.91</v>
      </c>
      <c r="AA16" s="22">
        <f t="shared" si="16"/>
        <v>0.79</v>
      </c>
      <c r="AB16" s="22">
        <f t="shared" si="17"/>
        <v>1</v>
      </c>
      <c r="AC16" s="22">
        <f t="shared" si="18"/>
        <v>0.99</v>
      </c>
      <c r="AD16" s="22">
        <f t="shared" si="19"/>
        <v>0.97</v>
      </c>
      <c r="AE16" s="22">
        <f t="shared" si="20"/>
        <v>0.9</v>
      </c>
      <c r="AF16" s="22">
        <f t="shared" si="21"/>
        <v>0.97</v>
      </c>
      <c r="AG16" s="22">
        <f t="shared" si="22"/>
        <v>0.81</v>
      </c>
      <c r="AH16" s="22">
        <f t="shared" si="23"/>
        <v>0.88</v>
      </c>
      <c r="AI16" s="22">
        <f t="shared" si="24"/>
        <v>0.9</v>
      </c>
      <c r="AJ16" s="22">
        <f t="shared" si="25"/>
        <v>0.88</v>
      </c>
    </row>
    <row r="17" spans="1:36" ht="12.95" customHeight="1">
      <c r="A17" s="21">
        <v>794</v>
      </c>
      <c r="B17" s="78" t="s">
        <v>295</v>
      </c>
      <c r="C17" s="79"/>
      <c r="D17" s="21">
        <v>28</v>
      </c>
      <c r="E17" s="21">
        <v>21</v>
      </c>
      <c r="F17" s="4">
        <f t="shared" si="0"/>
        <v>0.62</v>
      </c>
      <c r="G17" s="5"/>
      <c r="H17" s="21" t="s">
        <v>288</v>
      </c>
      <c r="I17" s="21" t="s">
        <v>294</v>
      </c>
      <c r="J17" s="1" t="s">
        <v>15</v>
      </c>
      <c r="K17" s="22">
        <f t="shared" si="1"/>
        <v>0.55000000000000004</v>
      </c>
      <c r="L17" s="22">
        <f t="shared" si="2"/>
        <v>0.63</v>
      </c>
      <c r="M17" s="22">
        <f t="shared" si="3"/>
        <v>0.62</v>
      </c>
      <c r="N17" s="22">
        <f t="shared" si="4"/>
        <v>0.62</v>
      </c>
      <c r="O17" s="22">
        <f t="shared" si="5"/>
        <v>0.61</v>
      </c>
      <c r="P17" s="22">
        <f t="shared" si="26"/>
        <v>0.62</v>
      </c>
      <c r="Q17" s="22">
        <f t="shared" si="6"/>
        <v>0.56000000000000005</v>
      </c>
      <c r="R17" s="22">
        <f t="shared" si="7"/>
        <v>0.63</v>
      </c>
      <c r="S17" s="22">
        <f t="shared" si="8"/>
        <v>0.63</v>
      </c>
      <c r="T17" s="22">
        <f t="shared" si="9"/>
        <v>0.66</v>
      </c>
      <c r="U17" s="22">
        <f t="shared" si="10"/>
        <v>0.63</v>
      </c>
      <c r="V17" s="22">
        <f t="shared" si="11"/>
        <v>0.65</v>
      </c>
      <c r="W17" s="22">
        <f t="shared" si="12"/>
        <v>0.6</v>
      </c>
      <c r="X17" s="22">
        <f t="shared" si="13"/>
        <v>0.61</v>
      </c>
      <c r="Y17" s="22">
        <f t="shared" si="14"/>
        <v>0.57999999999999996</v>
      </c>
      <c r="Z17" s="22">
        <f t="shared" si="15"/>
        <v>0.61</v>
      </c>
      <c r="AA17" s="22">
        <f t="shared" si="16"/>
        <v>0.53</v>
      </c>
      <c r="AB17" s="22">
        <f t="shared" si="17"/>
        <v>0.65</v>
      </c>
      <c r="AC17" s="22">
        <f t="shared" si="18"/>
        <v>0.65</v>
      </c>
      <c r="AD17" s="22">
        <f t="shared" si="19"/>
        <v>0.67</v>
      </c>
      <c r="AE17" s="22">
        <f t="shared" si="20"/>
        <v>0.59</v>
      </c>
      <c r="AF17" s="22">
        <f t="shared" si="21"/>
        <v>0.65</v>
      </c>
      <c r="AG17" s="22">
        <f t="shared" si="22"/>
        <v>0.53</v>
      </c>
      <c r="AH17" s="22">
        <f t="shared" si="23"/>
        <v>0.57999999999999996</v>
      </c>
      <c r="AI17" s="22">
        <f t="shared" si="24"/>
        <v>0.6</v>
      </c>
      <c r="AJ17" s="22">
        <f t="shared" si="25"/>
        <v>0.57999999999999996</v>
      </c>
    </row>
    <row r="18" spans="1:36" ht="12.95" customHeight="1">
      <c r="A18" s="21">
        <v>795</v>
      </c>
      <c r="B18" s="78" t="s">
        <v>295</v>
      </c>
      <c r="C18" s="79"/>
      <c r="D18" s="21">
        <v>22</v>
      </c>
      <c r="E18" s="21">
        <v>23</v>
      </c>
      <c r="F18" s="4">
        <f t="shared" si="0"/>
        <v>0.46</v>
      </c>
      <c r="G18" s="5"/>
      <c r="H18" s="21" t="s">
        <v>288</v>
      </c>
      <c r="I18" s="21" t="s">
        <v>294</v>
      </c>
      <c r="J18" s="1" t="s">
        <v>15</v>
      </c>
      <c r="K18" s="22">
        <f t="shared" si="1"/>
        <v>0.4</v>
      </c>
      <c r="L18" s="22">
        <f t="shared" si="2"/>
        <v>0.44</v>
      </c>
      <c r="M18" s="22">
        <f t="shared" si="3"/>
        <v>0.46</v>
      </c>
      <c r="N18" s="22">
        <f t="shared" si="4"/>
        <v>0.44</v>
      </c>
      <c r="O18" s="22">
        <f t="shared" si="5"/>
        <v>0.44</v>
      </c>
      <c r="P18" s="22">
        <f t="shared" si="26"/>
        <v>0.46</v>
      </c>
      <c r="Q18" s="22">
        <f t="shared" si="6"/>
        <v>0.39</v>
      </c>
      <c r="R18" s="22">
        <f t="shared" si="7"/>
        <v>0.44</v>
      </c>
      <c r="S18" s="22">
        <f t="shared" si="8"/>
        <v>0.45</v>
      </c>
      <c r="T18" s="22">
        <f t="shared" si="9"/>
        <v>0.5</v>
      </c>
      <c r="U18" s="22">
        <f t="shared" si="10"/>
        <v>0.45</v>
      </c>
      <c r="V18" s="22">
        <f t="shared" si="11"/>
        <v>0.44</v>
      </c>
      <c r="W18" s="22">
        <f t="shared" si="12"/>
        <v>0.42</v>
      </c>
      <c r="X18" s="22">
        <f t="shared" si="13"/>
        <v>0.43</v>
      </c>
      <c r="Y18" s="22">
        <f t="shared" si="14"/>
        <v>0.39</v>
      </c>
      <c r="Z18" s="22">
        <f t="shared" si="15"/>
        <v>0.43</v>
      </c>
      <c r="AA18" s="22">
        <f t="shared" si="16"/>
        <v>0.38</v>
      </c>
      <c r="AB18" s="22">
        <f t="shared" si="17"/>
        <v>0.44</v>
      </c>
      <c r="AC18" s="22">
        <f t="shared" si="18"/>
        <v>0.45</v>
      </c>
      <c r="AD18" s="22">
        <f t="shared" si="19"/>
        <v>0.5</v>
      </c>
      <c r="AE18" s="22">
        <f t="shared" si="20"/>
        <v>0.41</v>
      </c>
      <c r="AF18" s="22">
        <f t="shared" si="21"/>
        <v>0.45</v>
      </c>
      <c r="AG18" s="22">
        <f t="shared" si="22"/>
        <v>0.36</v>
      </c>
      <c r="AH18" s="22">
        <f t="shared" si="23"/>
        <v>0.39</v>
      </c>
      <c r="AI18" s="22">
        <f t="shared" si="24"/>
        <v>0.42</v>
      </c>
      <c r="AJ18" s="22">
        <f t="shared" si="25"/>
        <v>0.39</v>
      </c>
    </row>
    <row r="19" spans="1:36" ht="12.95" customHeight="1">
      <c r="A19" s="21">
        <v>796</v>
      </c>
      <c r="B19" s="78" t="s">
        <v>295</v>
      </c>
      <c r="C19" s="79"/>
      <c r="D19" s="21">
        <v>28</v>
      </c>
      <c r="E19" s="21">
        <v>23</v>
      </c>
      <c r="F19" s="4">
        <f t="shared" si="0"/>
        <v>0.69</v>
      </c>
      <c r="G19" s="5"/>
      <c r="H19" s="21"/>
      <c r="I19" s="21"/>
      <c r="J19" s="1" t="s">
        <v>15</v>
      </c>
      <c r="K19" s="22">
        <f t="shared" si="1"/>
        <v>0.61</v>
      </c>
      <c r="L19" s="22">
        <f t="shared" si="2"/>
        <v>0.69</v>
      </c>
      <c r="M19" s="22">
        <f t="shared" si="3"/>
        <v>0.69</v>
      </c>
      <c r="N19" s="22">
        <f t="shared" si="4"/>
        <v>0.68</v>
      </c>
      <c r="O19" s="22">
        <f t="shared" si="5"/>
        <v>0.67</v>
      </c>
      <c r="P19" s="22">
        <f t="shared" si="26"/>
        <v>0.69</v>
      </c>
      <c r="Q19" s="22">
        <f t="shared" si="6"/>
        <v>0.61</v>
      </c>
      <c r="R19" s="22">
        <f t="shared" si="7"/>
        <v>0.69</v>
      </c>
      <c r="S19" s="22">
        <f t="shared" si="8"/>
        <v>0.7</v>
      </c>
      <c r="T19" s="22">
        <f t="shared" si="9"/>
        <v>0.74</v>
      </c>
      <c r="U19" s="22">
        <f t="shared" si="10"/>
        <v>0.7</v>
      </c>
      <c r="V19" s="22">
        <f t="shared" si="11"/>
        <v>0.71</v>
      </c>
      <c r="W19" s="22">
        <f t="shared" si="12"/>
        <v>0.65</v>
      </c>
      <c r="X19" s="22">
        <f t="shared" si="13"/>
        <v>0.67</v>
      </c>
      <c r="Y19" s="22">
        <f t="shared" si="14"/>
        <v>0.63</v>
      </c>
      <c r="Z19" s="22">
        <f t="shared" si="15"/>
        <v>0.67</v>
      </c>
      <c r="AA19" s="22">
        <f t="shared" si="16"/>
        <v>0.57999999999999996</v>
      </c>
      <c r="AB19" s="22">
        <f t="shared" si="17"/>
        <v>0.72</v>
      </c>
      <c r="AC19" s="22">
        <f t="shared" si="18"/>
        <v>0.72</v>
      </c>
      <c r="AD19" s="22">
        <f t="shared" si="19"/>
        <v>0.74</v>
      </c>
      <c r="AE19" s="22">
        <f t="shared" si="20"/>
        <v>0.65</v>
      </c>
      <c r="AF19" s="22">
        <f t="shared" si="21"/>
        <v>0.72</v>
      </c>
      <c r="AG19" s="22">
        <f t="shared" si="22"/>
        <v>0.57999999999999996</v>
      </c>
      <c r="AH19" s="22">
        <f t="shared" si="23"/>
        <v>0.63</v>
      </c>
      <c r="AI19" s="22">
        <f t="shared" si="24"/>
        <v>0.66</v>
      </c>
      <c r="AJ19" s="22">
        <f t="shared" si="25"/>
        <v>0.63</v>
      </c>
    </row>
    <row r="20" spans="1:36" ht="12.95" customHeight="1">
      <c r="A20" s="21">
        <v>797</v>
      </c>
      <c r="B20" s="78" t="s">
        <v>295</v>
      </c>
      <c r="C20" s="79"/>
      <c r="D20" s="21">
        <v>12</v>
      </c>
      <c r="E20" s="21">
        <v>9</v>
      </c>
      <c r="F20" s="4">
        <f t="shared" si="0"/>
        <v>0.05</v>
      </c>
      <c r="G20" s="5" t="s">
        <v>296</v>
      </c>
      <c r="H20" s="21" t="s">
        <v>297</v>
      </c>
      <c r="I20" s="21" t="s">
        <v>289</v>
      </c>
      <c r="J20" s="1" t="s">
        <v>15</v>
      </c>
      <c r="K20" s="22">
        <f t="shared" si="1"/>
        <v>0.05</v>
      </c>
      <c r="L20" s="22">
        <f t="shared" si="2"/>
        <v>0.05</v>
      </c>
      <c r="M20" s="22">
        <f t="shared" si="3"/>
        <v>0.05</v>
      </c>
      <c r="N20" s="22">
        <f t="shared" si="4"/>
        <v>0.06</v>
      </c>
      <c r="O20" s="22">
        <f t="shared" si="5"/>
        <v>0.06</v>
      </c>
      <c r="P20" s="22">
        <f t="shared" si="26"/>
        <v>0.05</v>
      </c>
      <c r="Q20" s="22">
        <f t="shared" si="6"/>
        <v>0.05</v>
      </c>
      <c r="R20" s="22">
        <f t="shared" si="7"/>
        <v>0.05</v>
      </c>
      <c r="S20" s="22">
        <f t="shared" si="8"/>
        <v>0.05</v>
      </c>
      <c r="T20" s="22">
        <f t="shared" si="9"/>
        <v>0.05</v>
      </c>
      <c r="U20" s="22">
        <f t="shared" si="10"/>
        <v>0.05</v>
      </c>
      <c r="V20" s="22">
        <f t="shared" si="11"/>
        <v>0.06</v>
      </c>
      <c r="W20" s="22">
        <f t="shared" si="12"/>
        <v>0.06</v>
      </c>
      <c r="X20" s="22">
        <f t="shared" si="13"/>
        <v>0.05</v>
      </c>
      <c r="Y20" s="22">
        <f t="shared" si="14"/>
        <v>0.05</v>
      </c>
      <c r="Z20" s="22">
        <f t="shared" si="15"/>
        <v>0.06</v>
      </c>
      <c r="AA20" s="22">
        <f t="shared" si="16"/>
        <v>0.05</v>
      </c>
      <c r="AB20" s="22">
        <f t="shared" si="17"/>
        <v>0.05</v>
      </c>
      <c r="AC20" s="22">
        <f t="shared" si="18"/>
        <v>0.05</v>
      </c>
      <c r="AD20" s="22">
        <f t="shared" si="19"/>
        <v>7.0000000000000007E-2</v>
      </c>
      <c r="AE20" s="22">
        <f t="shared" si="20"/>
        <v>0.05</v>
      </c>
      <c r="AF20" s="22">
        <f t="shared" si="21"/>
        <v>0.05</v>
      </c>
      <c r="AG20" s="22">
        <f t="shared" si="22"/>
        <v>0.05</v>
      </c>
      <c r="AH20" s="22">
        <f t="shared" si="23"/>
        <v>0.05</v>
      </c>
      <c r="AI20" s="22">
        <f t="shared" si="24"/>
        <v>0.06</v>
      </c>
      <c r="AJ20" s="22">
        <f t="shared" si="25"/>
        <v>0.05</v>
      </c>
    </row>
    <row r="21" spans="1:36" ht="12.95" customHeight="1">
      <c r="A21" s="21">
        <v>798</v>
      </c>
      <c r="B21" s="78" t="s">
        <v>295</v>
      </c>
      <c r="C21" s="79"/>
      <c r="D21" s="21">
        <v>10</v>
      </c>
      <c r="E21" s="21">
        <v>10</v>
      </c>
      <c r="F21" s="4">
        <f t="shared" si="0"/>
        <v>0.04</v>
      </c>
      <c r="G21" s="5" t="s">
        <v>300</v>
      </c>
      <c r="H21" s="21" t="s">
        <v>297</v>
      </c>
      <c r="I21" s="21" t="s">
        <v>301</v>
      </c>
      <c r="J21" s="1" t="s">
        <v>15</v>
      </c>
      <c r="K21" s="22">
        <f t="shared" si="1"/>
        <v>0.04</v>
      </c>
      <c r="L21" s="22">
        <f t="shared" si="2"/>
        <v>0.04</v>
      </c>
      <c r="M21" s="22">
        <f t="shared" si="3"/>
        <v>0.04</v>
      </c>
      <c r="N21" s="22">
        <f t="shared" si="4"/>
        <v>0.05</v>
      </c>
      <c r="O21" s="22">
        <f t="shared" si="5"/>
        <v>0.05</v>
      </c>
      <c r="P21" s="22">
        <f t="shared" si="26"/>
        <v>0.04</v>
      </c>
      <c r="Q21" s="22">
        <f t="shared" si="6"/>
        <v>0.04</v>
      </c>
      <c r="R21" s="22">
        <f t="shared" si="7"/>
        <v>0.04</v>
      </c>
      <c r="S21" s="22">
        <f t="shared" si="8"/>
        <v>0.04</v>
      </c>
      <c r="T21" s="22">
        <f t="shared" si="9"/>
        <v>0.04</v>
      </c>
      <c r="U21" s="22">
        <f t="shared" si="10"/>
        <v>0.04</v>
      </c>
      <c r="V21" s="22">
        <f t="shared" si="11"/>
        <v>0.04</v>
      </c>
      <c r="W21" s="22">
        <f t="shared" si="12"/>
        <v>0.04</v>
      </c>
      <c r="X21" s="22">
        <f t="shared" si="13"/>
        <v>0.04</v>
      </c>
      <c r="Y21" s="22">
        <f t="shared" si="14"/>
        <v>0.04</v>
      </c>
      <c r="Z21" s="22">
        <f t="shared" si="15"/>
        <v>0.04</v>
      </c>
      <c r="AA21" s="22">
        <f t="shared" si="16"/>
        <v>0.04</v>
      </c>
      <c r="AB21" s="22">
        <f t="shared" si="17"/>
        <v>0.04</v>
      </c>
      <c r="AC21" s="22">
        <f t="shared" si="18"/>
        <v>0.04</v>
      </c>
      <c r="AD21" s="22">
        <f t="shared" si="19"/>
        <v>0.06</v>
      </c>
      <c r="AE21" s="22">
        <f t="shared" si="20"/>
        <v>0.04</v>
      </c>
      <c r="AF21" s="22">
        <f t="shared" si="21"/>
        <v>0.04</v>
      </c>
      <c r="AG21" s="22">
        <f t="shared" si="22"/>
        <v>0.04</v>
      </c>
      <c r="AH21" s="22">
        <f t="shared" si="23"/>
        <v>0.04</v>
      </c>
      <c r="AI21" s="22">
        <f t="shared" si="24"/>
        <v>0.04</v>
      </c>
      <c r="AJ21" s="22">
        <f t="shared" si="25"/>
        <v>0.04</v>
      </c>
    </row>
    <row r="22" spans="1:36" ht="12.95" customHeight="1">
      <c r="A22" s="21">
        <v>799</v>
      </c>
      <c r="B22" s="78" t="s">
        <v>295</v>
      </c>
      <c r="C22" s="79"/>
      <c r="D22" s="21">
        <v>36</v>
      </c>
      <c r="E22" s="21">
        <v>24</v>
      </c>
      <c r="F22" s="4">
        <f t="shared" si="0"/>
        <v>1.1000000000000001</v>
      </c>
      <c r="G22" s="5"/>
      <c r="H22" s="21"/>
      <c r="I22" s="21"/>
      <c r="J22" s="1" t="s">
        <v>15</v>
      </c>
      <c r="K22" s="22">
        <f t="shared" si="1"/>
        <v>0.98</v>
      </c>
      <c r="L22" s="22">
        <f t="shared" si="2"/>
        <v>1.1499999999999999</v>
      </c>
      <c r="M22" s="22">
        <f t="shared" si="3"/>
        <v>1.1299999999999999</v>
      </c>
      <c r="N22" s="22">
        <f t="shared" si="4"/>
        <v>1.1000000000000001</v>
      </c>
      <c r="O22" s="22">
        <f t="shared" si="5"/>
        <v>1.1000000000000001</v>
      </c>
      <c r="P22" s="22">
        <f t="shared" si="26"/>
        <v>1.1000000000000001</v>
      </c>
      <c r="Q22" s="22">
        <f t="shared" si="6"/>
        <v>1</v>
      </c>
      <c r="R22" s="22">
        <f t="shared" si="7"/>
        <v>1.17</v>
      </c>
      <c r="S22" s="22">
        <f t="shared" si="8"/>
        <v>1.1399999999999999</v>
      </c>
      <c r="T22" s="22">
        <f t="shared" si="9"/>
        <v>1.2</v>
      </c>
      <c r="U22" s="22">
        <f t="shared" si="10"/>
        <v>1.2</v>
      </c>
      <c r="V22" s="22">
        <f t="shared" si="11"/>
        <v>1.2</v>
      </c>
      <c r="W22" s="22">
        <f t="shared" si="12"/>
        <v>1.08</v>
      </c>
      <c r="X22" s="22">
        <f t="shared" si="13"/>
        <v>1.1000000000000001</v>
      </c>
      <c r="Y22" s="22">
        <f t="shared" si="14"/>
        <v>1.08</v>
      </c>
      <c r="Z22" s="22">
        <f t="shared" si="15"/>
        <v>1.1000000000000001</v>
      </c>
      <c r="AA22" s="22">
        <f t="shared" si="16"/>
        <v>0.96</v>
      </c>
      <c r="AB22" s="22">
        <f t="shared" si="17"/>
        <v>1.23</v>
      </c>
      <c r="AC22" s="22">
        <f t="shared" si="18"/>
        <v>1.21</v>
      </c>
      <c r="AD22" s="22">
        <f t="shared" si="19"/>
        <v>1.17</v>
      </c>
      <c r="AE22" s="22">
        <f t="shared" si="20"/>
        <v>1.1000000000000001</v>
      </c>
      <c r="AF22" s="22">
        <f t="shared" si="21"/>
        <v>1.17</v>
      </c>
      <c r="AG22" s="22">
        <f t="shared" si="22"/>
        <v>0.97</v>
      </c>
      <c r="AH22" s="22">
        <f t="shared" si="23"/>
        <v>1.07</v>
      </c>
      <c r="AI22" s="22">
        <f t="shared" si="24"/>
        <v>1.0900000000000001</v>
      </c>
      <c r="AJ22" s="22">
        <f t="shared" si="25"/>
        <v>1.07</v>
      </c>
    </row>
    <row r="23" spans="1:36" ht="12.95" customHeight="1">
      <c r="A23" s="21">
        <v>800</v>
      </c>
      <c r="B23" s="78" t="s">
        <v>295</v>
      </c>
      <c r="C23" s="79"/>
      <c r="D23" s="21">
        <v>20</v>
      </c>
      <c r="E23" s="21">
        <v>19</v>
      </c>
      <c r="F23" s="4">
        <f t="shared" si="0"/>
        <v>0.3</v>
      </c>
      <c r="G23" s="5"/>
      <c r="H23" s="21"/>
      <c r="I23" s="21"/>
      <c r="J23" s="1" t="s">
        <v>15</v>
      </c>
      <c r="K23" s="22">
        <f t="shared" si="1"/>
        <v>0.28000000000000003</v>
      </c>
      <c r="L23" s="22">
        <f t="shared" si="2"/>
        <v>0.3</v>
      </c>
      <c r="M23" s="22">
        <f t="shared" si="3"/>
        <v>0.31</v>
      </c>
      <c r="N23" s="22">
        <f t="shared" si="4"/>
        <v>0.31</v>
      </c>
      <c r="O23" s="22">
        <f t="shared" si="5"/>
        <v>0.3</v>
      </c>
      <c r="P23" s="22">
        <f t="shared" si="26"/>
        <v>0.3</v>
      </c>
      <c r="Q23" s="22">
        <f t="shared" si="6"/>
        <v>0.27</v>
      </c>
      <c r="R23" s="22">
        <f t="shared" si="7"/>
        <v>0.3</v>
      </c>
      <c r="S23" s="22">
        <f t="shared" si="8"/>
        <v>0.31</v>
      </c>
      <c r="T23" s="22">
        <f t="shared" si="9"/>
        <v>0.33</v>
      </c>
      <c r="U23" s="22">
        <f t="shared" si="10"/>
        <v>0.3</v>
      </c>
      <c r="V23" s="22">
        <f t="shared" si="11"/>
        <v>0.31</v>
      </c>
      <c r="W23" s="22">
        <f t="shared" si="12"/>
        <v>0.28999999999999998</v>
      </c>
      <c r="X23" s="22">
        <f t="shared" si="13"/>
        <v>0.3</v>
      </c>
      <c r="Y23" s="22">
        <f t="shared" si="14"/>
        <v>0.27</v>
      </c>
      <c r="Z23" s="22">
        <f t="shared" si="15"/>
        <v>0.28999999999999998</v>
      </c>
      <c r="AA23" s="22">
        <f t="shared" si="16"/>
        <v>0.26</v>
      </c>
      <c r="AB23" s="22">
        <f t="shared" si="17"/>
        <v>0.3</v>
      </c>
      <c r="AC23" s="22">
        <f t="shared" si="18"/>
        <v>0.31</v>
      </c>
      <c r="AD23" s="22">
        <f t="shared" si="19"/>
        <v>0.35</v>
      </c>
      <c r="AE23" s="22">
        <f t="shared" si="20"/>
        <v>0.28000000000000003</v>
      </c>
      <c r="AF23" s="22">
        <f t="shared" si="21"/>
        <v>0.3</v>
      </c>
      <c r="AG23" s="22">
        <f t="shared" si="22"/>
        <v>0.26</v>
      </c>
      <c r="AH23" s="22">
        <f t="shared" si="23"/>
        <v>0.27</v>
      </c>
      <c r="AI23" s="22">
        <f t="shared" si="24"/>
        <v>0.3</v>
      </c>
      <c r="AJ23" s="22">
        <f t="shared" si="25"/>
        <v>0.27</v>
      </c>
    </row>
    <row r="24" spans="1:36" ht="12.95" customHeight="1">
      <c r="A24" s="21">
        <v>801</v>
      </c>
      <c r="B24" s="78" t="s">
        <v>295</v>
      </c>
      <c r="C24" s="79"/>
      <c r="D24" s="21">
        <v>12</v>
      </c>
      <c r="E24" s="21">
        <v>9</v>
      </c>
      <c r="F24" s="4">
        <f t="shared" si="0"/>
        <v>0.05</v>
      </c>
      <c r="G24" s="5" t="s">
        <v>300</v>
      </c>
      <c r="H24" s="21" t="s">
        <v>297</v>
      </c>
      <c r="I24" s="21" t="s">
        <v>301</v>
      </c>
      <c r="J24" s="1" t="s">
        <v>15</v>
      </c>
      <c r="K24" s="22">
        <f t="shared" si="1"/>
        <v>0.05</v>
      </c>
      <c r="L24" s="22">
        <f t="shared" si="2"/>
        <v>0.05</v>
      </c>
      <c r="M24" s="22">
        <f t="shared" si="3"/>
        <v>0.05</v>
      </c>
      <c r="N24" s="22">
        <f t="shared" si="4"/>
        <v>0.06</v>
      </c>
      <c r="O24" s="22">
        <f t="shared" si="5"/>
        <v>0.06</v>
      </c>
      <c r="P24" s="22">
        <f t="shared" si="26"/>
        <v>0.05</v>
      </c>
      <c r="Q24" s="22">
        <f t="shared" si="6"/>
        <v>0.05</v>
      </c>
      <c r="R24" s="22">
        <f t="shared" si="7"/>
        <v>0.05</v>
      </c>
      <c r="S24" s="22">
        <f t="shared" si="8"/>
        <v>0.05</v>
      </c>
      <c r="T24" s="22">
        <f t="shared" si="9"/>
        <v>0.05</v>
      </c>
      <c r="U24" s="22">
        <f t="shared" si="10"/>
        <v>0.05</v>
      </c>
      <c r="V24" s="22">
        <f t="shared" si="11"/>
        <v>0.06</v>
      </c>
      <c r="W24" s="22">
        <f t="shared" si="12"/>
        <v>0.06</v>
      </c>
      <c r="X24" s="22">
        <f t="shared" si="13"/>
        <v>0.05</v>
      </c>
      <c r="Y24" s="22">
        <f t="shared" si="14"/>
        <v>0.05</v>
      </c>
      <c r="Z24" s="22">
        <f t="shared" si="15"/>
        <v>0.06</v>
      </c>
      <c r="AA24" s="22">
        <f t="shared" si="16"/>
        <v>0.05</v>
      </c>
      <c r="AB24" s="22">
        <f t="shared" si="17"/>
        <v>0.05</v>
      </c>
      <c r="AC24" s="22">
        <f t="shared" si="18"/>
        <v>0.05</v>
      </c>
      <c r="AD24" s="22">
        <f t="shared" si="19"/>
        <v>7.0000000000000007E-2</v>
      </c>
      <c r="AE24" s="22">
        <f t="shared" si="20"/>
        <v>0.05</v>
      </c>
      <c r="AF24" s="22">
        <f t="shared" si="21"/>
        <v>0.05</v>
      </c>
      <c r="AG24" s="22">
        <f t="shared" si="22"/>
        <v>0.05</v>
      </c>
      <c r="AH24" s="22">
        <f t="shared" si="23"/>
        <v>0.05</v>
      </c>
      <c r="AI24" s="22">
        <f t="shared" si="24"/>
        <v>0.06</v>
      </c>
      <c r="AJ24" s="22">
        <f t="shared" si="25"/>
        <v>0.05</v>
      </c>
    </row>
    <row r="25" spans="1:36" ht="12.95" customHeight="1">
      <c r="A25" s="21">
        <v>802</v>
      </c>
      <c r="B25" s="78" t="s">
        <v>295</v>
      </c>
      <c r="C25" s="79"/>
      <c r="D25" s="21">
        <v>10</v>
      </c>
      <c r="E25" s="21">
        <v>7</v>
      </c>
      <c r="F25" s="4">
        <f t="shared" si="0"/>
        <v>0.03</v>
      </c>
      <c r="G25" s="5" t="s">
        <v>300</v>
      </c>
      <c r="H25" s="21" t="s">
        <v>297</v>
      </c>
      <c r="I25" s="21" t="s">
        <v>301</v>
      </c>
      <c r="J25" s="1" t="s">
        <v>15</v>
      </c>
      <c r="K25" s="22">
        <f t="shared" si="1"/>
        <v>0.03</v>
      </c>
      <c r="L25" s="22">
        <f t="shared" si="2"/>
        <v>0.03</v>
      </c>
      <c r="M25" s="22">
        <f t="shared" si="3"/>
        <v>0.03</v>
      </c>
      <c r="N25" s="22">
        <f t="shared" si="4"/>
        <v>0.03</v>
      </c>
      <c r="O25" s="22">
        <f t="shared" si="5"/>
        <v>0.03</v>
      </c>
      <c r="P25" s="22">
        <f t="shared" si="26"/>
        <v>0.03</v>
      </c>
      <c r="Q25" s="22">
        <f t="shared" si="6"/>
        <v>0.03</v>
      </c>
      <c r="R25" s="22">
        <f t="shared" si="7"/>
        <v>0.03</v>
      </c>
      <c r="S25" s="22">
        <f t="shared" si="8"/>
        <v>0.03</v>
      </c>
      <c r="T25" s="22">
        <f t="shared" si="9"/>
        <v>0.03</v>
      </c>
      <c r="U25" s="22">
        <f t="shared" si="10"/>
        <v>0.03</v>
      </c>
      <c r="V25" s="22">
        <f t="shared" si="11"/>
        <v>0.03</v>
      </c>
      <c r="W25" s="22">
        <f t="shared" si="12"/>
        <v>0.03</v>
      </c>
      <c r="X25" s="22">
        <f t="shared" si="13"/>
        <v>0.03</v>
      </c>
      <c r="Y25" s="22">
        <f t="shared" si="14"/>
        <v>0.03</v>
      </c>
      <c r="Z25" s="22">
        <f t="shared" si="15"/>
        <v>0.03</v>
      </c>
      <c r="AA25" s="22">
        <f t="shared" si="16"/>
        <v>0.03</v>
      </c>
      <c r="AB25" s="22">
        <f t="shared" si="17"/>
        <v>0.03</v>
      </c>
      <c r="AC25" s="22">
        <f t="shared" si="18"/>
        <v>0.03</v>
      </c>
      <c r="AD25" s="22">
        <f t="shared" si="19"/>
        <v>0.04</v>
      </c>
      <c r="AE25" s="22">
        <f t="shared" si="20"/>
        <v>0.02</v>
      </c>
      <c r="AF25" s="22">
        <f t="shared" si="21"/>
        <v>0.03</v>
      </c>
      <c r="AG25" s="22">
        <f t="shared" si="22"/>
        <v>0.03</v>
      </c>
      <c r="AH25" s="22">
        <f t="shared" si="23"/>
        <v>0.03</v>
      </c>
      <c r="AI25" s="22">
        <f t="shared" si="24"/>
        <v>0.03</v>
      </c>
      <c r="AJ25" s="22">
        <f t="shared" si="25"/>
        <v>0.03</v>
      </c>
    </row>
    <row r="26" spans="1:36" ht="12.95" customHeight="1">
      <c r="A26" s="21">
        <v>803</v>
      </c>
      <c r="B26" s="78" t="s">
        <v>295</v>
      </c>
      <c r="C26" s="79"/>
      <c r="D26" s="21">
        <v>26</v>
      </c>
      <c r="E26" s="21">
        <v>21</v>
      </c>
      <c r="F26" s="4">
        <f t="shared" si="0"/>
        <v>0.55000000000000004</v>
      </c>
      <c r="G26" s="21" t="s">
        <v>302</v>
      </c>
      <c r="H26" s="21" t="s">
        <v>288</v>
      </c>
      <c r="I26" s="21" t="s">
        <v>299</v>
      </c>
      <c r="J26" s="1" t="s">
        <v>15</v>
      </c>
      <c r="K26" s="22">
        <f t="shared" si="1"/>
        <v>0.49</v>
      </c>
      <c r="L26" s="22">
        <f t="shared" si="2"/>
        <v>0.55000000000000004</v>
      </c>
      <c r="M26" s="22">
        <f t="shared" si="3"/>
        <v>0.55000000000000004</v>
      </c>
      <c r="N26" s="22">
        <f t="shared" si="4"/>
        <v>0.54</v>
      </c>
      <c r="O26" s="22">
        <f t="shared" si="5"/>
        <v>0.54</v>
      </c>
      <c r="P26" s="22">
        <f t="shared" si="26"/>
        <v>0.55000000000000004</v>
      </c>
      <c r="Q26" s="22">
        <f t="shared" si="6"/>
        <v>0.49</v>
      </c>
      <c r="R26" s="22">
        <f t="shared" si="7"/>
        <v>0.55000000000000004</v>
      </c>
      <c r="S26" s="22">
        <f t="shared" si="8"/>
        <v>0.55000000000000004</v>
      </c>
      <c r="T26" s="22">
        <f t="shared" si="9"/>
        <v>0.57999999999999996</v>
      </c>
      <c r="U26" s="22">
        <f t="shared" si="10"/>
        <v>0.55000000000000004</v>
      </c>
      <c r="V26" s="22">
        <f t="shared" si="11"/>
        <v>0.56000000000000005</v>
      </c>
      <c r="W26" s="22">
        <f t="shared" si="12"/>
        <v>0.52</v>
      </c>
      <c r="X26" s="22">
        <f t="shared" si="13"/>
        <v>0.53</v>
      </c>
      <c r="Y26" s="22">
        <f t="shared" si="14"/>
        <v>0.5</v>
      </c>
      <c r="Z26" s="22">
        <f t="shared" si="15"/>
        <v>0.53</v>
      </c>
      <c r="AA26" s="22">
        <f t="shared" si="16"/>
        <v>0.47</v>
      </c>
      <c r="AB26" s="22">
        <f t="shared" si="17"/>
        <v>0.56000000000000005</v>
      </c>
      <c r="AC26" s="22">
        <f t="shared" si="18"/>
        <v>0.56000000000000005</v>
      </c>
      <c r="AD26" s="22">
        <f t="shared" si="19"/>
        <v>0.59</v>
      </c>
      <c r="AE26" s="22">
        <f t="shared" si="20"/>
        <v>0.51</v>
      </c>
      <c r="AF26" s="22">
        <f t="shared" si="21"/>
        <v>0.56000000000000005</v>
      </c>
      <c r="AG26" s="22">
        <f t="shared" si="22"/>
        <v>0.46</v>
      </c>
      <c r="AH26" s="22">
        <f t="shared" si="23"/>
        <v>0.5</v>
      </c>
      <c r="AI26" s="22">
        <f t="shared" si="24"/>
        <v>0.53</v>
      </c>
      <c r="AJ26" s="22">
        <f t="shared" si="25"/>
        <v>0.5</v>
      </c>
    </row>
    <row r="27" spans="1:36" ht="12.95" customHeight="1">
      <c r="A27" s="21">
        <v>804</v>
      </c>
      <c r="B27" s="78" t="s">
        <v>295</v>
      </c>
      <c r="C27" s="79"/>
      <c r="D27" s="21">
        <v>10</v>
      </c>
      <c r="E27" s="21">
        <v>12</v>
      </c>
      <c r="F27" s="4">
        <f t="shared" si="0"/>
        <v>0.05</v>
      </c>
      <c r="G27" s="21" t="s">
        <v>296</v>
      </c>
      <c r="H27" s="21" t="s">
        <v>297</v>
      </c>
      <c r="I27" s="21" t="s">
        <v>309</v>
      </c>
      <c r="J27" s="1" t="s">
        <v>15</v>
      </c>
      <c r="K27" s="22">
        <f t="shared" si="1"/>
        <v>0.05</v>
      </c>
      <c r="L27" s="22">
        <f t="shared" si="2"/>
        <v>0.05</v>
      </c>
      <c r="M27" s="22">
        <f t="shared" si="3"/>
        <v>0.05</v>
      </c>
      <c r="N27" s="22">
        <f t="shared" si="4"/>
        <v>0.06</v>
      </c>
      <c r="O27" s="22">
        <f t="shared" si="5"/>
        <v>0.06</v>
      </c>
      <c r="P27" s="22">
        <f t="shared" si="26"/>
        <v>0.05</v>
      </c>
      <c r="Q27" s="22">
        <f t="shared" si="6"/>
        <v>0.05</v>
      </c>
      <c r="R27" s="22">
        <f t="shared" si="7"/>
        <v>0.05</v>
      </c>
      <c r="S27" s="22">
        <f t="shared" si="8"/>
        <v>0.05</v>
      </c>
      <c r="T27" s="22">
        <f t="shared" si="9"/>
        <v>0.05</v>
      </c>
      <c r="U27" s="22">
        <f t="shared" si="10"/>
        <v>0.05</v>
      </c>
      <c r="V27" s="22">
        <f t="shared" si="11"/>
        <v>0.05</v>
      </c>
      <c r="W27" s="22">
        <f t="shared" si="12"/>
        <v>0.05</v>
      </c>
      <c r="X27" s="22">
        <f t="shared" si="13"/>
        <v>0.05</v>
      </c>
      <c r="Y27" s="22">
        <f t="shared" si="14"/>
        <v>0.04</v>
      </c>
      <c r="Z27" s="22">
        <f t="shared" si="15"/>
        <v>0.05</v>
      </c>
      <c r="AA27" s="22">
        <f t="shared" si="16"/>
        <v>0.05</v>
      </c>
      <c r="AB27" s="22">
        <f t="shared" si="17"/>
        <v>0.05</v>
      </c>
      <c r="AC27" s="22">
        <f t="shared" si="18"/>
        <v>0.05</v>
      </c>
      <c r="AD27" s="22">
        <f t="shared" si="19"/>
        <v>7.0000000000000007E-2</v>
      </c>
      <c r="AE27" s="22">
        <f t="shared" si="20"/>
        <v>0.04</v>
      </c>
      <c r="AF27" s="22">
        <f t="shared" si="21"/>
        <v>0.05</v>
      </c>
      <c r="AG27" s="22">
        <f t="shared" si="22"/>
        <v>0.05</v>
      </c>
      <c r="AH27" s="22">
        <f t="shared" si="23"/>
        <v>0.05</v>
      </c>
      <c r="AI27" s="22">
        <f t="shared" si="24"/>
        <v>0.05</v>
      </c>
      <c r="AJ27" s="22">
        <f t="shared" si="25"/>
        <v>0.05</v>
      </c>
    </row>
    <row r="28" spans="1:36" ht="12.95" customHeight="1">
      <c r="A28" s="21">
        <v>805</v>
      </c>
      <c r="B28" s="78" t="s">
        <v>295</v>
      </c>
      <c r="C28" s="79"/>
      <c r="D28" s="21">
        <v>28</v>
      </c>
      <c r="E28" s="21">
        <v>23</v>
      </c>
      <c r="F28" s="4">
        <f t="shared" si="0"/>
        <v>0.69</v>
      </c>
      <c r="G28" s="21"/>
      <c r="H28" s="21"/>
      <c r="I28" s="21"/>
      <c r="J28" s="1" t="s">
        <v>15</v>
      </c>
      <c r="K28" s="22">
        <f t="shared" si="1"/>
        <v>0.61</v>
      </c>
      <c r="L28" s="22">
        <f t="shared" si="2"/>
        <v>0.69</v>
      </c>
      <c r="M28" s="22">
        <f t="shared" si="3"/>
        <v>0.69</v>
      </c>
      <c r="N28" s="22">
        <f t="shared" si="4"/>
        <v>0.68</v>
      </c>
      <c r="O28" s="22">
        <f t="shared" si="5"/>
        <v>0.67</v>
      </c>
      <c r="P28" s="22">
        <f t="shared" si="26"/>
        <v>0.69</v>
      </c>
      <c r="Q28" s="22">
        <f t="shared" si="6"/>
        <v>0.61</v>
      </c>
      <c r="R28" s="22">
        <f t="shared" si="7"/>
        <v>0.69</v>
      </c>
      <c r="S28" s="22">
        <f t="shared" si="8"/>
        <v>0.7</v>
      </c>
      <c r="T28" s="22">
        <f t="shared" si="9"/>
        <v>0.74</v>
      </c>
      <c r="U28" s="22">
        <f t="shared" si="10"/>
        <v>0.7</v>
      </c>
      <c r="V28" s="22">
        <f t="shared" si="11"/>
        <v>0.71</v>
      </c>
      <c r="W28" s="22">
        <f t="shared" si="12"/>
        <v>0.65</v>
      </c>
      <c r="X28" s="22">
        <f t="shared" si="13"/>
        <v>0.67</v>
      </c>
      <c r="Y28" s="22">
        <f t="shared" si="14"/>
        <v>0.63</v>
      </c>
      <c r="Z28" s="22">
        <f t="shared" si="15"/>
        <v>0.67</v>
      </c>
      <c r="AA28" s="22">
        <f t="shared" si="16"/>
        <v>0.57999999999999996</v>
      </c>
      <c r="AB28" s="22">
        <f t="shared" si="17"/>
        <v>0.72</v>
      </c>
      <c r="AC28" s="22">
        <f t="shared" si="18"/>
        <v>0.72</v>
      </c>
      <c r="AD28" s="22">
        <f t="shared" si="19"/>
        <v>0.74</v>
      </c>
      <c r="AE28" s="22">
        <f t="shared" si="20"/>
        <v>0.65</v>
      </c>
      <c r="AF28" s="22">
        <f t="shared" si="21"/>
        <v>0.72</v>
      </c>
      <c r="AG28" s="22">
        <f t="shared" si="22"/>
        <v>0.57999999999999996</v>
      </c>
      <c r="AH28" s="22">
        <f t="shared" si="23"/>
        <v>0.63</v>
      </c>
      <c r="AI28" s="22">
        <f t="shared" si="24"/>
        <v>0.66</v>
      </c>
      <c r="AJ28" s="22">
        <f t="shared" si="25"/>
        <v>0.63</v>
      </c>
    </row>
    <row r="29" spans="1:36" ht="12.95" customHeight="1">
      <c r="A29" s="21">
        <v>806</v>
      </c>
      <c r="B29" s="78" t="s">
        <v>295</v>
      </c>
      <c r="C29" s="79"/>
      <c r="D29" s="21">
        <v>32</v>
      </c>
      <c r="E29" s="21">
        <v>21</v>
      </c>
      <c r="F29" s="4">
        <f t="shared" si="0"/>
        <v>0.78</v>
      </c>
      <c r="G29" s="21"/>
      <c r="H29" s="21"/>
      <c r="I29" s="21"/>
      <c r="J29" s="1" t="s">
        <v>15</v>
      </c>
      <c r="K29" s="22">
        <f t="shared" si="1"/>
        <v>0.7</v>
      </c>
      <c r="L29" s="22">
        <f t="shared" si="2"/>
        <v>0.8</v>
      </c>
      <c r="M29" s="22">
        <f t="shared" si="3"/>
        <v>0.79</v>
      </c>
      <c r="N29" s="22">
        <f t="shared" si="4"/>
        <v>0.78</v>
      </c>
      <c r="O29" s="22">
        <f t="shared" si="5"/>
        <v>0.78</v>
      </c>
      <c r="P29" s="22">
        <f t="shared" si="26"/>
        <v>0.78</v>
      </c>
      <c r="Q29" s="22">
        <f t="shared" si="6"/>
        <v>0.71</v>
      </c>
      <c r="R29" s="22">
        <f t="shared" si="7"/>
        <v>0.82</v>
      </c>
      <c r="S29" s="22">
        <f t="shared" si="8"/>
        <v>0.8</v>
      </c>
      <c r="T29" s="22">
        <f t="shared" si="9"/>
        <v>0.82</v>
      </c>
      <c r="U29" s="22">
        <f t="shared" si="10"/>
        <v>0.82</v>
      </c>
      <c r="V29" s="22">
        <f t="shared" si="11"/>
        <v>0.84</v>
      </c>
      <c r="W29" s="22">
        <f t="shared" si="12"/>
        <v>0.77</v>
      </c>
      <c r="X29" s="22">
        <f t="shared" si="13"/>
        <v>0.77</v>
      </c>
      <c r="Y29" s="22">
        <f t="shared" si="14"/>
        <v>0.75</v>
      </c>
      <c r="Z29" s="22">
        <f t="shared" si="15"/>
        <v>0.77</v>
      </c>
      <c r="AA29" s="22">
        <f t="shared" si="16"/>
        <v>0.68</v>
      </c>
      <c r="AB29" s="22">
        <f t="shared" si="17"/>
        <v>0.85</v>
      </c>
      <c r="AC29" s="22">
        <f t="shared" si="18"/>
        <v>0.84</v>
      </c>
      <c r="AD29" s="22">
        <f t="shared" si="19"/>
        <v>0.83</v>
      </c>
      <c r="AE29" s="22">
        <f t="shared" si="20"/>
        <v>0.76</v>
      </c>
      <c r="AF29" s="22">
        <f t="shared" si="21"/>
        <v>0.83</v>
      </c>
      <c r="AG29" s="22">
        <f t="shared" si="22"/>
        <v>0.69</v>
      </c>
      <c r="AH29" s="22">
        <f t="shared" si="23"/>
        <v>0.75</v>
      </c>
      <c r="AI29" s="22">
        <f t="shared" si="24"/>
        <v>0.77</v>
      </c>
      <c r="AJ29" s="22">
        <f t="shared" si="25"/>
        <v>0.75</v>
      </c>
    </row>
    <row r="30" spans="1:36" ht="12.95" customHeight="1">
      <c r="A30" s="21">
        <v>807</v>
      </c>
      <c r="B30" s="78" t="s">
        <v>295</v>
      </c>
      <c r="C30" s="79"/>
      <c r="D30" s="21">
        <v>22</v>
      </c>
      <c r="E30" s="21">
        <v>23</v>
      </c>
      <c r="F30" s="4">
        <f t="shared" si="0"/>
        <v>0.46</v>
      </c>
      <c r="G30" s="21"/>
      <c r="H30" s="21" t="s">
        <v>288</v>
      </c>
      <c r="I30" s="21" t="s">
        <v>294</v>
      </c>
      <c r="J30" s="1" t="s">
        <v>15</v>
      </c>
      <c r="K30" s="22">
        <f t="shared" si="1"/>
        <v>0.4</v>
      </c>
      <c r="L30" s="22">
        <f t="shared" si="2"/>
        <v>0.44</v>
      </c>
      <c r="M30" s="22">
        <f t="shared" si="3"/>
        <v>0.46</v>
      </c>
      <c r="N30" s="22">
        <f t="shared" si="4"/>
        <v>0.44</v>
      </c>
      <c r="O30" s="22">
        <f t="shared" si="5"/>
        <v>0.44</v>
      </c>
      <c r="P30" s="22">
        <f t="shared" si="26"/>
        <v>0.46</v>
      </c>
      <c r="Q30" s="22">
        <f t="shared" si="6"/>
        <v>0.39</v>
      </c>
      <c r="R30" s="22">
        <f t="shared" si="7"/>
        <v>0.44</v>
      </c>
      <c r="S30" s="22">
        <f t="shared" si="8"/>
        <v>0.45</v>
      </c>
      <c r="T30" s="22">
        <f t="shared" si="9"/>
        <v>0.5</v>
      </c>
      <c r="U30" s="22">
        <f t="shared" si="10"/>
        <v>0.45</v>
      </c>
      <c r="V30" s="22">
        <f t="shared" si="11"/>
        <v>0.44</v>
      </c>
      <c r="W30" s="22">
        <f t="shared" si="12"/>
        <v>0.42</v>
      </c>
      <c r="X30" s="22">
        <f t="shared" si="13"/>
        <v>0.43</v>
      </c>
      <c r="Y30" s="22">
        <f t="shared" si="14"/>
        <v>0.39</v>
      </c>
      <c r="Z30" s="22">
        <f t="shared" si="15"/>
        <v>0.43</v>
      </c>
      <c r="AA30" s="22">
        <f t="shared" si="16"/>
        <v>0.38</v>
      </c>
      <c r="AB30" s="22">
        <f t="shared" si="17"/>
        <v>0.44</v>
      </c>
      <c r="AC30" s="22">
        <f t="shared" si="18"/>
        <v>0.45</v>
      </c>
      <c r="AD30" s="22">
        <f t="shared" si="19"/>
        <v>0.5</v>
      </c>
      <c r="AE30" s="22">
        <f t="shared" si="20"/>
        <v>0.41</v>
      </c>
      <c r="AF30" s="22">
        <f t="shared" si="21"/>
        <v>0.45</v>
      </c>
      <c r="AG30" s="22">
        <f t="shared" si="22"/>
        <v>0.36</v>
      </c>
      <c r="AH30" s="22">
        <f t="shared" si="23"/>
        <v>0.39</v>
      </c>
      <c r="AI30" s="22">
        <f t="shared" si="24"/>
        <v>0.42</v>
      </c>
      <c r="AJ30" s="22">
        <f t="shared" si="25"/>
        <v>0.39</v>
      </c>
    </row>
    <row r="31" spans="1:36" ht="12.95" customHeight="1">
      <c r="A31" s="21">
        <v>808</v>
      </c>
      <c r="B31" s="78" t="s">
        <v>295</v>
      </c>
      <c r="C31" s="79"/>
      <c r="D31" s="21">
        <v>10</v>
      </c>
      <c r="E31" s="21">
        <v>8</v>
      </c>
      <c r="F31" s="4">
        <f t="shared" si="0"/>
        <v>0.03</v>
      </c>
      <c r="G31" s="21" t="s">
        <v>303</v>
      </c>
      <c r="H31" s="21" t="s">
        <v>297</v>
      </c>
      <c r="I31" s="21" t="s">
        <v>299</v>
      </c>
      <c r="J31" s="1" t="s">
        <v>15</v>
      </c>
      <c r="K31" s="22">
        <f t="shared" si="1"/>
        <v>0.03</v>
      </c>
      <c r="L31" s="22">
        <f t="shared" si="2"/>
        <v>0.03</v>
      </c>
      <c r="M31" s="22">
        <f t="shared" si="3"/>
        <v>0.03</v>
      </c>
      <c r="N31" s="22">
        <f t="shared" si="4"/>
        <v>0.04</v>
      </c>
      <c r="O31" s="22">
        <f t="shared" si="5"/>
        <v>0.04</v>
      </c>
      <c r="P31" s="22">
        <f t="shared" si="26"/>
        <v>0.03</v>
      </c>
      <c r="Q31" s="22">
        <f t="shared" si="6"/>
        <v>0.03</v>
      </c>
      <c r="R31" s="22">
        <f t="shared" si="7"/>
        <v>0.03</v>
      </c>
      <c r="S31" s="22">
        <f t="shared" si="8"/>
        <v>0.03</v>
      </c>
      <c r="T31" s="22">
        <f t="shared" si="9"/>
        <v>0.03</v>
      </c>
      <c r="U31" s="22">
        <f t="shared" si="10"/>
        <v>0.03</v>
      </c>
      <c r="V31" s="22">
        <f t="shared" si="11"/>
        <v>0.04</v>
      </c>
      <c r="W31" s="22">
        <f t="shared" si="12"/>
        <v>0.04</v>
      </c>
      <c r="X31" s="22">
        <f t="shared" si="13"/>
        <v>0.03</v>
      </c>
      <c r="Y31" s="22">
        <f t="shared" si="14"/>
        <v>0.03</v>
      </c>
      <c r="Z31" s="22">
        <f t="shared" si="15"/>
        <v>0.04</v>
      </c>
      <c r="AA31" s="22">
        <f t="shared" si="16"/>
        <v>0.03</v>
      </c>
      <c r="AB31" s="22">
        <f t="shared" si="17"/>
        <v>0.03</v>
      </c>
      <c r="AC31" s="22">
        <f t="shared" si="18"/>
        <v>0.03</v>
      </c>
      <c r="AD31" s="22">
        <f t="shared" si="19"/>
        <v>0.04</v>
      </c>
      <c r="AE31" s="22">
        <f t="shared" si="20"/>
        <v>0.03</v>
      </c>
      <c r="AF31" s="22">
        <f t="shared" si="21"/>
        <v>0.03</v>
      </c>
      <c r="AG31" s="22">
        <f t="shared" si="22"/>
        <v>0.03</v>
      </c>
      <c r="AH31" s="22">
        <f t="shared" si="23"/>
        <v>0.03</v>
      </c>
      <c r="AI31" s="22">
        <f t="shared" si="24"/>
        <v>0.04</v>
      </c>
      <c r="AJ31" s="22">
        <f t="shared" si="25"/>
        <v>0.03</v>
      </c>
    </row>
    <row r="32" spans="1:36" ht="12.95" customHeight="1">
      <c r="A32" s="21">
        <v>809</v>
      </c>
      <c r="B32" s="78" t="s">
        <v>295</v>
      </c>
      <c r="C32" s="79"/>
      <c r="D32" s="21">
        <v>28</v>
      </c>
      <c r="E32" s="21">
        <v>24</v>
      </c>
      <c r="F32" s="4">
        <f t="shared" si="0"/>
        <v>0.73</v>
      </c>
      <c r="G32" s="5"/>
      <c r="H32" s="21"/>
      <c r="I32" s="21"/>
      <c r="J32" s="1" t="s">
        <v>15</v>
      </c>
      <c r="K32" s="22">
        <f t="shared" si="1"/>
        <v>0.63</v>
      </c>
      <c r="L32" s="22">
        <f t="shared" si="2"/>
        <v>0.72</v>
      </c>
      <c r="M32" s="22">
        <f t="shared" si="3"/>
        <v>0.73</v>
      </c>
      <c r="N32" s="22">
        <f t="shared" si="4"/>
        <v>0.71</v>
      </c>
      <c r="O32" s="22">
        <f t="shared" si="5"/>
        <v>0.7</v>
      </c>
      <c r="P32" s="22">
        <f t="shared" si="26"/>
        <v>0.73</v>
      </c>
      <c r="Q32" s="22">
        <f t="shared" si="6"/>
        <v>0.64</v>
      </c>
      <c r="R32" s="22">
        <f t="shared" si="7"/>
        <v>0.72</v>
      </c>
      <c r="S32" s="22">
        <f t="shared" si="8"/>
        <v>0.73</v>
      </c>
      <c r="T32" s="22">
        <f t="shared" si="9"/>
        <v>0.79</v>
      </c>
      <c r="U32" s="22">
        <f t="shared" si="10"/>
        <v>0.73</v>
      </c>
      <c r="V32" s="22">
        <f t="shared" si="11"/>
        <v>0.74</v>
      </c>
      <c r="W32" s="22">
        <f t="shared" si="12"/>
        <v>0.68</v>
      </c>
      <c r="X32" s="22">
        <f t="shared" si="13"/>
        <v>0.7</v>
      </c>
      <c r="Y32" s="22">
        <f t="shared" si="14"/>
        <v>0.65</v>
      </c>
      <c r="Z32" s="22">
        <f t="shared" si="15"/>
        <v>0.7</v>
      </c>
      <c r="AA32" s="22">
        <f t="shared" si="16"/>
        <v>0.61</v>
      </c>
      <c r="AB32" s="22">
        <f t="shared" si="17"/>
        <v>0.75</v>
      </c>
      <c r="AC32" s="22">
        <f t="shared" si="18"/>
        <v>0.75</v>
      </c>
      <c r="AD32" s="22">
        <f t="shared" si="19"/>
        <v>0.77</v>
      </c>
      <c r="AE32" s="22">
        <f t="shared" si="20"/>
        <v>0.68</v>
      </c>
      <c r="AF32" s="22">
        <f t="shared" si="21"/>
        <v>0.75</v>
      </c>
      <c r="AG32" s="22">
        <f t="shared" si="22"/>
        <v>0.6</v>
      </c>
      <c r="AH32" s="22">
        <f t="shared" si="23"/>
        <v>0.66</v>
      </c>
      <c r="AI32" s="22">
        <f t="shared" si="24"/>
        <v>0.69</v>
      </c>
      <c r="AJ32" s="22">
        <f t="shared" si="25"/>
        <v>0.66</v>
      </c>
    </row>
    <row r="33" spans="1:36" ht="12.95" customHeight="1">
      <c r="A33" s="21">
        <v>810</v>
      </c>
      <c r="B33" s="78" t="s">
        <v>295</v>
      </c>
      <c r="C33" s="79"/>
      <c r="D33" s="21">
        <v>10</v>
      </c>
      <c r="E33" s="21">
        <v>9</v>
      </c>
      <c r="F33" s="4">
        <f t="shared" si="0"/>
        <v>0.04</v>
      </c>
      <c r="G33" s="5" t="s">
        <v>300</v>
      </c>
      <c r="H33" s="21" t="s">
        <v>297</v>
      </c>
      <c r="I33" s="21" t="s">
        <v>301</v>
      </c>
      <c r="J33" s="1" t="s">
        <v>15</v>
      </c>
      <c r="K33" s="22">
        <f t="shared" si="1"/>
        <v>0.04</v>
      </c>
      <c r="L33" s="22">
        <f t="shared" si="2"/>
        <v>0.04</v>
      </c>
      <c r="M33" s="22">
        <f t="shared" si="3"/>
        <v>0.04</v>
      </c>
      <c r="N33" s="22">
        <f t="shared" si="4"/>
        <v>0.04</v>
      </c>
      <c r="O33" s="22">
        <f t="shared" si="5"/>
        <v>0.04</v>
      </c>
      <c r="P33" s="22">
        <f t="shared" si="26"/>
        <v>0.04</v>
      </c>
      <c r="Q33" s="22">
        <f t="shared" si="6"/>
        <v>0.04</v>
      </c>
      <c r="R33" s="22">
        <f t="shared" si="7"/>
        <v>0.04</v>
      </c>
      <c r="S33" s="22">
        <f t="shared" si="8"/>
        <v>0.04</v>
      </c>
      <c r="T33" s="22">
        <f t="shared" si="9"/>
        <v>0.04</v>
      </c>
      <c r="U33" s="22">
        <f t="shared" si="10"/>
        <v>0.04</v>
      </c>
      <c r="V33" s="22">
        <f t="shared" si="11"/>
        <v>0.04</v>
      </c>
      <c r="W33" s="22">
        <f t="shared" si="12"/>
        <v>0.04</v>
      </c>
      <c r="X33" s="22">
        <f t="shared" si="13"/>
        <v>0.04</v>
      </c>
      <c r="Y33" s="22">
        <f t="shared" si="14"/>
        <v>0.03</v>
      </c>
      <c r="Z33" s="22">
        <f t="shared" si="15"/>
        <v>0.04</v>
      </c>
      <c r="AA33" s="22">
        <f t="shared" si="16"/>
        <v>0.04</v>
      </c>
      <c r="AB33" s="22">
        <f t="shared" si="17"/>
        <v>0.04</v>
      </c>
      <c r="AC33" s="22">
        <f t="shared" si="18"/>
        <v>0.04</v>
      </c>
      <c r="AD33" s="22">
        <f t="shared" si="19"/>
        <v>0.05</v>
      </c>
      <c r="AE33" s="22">
        <f t="shared" si="20"/>
        <v>0.03</v>
      </c>
      <c r="AF33" s="22">
        <f t="shared" si="21"/>
        <v>0.04</v>
      </c>
      <c r="AG33" s="22">
        <f t="shared" si="22"/>
        <v>0.04</v>
      </c>
      <c r="AH33" s="22">
        <f t="shared" si="23"/>
        <v>0.03</v>
      </c>
      <c r="AI33" s="22">
        <f t="shared" si="24"/>
        <v>0.04</v>
      </c>
      <c r="AJ33" s="22">
        <f t="shared" si="25"/>
        <v>0.04</v>
      </c>
    </row>
    <row r="34" spans="1:36" ht="12.95" customHeight="1">
      <c r="A34" s="21">
        <v>811</v>
      </c>
      <c r="B34" s="64" t="s">
        <v>295</v>
      </c>
      <c r="C34" s="64"/>
      <c r="D34" s="21">
        <v>8</v>
      </c>
      <c r="E34" s="21">
        <v>8</v>
      </c>
      <c r="F34" s="4">
        <f t="shared" si="0"/>
        <v>0.02</v>
      </c>
      <c r="G34" s="21" t="s">
        <v>300</v>
      </c>
      <c r="H34" s="21" t="s">
        <v>297</v>
      </c>
      <c r="I34" s="21" t="s">
        <v>301</v>
      </c>
      <c r="K34" s="22">
        <f t="shared" si="1"/>
        <v>0.02</v>
      </c>
      <c r="L34" s="22">
        <f t="shared" si="2"/>
        <v>0.02</v>
      </c>
      <c r="M34" s="22">
        <f t="shared" si="3"/>
        <v>0.02</v>
      </c>
      <c r="N34" s="22">
        <f t="shared" si="4"/>
        <v>0.02</v>
      </c>
      <c r="O34" s="22">
        <f t="shared" si="5"/>
        <v>0.02</v>
      </c>
      <c r="P34" s="22">
        <f t="shared" si="26"/>
        <v>0.02</v>
      </c>
      <c r="Q34" s="22">
        <f t="shared" si="6"/>
        <v>0.02</v>
      </c>
      <c r="R34" s="22">
        <f t="shared" si="7"/>
        <v>0.02</v>
      </c>
      <c r="S34" s="22">
        <f t="shared" si="8"/>
        <v>0.02</v>
      </c>
      <c r="T34" s="22">
        <f t="shared" si="9"/>
        <v>0.02</v>
      </c>
      <c r="U34" s="22">
        <f t="shared" si="10"/>
        <v>0.02</v>
      </c>
      <c r="V34" s="22">
        <f t="shared" si="11"/>
        <v>0.02</v>
      </c>
      <c r="W34" s="22">
        <f t="shared" si="12"/>
        <v>0.02</v>
      </c>
      <c r="X34" s="22">
        <f t="shared" si="13"/>
        <v>0.02</v>
      </c>
      <c r="Y34" s="22">
        <f t="shared" si="14"/>
        <v>0.02</v>
      </c>
      <c r="Z34" s="22">
        <f t="shared" si="15"/>
        <v>0.02</v>
      </c>
      <c r="AA34" s="22">
        <f t="shared" si="16"/>
        <v>0.02</v>
      </c>
      <c r="AB34" s="22">
        <f t="shared" si="17"/>
        <v>0.02</v>
      </c>
      <c r="AC34" s="22">
        <f t="shared" si="18"/>
        <v>0.02</v>
      </c>
      <c r="AD34" s="22">
        <f t="shared" si="19"/>
        <v>0.03</v>
      </c>
      <c r="AE34" s="22">
        <f t="shared" si="20"/>
        <v>0.02</v>
      </c>
      <c r="AF34" s="22">
        <f t="shared" si="21"/>
        <v>0.02</v>
      </c>
      <c r="AG34" s="22">
        <f t="shared" si="22"/>
        <v>0.02</v>
      </c>
      <c r="AH34" s="22">
        <f t="shared" si="23"/>
        <v>0.02</v>
      </c>
      <c r="AI34" s="22">
        <f t="shared" si="24"/>
        <v>0.02</v>
      </c>
      <c r="AJ34" s="22">
        <f t="shared" si="25"/>
        <v>0.02</v>
      </c>
    </row>
    <row r="35" spans="1:36" ht="12.95" customHeight="1">
      <c r="A35" s="21">
        <v>812</v>
      </c>
      <c r="B35" s="64" t="s">
        <v>295</v>
      </c>
      <c r="C35" s="64"/>
      <c r="D35" s="21">
        <v>8</v>
      </c>
      <c r="E35" s="21">
        <v>9</v>
      </c>
      <c r="F35" s="4">
        <f t="shared" si="0"/>
        <v>0.03</v>
      </c>
      <c r="G35" s="21" t="s">
        <v>300</v>
      </c>
      <c r="H35" s="21" t="s">
        <v>297</v>
      </c>
      <c r="I35" s="21" t="s">
        <v>301</v>
      </c>
      <c r="K35" s="22">
        <f t="shared" si="1"/>
        <v>0.03</v>
      </c>
      <c r="L35" s="22">
        <f t="shared" si="2"/>
        <v>0.03</v>
      </c>
      <c r="M35" s="22">
        <f t="shared" si="3"/>
        <v>0.03</v>
      </c>
      <c r="N35" s="22">
        <f t="shared" si="4"/>
        <v>0.03</v>
      </c>
      <c r="O35" s="22">
        <f t="shared" si="5"/>
        <v>0.03</v>
      </c>
      <c r="P35" s="22">
        <f t="shared" si="26"/>
        <v>0.03</v>
      </c>
      <c r="Q35" s="22">
        <f t="shared" si="6"/>
        <v>0.03</v>
      </c>
      <c r="R35" s="22">
        <f t="shared" si="7"/>
        <v>0.02</v>
      </c>
      <c r="S35" s="22">
        <f t="shared" si="8"/>
        <v>0.03</v>
      </c>
      <c r="T35" s="22">
        <f t="shared" si="9"/>
        <v>0.03</v>
      </c>
      <c r="U35" s="22">
        <f t="shared" si="10"/>
        <v>0.03</v>
      </c>
      <c r="V35" s="22">
        <f t="shared" si="11"/>
        <v>0.03</v>
      </c>
      <c r="W35" s="22">
        <f t="shared" si="12"/>
        <v>0.03</v>
      </c>
      <c r="X35" s="22">
        <f t="shared" si="13"/>
        <v>0.03</v>
      </c>
      <c r="Y35" s="22">
        <f t="shared" si="14"/>
        <v>0.02</v>
      </c>
      <c r="Z35" s="22">
        <f t="shared" si="15"/>
        <v>0.03</v>
      </c>
      <c r="AA35" s="22">
        <f t="shared" si="16"/>
        <v>0.02</v>
      </c>
      <c r="AB35" s="22">
        <f t="shared" si="17"/>
        <v>0.02</v>
      </c>
      <c r="AC35" s="22">
        <f t="shared" si="18"/>
        <v>0.02</v>
      </c>
      <c r="AD35" s="22">
        <f t="shared" si="19"/>
        <v>0.03</v>
      </c>
      <c r="AE35" s="22">
        <f t="shared" si="20"/>
        <v>0.02</v>
      </c>
      <c r="AF35" s="22">
        <f t="shared" si="21"/>
        <v>0.02</v>
      </c>
      <c r="AG35" s="22">
        <f t="shared" si="22"/>
        <v>0.02</v>
      </c>
      <c r="AH35" s="22">
        <f t="shared" si="23"/>
        <v>0.02</v>
      </c>
      <c r="AI35" s="22">
        <f t="shared" si="24"/>
        <v>0.03</v>
      </c>
      <c r="AJ35" s="22">
        <f t="shared" si="25"/>
        <v>0.02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310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18</v>
      </c>
      <c r="D47" s="13">
        <f>COUNTIF(G4:G43,"*下層*")</f>
        <v>14</v>
      </c>
      <c r="E47" s="13">
        <f>COUNTA(A4:A43)</f>
        <v>32</v>
      </c>
      <c r="F47" s="9"/>
      <c r="G47" s="14">
        <f>C47*100</f>
        <v>1800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21</v>
      </c>
      <c r="D48" s="13">
        <f>IF(D47&gt;0,ROUND(SUMIF(G4:G43,"*下層*",E4:E43)/D47,0),"")</f>
        <v>9</v>
      </c>
      <c r="E48" s="13">
        <f>ROUND(SUM(E4:E43)/E47,0)</f>
        <v>16</v>
      </c>
      <c r="F48" s="12"/>
      <c r="G48" s="14">
        <f>C48</f>
        <v>21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27</v>
      </c>
      <c r="D49" s="13">
        <f>IF(D47&gt;0,ROUND(SUMIF(G4:G43,"*下層*",D4:D43)/D47,0),"")</f>
        <v>11</v>
      </c>
      <c r="E49" s="13">
        <f>ROUND(SUM(D4:D43)/E47,0)</f>
        <v>20</v>
      </c>
      <c r="F49" s="12"/>
      <c r="G49" s="14">
        <f>C49</f>
        <v>27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10.97</v>
      </c>
      <c r="D50" s="15">
        <f>SUMIF(G4:G43,"*下層*",F4:F43)</f>
        <v>0.69000000000000006</v>
      </c>
      <c r="E50" s="4">
        <f>SUM(F4:F43)</f>
        <v>11.66</v>
      </c>
      <c r="F50" s="12"/>
      <c r="G50" s="16">
        <f>C50*100</f>
        <v>1097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形状比＝78、Sr＝11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14</v>
      </c>
      <c r="E54" s="13">
        <f>COUNTA(H4:H43)</f>
        <v>20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20</v>
      </c>
      <c r="D55" s="13">
        <f>IF(D54&gt;0,ROUND(SUMIF(H4:H43,"▲",E4:E43)/D54,0),"")</f>
        <v>9</v>
      </c>
      <c r="E55" s="13">
        <f>ROUND(SUMIF(H4:H43,"*",E4:E43)/E54,0)</f>
        <v>12</v>
      </c>
      <c r="F55" s="12"/>
      <c r="G55" s="14">
        <f>C55</f>
        <v>20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22</v>
      </c>
      <c r="D56" s="13">
        <f>IF(D54&gt;0,ROUND(SUMIF(H4:H43,"▲",D4:D43)/D54,0),"")</f>
        <v>11</v>
      </c>
      <c r="E56" s="13">
        <f>ROUND(SUMIF(H4:H43,"*",D4:D43)/E54,0)</f>
        <v>14</v>
      </c>
      <c r="F56" s="12"/>
      <c r="G56" s="14">
        <f>C56</f>
        <v>22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2.5599999999999996</v>
      </c>
      <c r="D57" s="15">
        <f>SUMIF(H4:H43,"▲",F4:F43)</f>
        <v>0.69000000000000006</v>
      </c>
      <c r="E57" s="15">
        <f>SUM(C57:D57)</f>
        <v>3.2499999999999996</v>
      </c>
      <c r="F57" s="12"/>
      <c r="G57" s="18">
        <f>C57*100</f>
        <v>255.99999999999997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33.299999999999997</v>
      </c>
      <c r="D61" s="19">
        <f>IF(D47&gt;0,ROUND(D54/D47*100,1),"")</f>
        <v>100</v>
      </c>
      <c r="E61" s="19">
        <f>ROUND(E54/E47*100,1)</f>
        <v>62.5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23.3</v>
      </c>
      <c r="D62" s="19">
        <f>IF(D47&gt;0,ROUND(D57/D50*100,1),"")</f>
        <v>100</v>
      </c>
      <c r="E62" s="19">
        <f>ROUND(E57/E50*100,1)</f>
        <v>27.9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12</v>
      </c>
      <c r="D66" s="13">
        <f>D47-D54</f>
        <v>0</v>
      </c>
      <c r="E66" s="13">
        <f>SUM(C66:D66)</f>
        <v>12</v>
      </c>
      <c r="F66" s="9"/>
      <c r="G66" s="14">
        <f>C66*100</f>
        <v>1200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22</v>
      </c>
      <c r="D67" s="13" t="str">
        <f>IF(D66&gt;0,ROUND(SUMIFS(E4:E43,G4:G43,"*下層*",H4:H43,"")/D66,0),"")</f>
        <v/>
      </c>
      <c r="E67" s="13">
        <f>IF(E66&gt;0,ROUND(SUMIF(H4:H43,"",E4:E43)/E66,0),"")</f>
        <v>22</v>
      </c>
      <c r="F67" s="12"/>
      <c r="G67" s="14">
        <f>C67</f>
        <v>22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29</v>
      </c>
      <c r="D68" s="13" t="str">
        <f>IF(D66&gt;0,ROUND(SUMIFS(D4:D43,G4:G43,"*下層*",H4:H43,"")/D66,0),"")</f>
        <v/>
      </c>
      <c r="E68" s="13">
        <f>IF(E66&gt;0,ROUND(SUMIF(H4:H43,"",D4:D43)/E66,0),"")</f>
        <v>29</v>
      </c>
      <c r="F68" s="12"/>
      <c r="G68" s="14">
        <f>C68</f>
        <v>29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8.41</v>
      </c>
      <c r="D69" s="15" t="str">
        <f>IF(D66&gt;0,D50-D57,"")</f>
        <v/>
      </c>
      <c r="E69" s="4">
        <f>SUM(C69:D69)</f>
        <v>8.41</v>
      </c>
      <c r="F69" s="12"/>
      <c r="G69" s="16">
        <f>C69*100</f>
        <v>841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形状比＝76、Sr＝13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83" priority="16" stopIfTrue="1">
      <formula>AND(($H4="スギ"),(#REF!&lt;12))</formula>
    </cfRule>
  </conditionalFormatting>
  <conditionalFormatting sqref="L4:L43">
    <cfRule type="expression" dxfId="382" priority="15" stopIfTrue="1">
      <formula>AND(($H4="スギ"),(#REF!&lt;22),(#REF!&gt;=12))</formula>
    </cfRule>
  </conditionalFormatting>
  <conditionalFormatting sqref="M4:M43">
    <cfRule type="expression" dxfId="381" priority="14" stopIfTrue="1">
      <formula>AND(($H4="スギ"),(#REF!&lt;32),(#REF!&gt;=22))</formula>
    </cfRule>
  </conditionalFormatting>
  <conditionalFormatting sqref="N4:N43">
    <cfRule type="expression" dxfId="380" priority="13" stopIfTrue="1">
      <formula>AND(($H4="スギ"),(#REF!&lt;42),(#REF!&gt;=32))</formula>
    </cfRule>
  </conditionalFormatting>
  <conditionalFormatting sqref="S4:S43">
    <cfRule type="expression" dxfId="379" priority="9" stopIfTrue="1">
      <formula>AND(($H4="ヒノキ"),(#REF!&lt;32),(#REF!&gt;=22))</formula>
    </cfRule>
  </conditionalFormatting>
  <conditionalFormatting sqref="Z4:AF43 U4:U43 AJ4:AJ43 O4:P43">
    <cfRule type="expression" dxfId="378" priority="12" stopIfTrue="1">
      <formula>AND(($H4="スギ"),(#REF!&gt;=42))</formula>
    </cfRule>
  </conditionalFormatting>
  <conditionalFormatting sqref="Z4:AF43 AJ4:AJ43 T4:U43">
    <cfRule type="expression" dxfId="377" priority="8" stopIfTrue="1">
      <formula>AND(($H4="ヒノキ"),(#REF!&gt;=32))</formula>
    </cfRule>
  </conditionalFormatting>
  <conditionalFormatting sqref="AA4:AA43 Q4:Q43">
    <cfRule type="expression" dxfId="376" priority="11" stopIfTrue="1">
      <formula>AND(($H4="ヒノキ"),(#REF!&lt;12))</formula>
    </cfRule>
  </conditionalFormatting>
  <conditionalFormatting sqref="AA4:AA43 V4:V43">
    <cfRule type="expression" dxfId="375" priority="7" stopIfTrue="1">
      <formula>AND(($H4="アカマツ"),(#REF!&lt;12))</formula>
    </cfRule>
  </conditionalFormatting>
  <conditionalFormatting sqref="AB4:AB43 W4:W43">
    <cfRule type="expression" dxfId="374" priority="6" stopIfTrue="1">
      <formula>AND(($H4="アカマツ"),(#REF!&lt;22),(#REF!&gt;=12))</formula>
    </cfRule>
  </conditionalFormatting>
  <conditionalFormatting sqref="AB4:AE43 R4:R43">
    <cfRule type="expression" dxfId="373" priority="10" stopIfTrue="1">
      <formula>AND(($H4="ヒノキ"),(#REF!&lt;22),(#REF!&gt;=12))</formula>
    </cfRule>
  </conditionalFormatting>
  <conditionalFormatting sqref="AC4:AC43 X4:X43">
    <cfRule type="expression" dxfId="372" priority="5" stopIfTrue="1">
      <formula>AND(($H4="アカマツ"),(#REF!&lt;42),(#REF!&gt;=22))</formula>
    </cfRule>
  </conditionalFormatting>
  <conditionalFormatting sqref="AG4:AG43">
    <cfRule type="expression" dxfId="371" priority="3" stopIfTrue="1">
      <formula>AND(($H4&lt;&gt;"スギ"),($H4&lt;&gt;"ヒノキ"),($H4&lt;&gt;"アカマツ"),(#REF!&lt;12))</formula>
    </cfRule>
  </conditionalFormatting>
  <conditionalFormatting sqref="AH4:AH43">
    <cfRule type="expression" dxfId="37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6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36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98F48-B8DA-48A6-9305-36848E1B03B9}">
  <sheetPr>
    <tabColor rgb="FF92D050"/>
  </sheetPr>
  <dimension ref="A1:AJ120"/>
  <sheetViews>
    <sheetView showGridLines="0" view="pageBreakPreview" topLeftCell="A40" zoomScale="98" zoomScaleNormal="85" zoomScaleSheetLayoutView="98" workbookViewId="0">
      <selection activeCell="H10" sqref="H10:I10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47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21</v>
      </c>
      <c r="B4" s="64" t="s">
        <v>65</v>
      </c>
      <c r="C4" s="64"/>
      <c r="D4" s="21">
        <v>38</v>
      </c>
      <c r="E4" s="21">
        <v>27</v>
      </c>
      <c r="F4" s="4">
        <f t="shared" ref="F4:F43" si="0">IF(D4&gt;0,IF(B4="スギ",P4,IF(B4="ヒノキ",U4,IF(B4="アカマツ",Z4,IF(B4="カラマツ",AF4,AJ4)))),"")</f>
        <v>1.38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1.22</v>
      </c>
      <c r="L4" s="22">
        <f t="shared" ref="L4:L43" si="2">ROUND(10^(-5+0.73504+1.83346*LOG(D4)+1.06569*LOG(E4)),2)</f>
        <v>1.44</v>
      </c>
      <c r="M4" s="22">
        <f t="shared" ref="M4:M43" si="3">ROUND(10^(-5+0.71514+1.74357*LOG(D4)+1.17719*LOG(E4)),2)</f>
        <v>1.43</v>
      </c>
      <c r="N4" s="22">
        <f t="shared" ref="N4:N43" si="4">ROUND(10^(-5+0.82956+1.76381*LOG(D4)+1.06412*LOG(E4)),2)</f>
        <v>1.38</v>
      </c>
      <c r="O4" s="22">
        <f t="shared" ref="O4:O43" si="5">ROUND(10^(-5+0.88226+1.79204*LOG(D4)+0.99303*LOG(E4)),2)</f>
        <v>1.36</v>
      </c>
      <c r="P4" s="22">
        <f>HLOOKUP($D4,K$3:O$43,MATCH($A4,$A$3:$A$43,0),1)</f>
        <v>1.38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1.24</v>
      </c>
      <c r="R4" s="22">
        <f t="shared" ref="R4:R43" si="7">ROUND(10^(1.905709*LOG(D4)+1.011385*LOG(E4)-4.293729),2)</f>
        <v>1.46</v>
      </c>
      <c r="S4" s="22">
        <f t="shared" ref="S4:S43" si="8">ROUND(10^(1.771888*LOG(D4)+1.138415*LOG(E4)-4.271259),2)</f>
        <v>1.44</v>
      </c>
      <c r="T4" s="22">
        <f t="shared" ref="T4:T43" si="9">ROUND(10^(1.671519*LOG(D4)+1.363617*LOG(E4)-4.404407),2)</f>
        <v>1.54</v>
      </c>
      <c r="U4" s="22">
        <f t="shared" ref="U4:U43" si="10">HLOOKUP($D4,Q$3:T$43,MATCH($A4,$A$3:$A$43,0),1)</f>
        <v>1.54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1.5</v>
      </c>
      <c r="W4" s="22">
        <f t="shared" ref="W4:W43" si="12">ROUND(10^(-4.155639+1.847898*LOG(D4)+0.951955*LOG(E4)),2)</f>
        <v>1.34</v>
      </c>
      <c r="X4" s="22">
        <f t="shared" ref="X4:X43" si="13">ROUND(10^(-4.194535+1.804172*LOG(D4)+1.034248*LOG(E4)),2)</f>
        <v>1.37</v>
      </c>
      <c r="Y4" s="22">
        <f t="shared" ref="Y4:Y43" si="14">ROUND(10^(-4.42347+2.006485*LOG(D4)+0.967757*LOG(E4)),2)</f>
        <v>1.35</v>
      </c>
      <c r="Z4" s="22">
        <f t="shared" ref="Z4:Z43" si="15">HLOOKUP($D4,V$3:Y$43,MATCH($A4,$A$3:$A$43,0),1)</f>
        <v>1.37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1.18</v>
      </c>
      <c r="AB4" s="22">
        <f t="shared" ref="AB4:AB43" si="17">ROUND(10^(1.979213*LOG(D4)+0.998347*LOG(E4)-4.369281),2)</f>
        <v>1.54</v>
      </c>
      <c r="AC4" s="22">
        <f t="shared" ref="AC4:AC43" si="18">ROUND(10^(1.904401*LOG(D4)+1.062478*LOG(E4)-4.348104),2)</f>
        <v>1.52</v>
      </c>
      <c r="AD4" s="22">
        <f t="shared" ref="AD4:AD43" si="19">ROUND(10^(1.640825*LOG(D4)+1.080387*LOG(E4)-3.976731),2)</f>
        <v>1.45</v>
      </c>
      <c r="AE4" s="22">
        <f t="shared" ref="AE4:AE43" si="20">ROUND(10^(1.90887*LOG(D4)+1.088002*LOG(E4)-4.431495),2)</f>
        <v>1.38</v>
      </c>
      <c r="AF4" s="22">
        <f t="shared" ref="AF4:AF43" si="21">HLOOKUP($D4,AA$3:AE$43,MATCH($A4,$A$3:$A$43,0),1)</f>
        <v>1.45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1.19</v>
      </c>
      <c r="AH4" s="22">
        <f t="shared" ref="AH4:AH43" si="23">ROUND(10^(1.93813902*LOG(D4)+0.96697002*LOG(E4)-4.32216295),2)</f>
        <v>1.33</v>
      </c>
      <c r="AI4" s="22">
        <f t="shared" ref="AI4:AI43" si="24">ROUND(10^(1.82464098*LOG(D4)+0.97625989*LOG(E4)-4.15096808),2)</f>
        <v>1.35</v>
      </c>
      <c r="AJ4" s="22">
        <f t="shared" ref="AJ4:AJ43" si="25">HLOOKUP($D4,AG$3:AI$43,MATCH($A4,$A$3:$A$43,0),1)</f>
        <v>1.33</v>
      </c>
    </row>
    <row r="5" spans="1:36" ht="12.95" customHeight="1">
      <c r="A5" s="21">
        <v>22</v>
      </c>
      <c r="B5" s="64" t="s">
        <v>65</v>
      </c>
      <c r="C5" s="64"/>
      <c r="D5" s="21">
        <v>8</v>
      </c>
      <c r="E5" s="21">
        <v>10</v>
      </c>
      <c r="F5" s="4">
        <f>IF(D5&gt;0,IF(B5="スギ",P5,IF(B5="ヒノキ",U5,IF(B5="アカマツ",Z5,IF(B5="カラマツ",AF5,AJ5)))),"")</f>
        <v>0.03</v>
      </c>
      <c r="G5" s="5" t="s">
        <v>68</v>
      </c>
      <c r="H5" s="21" t="s">
        <v>69</v>
      </c>
      <c r="I5" s="21" t="s">
        <v>70</v>
      </c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0.03</v>
      </c>
      <c r="L5" s="22">
        <f>ROUND(10^(-5+0.73504+1.83346*LOG(D5)+1.06569*LOG(E5)),2)</f>
        <v>0.03</v>
      </c>
      <c r="M5" s="22">
        <f>ROUND(10^(-5+0.71514+1.74357*LOG(D5)+1.17719*LOG(E5)),2)</f>
        <v>0.03</v>
      </c>
      <c r="N5" s="22">
        <f>ROUND(10^(-5+0.82956+1.76381*LOG(D5)+1.06412*LOG(E5)),2)</f>
        <v>0.03</v>
      </c>
      <c r="O5" s="22">
        <f>ROUND(10^(-5+0.88226+1.79204*LOG(D5)+0.99303*LOG(E5)),2)</f>
        <v>0.03</v>
      </c>
      <c r="P5" s="22">
        <f>HLOOKUP($D5,K$3:O$43,MATCH(A5,$A$3:$A$43,0),1)</f>
        <v>0.03</v>
      </c>
      <c r="Q5" s="22">
        <f>IF(ROUND(10^(1.810672*LOG(D5)+0.982833*LOG(E5)-4.173533),2)&gt;=0.01,ROUND(10^(1.810672*LOG(D5)+0.982833*LOG(E5)-4.173533),2),ROUND(10^(1.810672*LOG(D5)+0.982833*LOG(E5)-4.173533),3))</f>
        <v>0.03</v>
      </c>
      <c r="R5" s="22">
        <f>ROUND(10^(1.905709*LOG(D5)+1.011385*LOG(E5)-4.293729),2)</f>
        <v>0.03</v>
      </c>
      <c r="S5" s="22">
        <f>ROUND(10^(1.771888*LOG(D5)+1.138415*LOG(E5)-4.271259),2)</f>
        <v>0.03</v>
      </c>
      <c r="T5" s="22">
        <f>ROUND(10^(1.671519*LOG(D5)+1.363617*LOG(E5)-4.404407),2)</f>
        <v>0.03</v>
      </c>
      <c r="U5" s="22">
        <f>HLOOKUP($D5,Q$3:T$43,MATCH($A5,$A$3:$A$43,0),1)</f>
        <v>0.03</v>
      </c>
      <c r="V5" s="22">
        <f>IF(ROUND(10^(-4.249503+1.946501*LOG(D5)+0.942682*LOG(E5)),2)&gt;=0.01,ROUND(10^(-4.249503+1.946501*LOG(D5)+0.942682*LOG(E5)),2),ROUND(10^(-4.249503+1.946501*LOG(D5)+0.942682*LOG(E5)),3))</f>
        <v>0.03</v>
      </c>
      <c r="W5" s="22">
        <f>ROUND(10^(-4.155639+1.847898*LOG(D5)+0.951955*LOG(E5)),2)</f>
        <v>0.03</v>
      </c>
      <c r="X5" s="22">
        <f>ROUND(10^(-4.194535+1.804172*LOG(D5)+1.034248*LOG(E5)),2)</f>
        <v>0.03</v>
      </c>
      <c r="Y5" s="22">
        <f>ROUND(10^(-4.42347+2.006485*LOG(D5)+0.967757*LOG(E5)),2)</f>
        <v>0.02</v>
      </c>
      <c r="Z5" s="22">
        <f>HLOOKUP($D5,V$3:Y$43,MATCH($A5,$A$3:$A$43,0),1)</f>
        <v>0.03</v>
      </c>
      <c r="AA5" s="22">
        <f>IF(ROUND(10^(1.80389*LOG(D5)+0.962587*LOG(E5)-4.155099),2)&gt;=0.01,ROUND(10^(1.80389*LOG(D5)+0.962587*LOG(E5)-4.155099),2),ROUND(10^(1.80389*LOG(D5)+0.962587*LOG(E5)-4.155099),3))</f>
        <v>0.03</v>
      </c>
      <c r="AB5" s="22">
        <f>ROUND(10^(1.979213*LOG(D5)+0.998347*LOG(E5)-4.369281),2)</f>
        <v>0.03</v>
      </c>
      <c r="AC5" s="22">
        <f>ROUND(10^(1.904401*LOG(D5)+1.062478*LOG(E5)-4.348104),2)</f>
        <v>0.03</v>
      </c>
      <c r="AD5" s="22">
        <f>ROUND(10^(1.640825*LOG(D5)+1.080387*LOG(E5)-3.976731),2)</f>
        <v>0.04</v>
      </c>
      <c r="AE5" s="22">
        <f>ROUND(10^(1.90887*LOG(D5)+1.088002*LOG(E5)-4.431495),2)</f>
        <v>0.02</v>
      </c>
      <c r="AF5" s="22">
        <f>HLOOKUP($D5,AA$3:AE$43,MATCH($A5,$A$3:$A$43,0),1)</f>
        <v>0.03</v>
      </c>
      <c r="AG5" s="22">
        <f>IF(ROUND(10^(1.94019664*LOG(D5)+0.84689666*LOG(E5)-4.20067295),2)&gt;=0.01,ROUND(10^(1.94019664*LOG(D5)+0.84689666*LOG(E5)-4.20067295),2),ROUND(10^(1.94019664*LOG(D5)+0.84689666*LOG(E5)-4.20067295),3))</f>
        <v>0.03</v>
      </c>
      <c r="AH5" s="22">
        <f>ROUND(10^(1.93813902*LOG(D5)+0.96697002*LOG(E5)-4.32216295),2)</f>
        <v>0.02</v>
      </c>
      <c r="AI5" s="22">
        <f>ROUND(10^(1.82464098*LOG(D5)+0.97625989*LOG(E5)-4.15096808),2)</f>
        <v>0.03</v>
      </c>
      <c r="AJ5" s="22">
        <f>HLOOKUP($D5,AG$3:AI$43,MATCH($A5,$A$3:$A$43,0),1)</f>
        <v>0.03</v>
      </c>
    </row>
    <row r="6" spans="1:36" ht="12.95" customHeight="1">
      <c r="A6" s="21">
        <v>23</v>
      </c>
      <c r="B6" s="64" t="s">
        <v>65</v>
      </c>
      <c r="C6" s="64"/>
      <c r="D6" s="21">
        <v>16</v>
      </c>
      <c r="E6" s="21">
        <v>17</v>
      </c>
      <c r="F6" s="4">
        <f t="shared" si="0"/>
        <v>0.18</v>
      </c>
      <c r="G6" s="21"/>
      <c r="H6" s="21"/>
      <c r="I6" s="21"/>
      <c r="J6" s="1" t="s">
        <v>15</v>
      </c>
      <c r="K6" s="22">
        <f t="shared" si="1"/>
        <v>0.17</v>
      </c>
      <c r="L6" s="22">
        <f t="shared" si="2"/>
        <v>0.18</v>
      </c>
      <c r="M6" s="22">
        <f t="shared" si="3"/>
        <v>0.18</v>
      </c>
      <c r="N6" s="22">
        <f t="shared" si="4"/>
        <v>0.18</v>
      </c>
      <c r="O6" s="22">
        <f t="shared" si="5"/>
        <v>0.18</v>
      </c>
      <c r="P6" s="22">
        <f t="shared" ref="P6:P43" si="26">HLOOKUP($D6,K$3:O$43,MATCH(A6,$A$3:$A$43,0),1)</f>
        <v>0.18</v>
      </c>
      <c r="Q6" s="22">
        <f t="shared" si="6"/>
        <v>0.16</v>
      </c>
      <c r="R6" s="22">
        <f t="shared" si="7"/>
        <v>0.18</v>
      </c>
      <c r="S6" s="22">
        <f t="shared" si="8"/>
        <v>0.18</v>
      </c>
      <c r="T6" s="22">
        <f t="shared" si="9"/>
        <v>0.19</v>
      </c>
      <c r="U6" s="22">
        <f t="shared" si="10"/>
        <v>0.18</v>
      </c>
      <c r="V6" s="22">
        <f t="shared" si="11"/>
        <v>0.18</v>
      </c>
      <c r="W6" s="22">
        <f t="shared" si="12"/>
        <v>0.17</v>
      </c>
      <c r="X6" s="22">
        <f t="shared" si="13"/>
        <v>0.18</v>
      </c>
      <c r="Y6" s="22">
        <f t="shared" si="14"/>
        <v>0.15</v>
      </c>
      <c r="Z6" s="22">
        <f t="shared" si="15"/>
        <v>0.17</v>
      </c>
      <c r="AA6" s="22">
        <f t="shared" si="16"/>
        <v>0.16</v>
      </c>
      <c r="AB6" s="22">
        <f t="shared" si="17"/>
        <v>0.17</v>
      </c>
      <c r="AC6" s="22">
        <f t="shared" si="18"/>
        <v>0.18</v>
      </c>
      <c r="AD6" s="22">
        <f t="shared" si="19"/>
        <v>0.21</v>
      </c>
      <c r="AE6" s="22">
        <f t="shared" si="20"/>
        <v>0.16</v>
      </c>
      <c r="AF6" s="22">
        <f t="shared" si="21"/>
        <v>0.17</v>
      </c>
      <c r="AG6" s="22">
        <f t="shared" si="22"/>
        <v>0.15</v>
      </c>
      <c r="AH6" s="22">
        <f t="shared" si="23"/>
        <v>0.16</v>
      </c>
      <c r="AI6" s="22">
        <f t="shared" si="24"/>
        <v>0.18</v>
      </c>
      <c r="AJ6" s="22">
        <f t="shared" si="25"/>
        <v>0.16</v>
      </c>
    </row>
    <row r="7" spans="1:36" ht="12.95" customHeight="1">
      <c r="A7" s="21">
        <v>24</v>
      </c>
      <c r="B7" s="64" t="s">
        <v>65</v>
      </c>
      <c r="C7" s="64"/>
      <c r="D7" s="21">
        <v>24</v>
      </c>
      <c r="E7" s="21">
        <v>22</v>
      </c>
      <c r="F7" s="4">
        <f t="shared" si="0"/>
        <v>0.5</v>
      </c>
      <c r="G7" s="5"/>
      <c r="H7" s="21" t="s">
        <v>71</v>
      </c>
      <c r="I7" s="21" t="s">
        <v>78</v>
      </c>
      <c r="J7" s="1" t="s">
        <v>15</v>
      </c>
      <c r="K7" s="22">
        <f t="shared" si="1"/>
        <v>0.44</v>
      </c>
      <c r="L7" s="22">
        <f t="shared" si="2"/>
        <v>0.5</v>
      </c>
      <c r="M7" s="22">
        <f t="shared" si="3"/>
        <v>0.5</v>
      </c>
      <c r="N7" s="22">
        <f t="shared" si="4"/>
        <v>0.49</v>
      </c>
      <c r="O7" s="22">
        <f t="shared" si="5"/>
        <v>0.49</v>
      </c>
      <c r="P7" s="22">
        <f t="shared" si="26"/>
        <v>0.5</v>
      </c>
      <c r="Q7" s="22">
        <f t="shared" si="6"/>
        <v>0.44</v>
      </c>
      <c r="R7" s="22">
        <f t="shared" si="7"/>
        <v>0.49</v>
      </c>
      <c r="S7" s="22">
        <f t="shared" si="8"/>
        <v>0.5</v>
      </c>
      <c r="T7" s="22">
        <f t="shared" si="9"/>
        <v>0.54</v>
      </c>
      <c r="U7" s="22">
        <f t="shared" si="10"/>
        <v>0.5</v>
      </c>
      <c r="V7" s="22">
        <f t="shared" si="11"/>
        <v>0.5</v>
      </c>
      <c r="W7" s="22">
        <f t="shared" si="12"/>
        <v>0.47</v>
      </c>
      <c r="X7" s="22">
        <f t="shared" si="13"/>
        <v>0.48</v>
      </c>
      <c r="Y7" s="22">
        <f t="shared" si="14"/>
        <v>0.44</v>
      </c>
      <c r="Z7" s="22">
        <f t="shared" si="15"/>
        <v>0.48</v>
      </c>
      <c r="AA7" s="22">
        <f t="shared" si="16"/>
        <v>0.42</v>
      </c>
      <c r="AB7" s="22">
        <f t="shared" si="17"/>
        <v>0.5</v>
      </c>
      <c r="AC7" s="22">
        <f t="shared" si="18"/>
        <v>0.51</v>
      </c>
      <c r="AD7" s="22">
        <f t="shared" si="19"/>
        <v>0.55000000000000004</v>
      </c>
      <c r="AE7" s="22">
        <f t="shared" si="20"/>
        <v>0.46</v>
      </c>
      <c r="AF7" s="22">
        <f t="shared" si="21"/>
        <v>0.51</v>
      </c>
      <c r="AG7" s="22">
        <f t="shared" si="22"/>
        <v>0.41</v>
      </c>
      <c r="AH7" s="22">
        <f t="shared" si="23"/>
        <v>0.45</v>
      </c>
      <c r="AI7" s="22">
        <f t="shared" si="24"/>
        <v>0.48</v>
      </c>
      <c r="AJ7" s="22">
        <f t="shared" si="25"/>
        <v>0.45</v>
      </c>
    </row>
    <row r="8" spans="1:36" ht="12.95" customHeight="1">
      <c r="A8" s="21">
        <v>25</v>
      </c>
      <c r="B8" s="64" t="s">
        <v>65</v>
      </c>
      <c r="C8" s="64"/>
      <c r="D8" s="21">
        <v>26</v>
      </c>
      <c r="E8" s="21">
        <v>24</v>
      </c>
      <c r="F8" s="4">
        <f t="shared" si="0"/>
        <v>0.64</v>
      </c>
      <c r="G8" s="5"/>
      <c r="H8" s="21"/>
      <c r="I8" s="21"/>
      <c r="J8" s="1" t="s">
        <v>15</v>
      </c>
      <c r="K8" s="22">
        <f t="shared" si="1"/>
        <v>0.56000000000000005</v>
      </c>
      <c r="L8" s="22">
        <f t="shared" si="2"/>
        <v>0.63</v>
      </c>
      <c r="M8" s="22">
        <f t="shared" si="3"/>
        <v>0.64</v>
      </c>
      <c r="N8" s="22">
        <f t="shared" si="4"/>
        <v>0.62</v>
      </c>
      <c r="O8" s="22">
        <f t="shared" si="5"/>
        <v>0.61</v>
      </c>
      <c r="P8" s="22">
        <f t="shared" si="26"/>
        <v>0.64</v>
      </c>
      <c r="Q8" s="22">
        <f t="shared" si="6"/>
        <v>0.56000000000000005</v>
      </c>
      <c r="R8" s="22">
        <f t="shared" si="7"/>
        <v>0.63</v>
      </c>
      <c r="S8" s="22">
        <f t="shared" si="8"/>
        <v>0.64</v>
      </c>
      <c r="T8" s="22">
        <f t="shared" si="9"/>
        <v>0.7</v>
      </c>
      <c r="U8" s="22">
        <f t="shared" si="10"/>
        <v>0.64</v>
      </c>
      <c r="V8" s="22">
        <f t="shared" si="11"/>
        <v>0.64</v>
      </c>
      <c r="W8" s="22">
        <f t="shared" si="12"/>
        <v>0.59</v>
      </c>
      <c r="X8" s="22">
        <f t="shared" si="13"/>
        <v>0.61</v>
      </c>
      <c r="Y8" s="22">
        <f t="shared" si="14"/>
        <v>0.56000000000000005</v>
      </c>
      <c r="Z8" s="22">
        <f t="shared" si="15"/>
        <v>0.61</v>
      </c>
      <c r="AA8" s="22">
        <f t="shared" si="16"/>
        <v>0.53</v>
      </c>
      <c r="AB8" s="22">
        <f t="shared" si="17"/>
        <v>0.64</v>
      </c>
      <c r="AC8" s="22">
        <f t="shared" si="18"/>
        <v>0.65</v>
      </c>
      <c r="AD8" s="22">
        <f t="shared" si="19"/>
        <v>0.69</v>
      </c>
      <c r="AE8" s="22">
        <f t="shared" si="20"/>
        <v>0.59</v>
      </c>
      <c r="AF8" s="22">
        <f t="shared" si="21"/>
        <v>0.65</v>
      </c>
      <c r="AG8" s="22">
        <f t="shared" si="22"/>
        <v>0.52</v>
      </c>
      <c r="AH8" s="22">
        <f t="shared" si="23"/>
        <v>0.56999999999999995</v>
      </c>
      <c r="AI8" s="22">
        <f t="shared" si="24"/>
        <v>0.6</v>
      </c>
      <c r="AJ8" s="22">
        <f t="shared" si="25"/>
        <v>0.56999999999999995</v>
      </c>
    </row>
    <row r="9" spans="1:36" ht="12.95" customHeight="1">
      <c r="A9" s="21">
        <v>26</v>
      </c>
      <c r="B9" s="64" t="s">
        <v>65</v>
      </c>
      <c r="C9" s="64"/>
      <c r="D9" s="21">
        <v>16</v>
      </c>
      <c r="E9" s="21">
        <v>13</v>
      </c>
      <c r="F9" s="4">
        <f t="shared" si="0"/>
        <v>0.13</v>
      </c>
      <c r="G9" s="5" t="s">
        <v>68</v>
      </c>
      <c r="H9" s="21" t="s">
        <v>69</v>
      </c>
      <c r="I9" s="21" t="s">
        <v>70</v>
      </c>
      <c r="J9" s="1" t="s">
        <v>15</v>
      </c>
      <c r="K9" s="22">
        <f t="shared" si="1"/>
        <v>0.13</v>
      </c>
      <c r="L9" s="22">
        <f t="shared" si="2"/>
        <v>0.13</v>
      </c>
      <c r="M9" s="22">
        <f t="shared" si="3"/>
        <v>0.13</v>
      </c>
      <c r="N9" s="22">
        <f t="shared" si="4"/>
        <v>0.14000000000000001</v>
      </c>
      <c r="O9" s="22">
        <f t="shared" si="5"/>
        <v>0.14000000000000001</v>
      </c>
      <c r="P9" s="22">
        <f t="shared" si="26"/>
        <v>0.13</v>
      </c>
      <c r="Q9" s="22">
        <f t="shared" si="6"/>
        <v>0.13</v>
      </c>
      <c r="R9" s="22">
        <f t="shared" si="7"/>
        <v>0.13</v>
      </c>
      <c r="S9" s="22">
        <f t="shared" si="8"/>
        <v>0.14000000000000001</v>
      </c>
      <c r="T9" s="22">
        <f t="shared" si="9"/>
        <v>0.13</v>
      </c>
      <c r="U9" s="22">
        <f t="shared" si="10"/>
        <v>0.13</v>
      </c>
      <c r="V9" s="22">
        <f t="shared" si="11"/>
        <v>0.14000000000000001</v>
      </c>
      <c r="W9" s="22">
        <f t="shared" si="12"/>
        <v>0.13</v>
      </c>
      <c r="X9" s="22">
        <f t="shared" si="13"/>
        <v>0.13</v>
      </c>
      <c r="Y9" s="22">
        <f t="shared" si="14"/>
        <v>0.12</v>
      </c>
      <c r="Z9" s="22">
        <f t="shared" si="15"/>
        <v>0.13</v>
      </c>
      <c r="AA9" s="22">
        <f t="shared" si="16"/>
        <v>0.12</v>
      </c>
      <c r="AB9" s="22">
        <f t="shared" si="17"/>
        <v>0.13</v>
      </c>
      <c r="AC9" s="22">
        <f t="shared" si="18"/>
        <v>0.13</v>
      </c>
      <c r="AD9" s="22">
        <f t="shared" si="19"/>
        <v>0.16</v>
      </c>
      <c r="AE9" s="22">
        <f t="shared" si="20"/>
        <v>0.12</v>
      </c>
      <c r="AF9" s="22">
        <f t="shared" si="21"/>
        <v>0.13</v>
      </c>
      <c r="AG9" s="22">
        <f t="shared" si="22"/>
        <v>0.12</v>
      </c>
      <c r="AH9" s="22">
        <f t="shared" si="23"/>
        <v>0.12</v>
      </c>
      <c r="AI9" s="22">
        <f t="shared" si="24"/>
        <v>0.14000000000000001</v>
      </c>
      <c r="AJ9" s="22">
        <f t="shared" si="25"/>
        <v>0.12</v>
      </c>
    </row>
    <row r="10" spans="1:36" ht="12.95" customHeight="1">
      <c r="A10" s="21">
        <v>27</v>
      </c>
      <c r="B10" s="64" t="s">
        <v>65</v>
      </c>
      <c r="C10" s="64"/>
      <c r="D10" s="21">
        <v>36</v>
      </c>
      <c r="E10" s="21">
        <v>26</v>
      </c>
      <c r="F10" s="4">
        <f t="shared" si="0"/>
        <v>1.2</v>
      </c>
      <c r="G10" s="5"/>
      <c r="H10" s="21"/>
      <c r="I10" s="21"/>
      <c r="J10" s="1" t="s">
        <v>15</v>
      </c>
      <c r="K10" s="22">
        <f t="shared" si="1"/>
        <v>1.07</v>
      </c>
      <c r="L10" s="22">
        <f t="shared" si="2"/>
        <v>1.25</v>
      </c>
      <c r="M10" s="22">
        <f t="shared" si="3"/>
        <v>1.24</v>
      </c>
      <c r="N10" s="22">
        <f t="shared" si="4"/>
        <v>1.2</v>
      </c>
      <c r="O10" s="22">
        <f t="shared" si="5"/>
        <v>1.19</v>
      </c>
      <c r="P10" s="22">
        <f t="shared" si="26"/>
        <v>1.2</v>
      </c>
      <c r="Q10" s="22">
        <f t="shared" si="6"/>
        <v>1.08</v>
      </c>
      <c r="R10" s="22">
        <f t="shared" si="7"/>
        <v>1.27</v>
      </c>
      <c r="S10" s="22">
        <f t="shared" si="8"/>
        <v>1.25</v>
      </c>
      <c r="T10" s="22">
        <f t="shared" si="9"/>
        <v>1.34</v>
      </c>
      <c r="U10" s="22">
        <f t="shared" si="10"/>
        <v>1.34</v>
      </c>
      <c r="V10" s="22">
        <f t="shared" si="11"/>
        <v>1.3</v>
      </c>
      <c r="W10" s="22">
        <f t="shared" si="12"/>
        <v>1.17</v>
      </c>
      <c r="X10" s="22">
        <f t="shared" si="13"/>
        <v>1.19</v>
      </c>
      <c r="Y10" s="22">
        <f t="shared" si="14"/>
        <v>1.17</v>
      </c>
      <c r="Z10" s="22">
        <f t="shared" si="15"/>
        <v>1.19</v>
      </c>
      <c r="AA10" s="22">
        <f t="shared" si="16"/>
        <v>1.03</v>
      </c>
      <c r="AB10" s="22">
        <f t="shared" si="17"/>
        <v>1.33</v>
      </c>
      <c r="AC10" s="22">
        <f t="shared" si="18"/>
        <v>1.32</v>
      </c>
      <c r="AD10" s="22">
        <f t="shared" si="19"/>
        <v>1.28</v>
      </c>
      <c r="AE10" s="22">
        <f t="shared" si="20"/>
        <v>1.2</v>
      </c>
      <c r="AF10" s="22">
        <f t="shared" si="21"/>
        <v>1.28</v>
      </c>
      <c r="AG10" s="22">
        <f t="shared" si="22"/>
        <v>1.04</v>
      </c>
      <c r="AH10" s="22">
        <f t="shared" si="23"/>
        <v>1.1499999999999999</v>
      </c>
      <c r="AI10" s="22">
        <f t="shared" si="24"/>
        <v>1.18</v>
      </c>
      <c r="AJ10" s="22">
        <f t="shared" si="25"/>
        <v>1.1499999999999999</v>
      </c>
    </row>
    <row r="11" spans="1:36" ht="12.95" customHeight="1">
      <c r="A11" s="21">
        <v>28</v>
      </c>
      <c r="B11" s="64" t="s">
        <v>65</v>
      </c>
      <c r="C11" s="64"/>
      <c r="D11" s="21">
        <v>32</v>
      </c>
      <c r="E11" s="21">
        <v>26</v>
      </c>
      <c r="F11" s="4">
        <f t="shared" si="0"/>
        <v>0.98</v>
      </c>
      <c r="G11" s="5"/>
      <c r="H11" s="21"/>
      <c r="I11" s="21"/>
      <c r="J11" s="1" t="s">
        <v>15</v>
      </c>
      <c r="K11" s="22">
        <f t="shared" si="1"/>
        <v>0.87</v>
      </c>
      <c r="L11" s="22">
        <f t="shared" si="2"/>
        <v>1.01</v>
      </c>
      <c r="M11" s="22">
        <f t="shared" si="3"/>
        <v>1.01</v>
      </c>
      <c r="N11" s="22">
        <f t="shared" si="4"/>
        <v>0.98</v>
      </c>
      <c r="O11" s="22">
        <f t="shared" si="5"/>
        <v>0.97</v>
      </c>
      <c r="P11" s="22">
        <f t="shared" si="26"/>
        <v>0.98</v>
      </c>
      <c r="Q11" s="22">
        <f t="shared" si="6"/>
        <v>0.88</v>
      </c>
      <c r="R11" s="22">
        <f t="shared" si="7"/>
        <v>1.01</v>
      </c>
      <c r="S11" s="22">
        <f t="shared" si="8"/>
        <v>1.02</v>
      </c>
      <c r="T11" s="22">
        <f t="shared" si="9"/>
        <v>1.1000000000000001</v>
      </c>
      <c r="U11" s="22">
        <f t="shared" si="10"/>
        <v>1.1000000000000001</v>
      </c>
      <c r="V11" s="22">
        <f t="shared" si="11"/>
        <v>1.03</v>
      </c>
      <c r="W11" s="22">
        <f t="shared" si="12"/>
        <v>0.94</v>
      </c>
      <c r="X11" s="22">
        <f t="shared" si="13"/>
        <v>0.96</v>
      </c>
      <c r="Y11" s="22">
        <f t="shared" si="14"/>
        <v>0.92</v>
      </c>
      <c r="Z11" s="22">
        <f t="shared" si="15"/>
        <v>0.96</v>
      </c>
      <c r="AA11" s="22">
        <f t="shared" si="16"/>
        <v>0.84</v>
      </c>
      <c r="AB11" s="22">
        <f t="shared" si="17"/>
        <v>1.05</v>
      </c>
      <c r="AC11" s="22">
        <f t="shared" si="18"/>
        <v>1.05</v>
      </c>
      <c r="AD11" s="22">
        <f t="shared" si="19"/>
        <v>1.05</v>
      </c>
      <c r="AE11" s="22">
        <f t="shared" si="20"/>
        <v>0.96</v>
      </c>
      <c r="AF11" s="22">
        <f t="shared" si="21"/>
        <v>1.05</v>
      </c>
      <c r="AG11" s="22">
        <f t="shared" si="22"/>
        <v>0.83</v>
      </c>
      <c r="AH11" s="22">
        <f t="shared" si="23"/>
        <v>0.92</v>
      </c>
      <c r="AI11" s="22">
        <f t="shared" si="24"/>
        <v>0.95</v>
      </c>
      <c r="AJ11" s="22">
        <f t="shared" si="25"/>
        <v>0.92</v>
      </c>
    </row>
    <row r="12" spans="1:36" ht="12.95" customHeight="1">
      <c r="A12" s="21">
        <v>29</v>
      </c>
      <c r="B12" s="64" t="s">
        <v>65</v>
      </c>
      <c r="C12" s="64"/>
      <c r="D12" s="21">
        <v>24</v>
      </c>
      <c r="E12" s="21">
        <v>23</v>
      </c>
      <c r="F12" s="4">
        <f t="shared" si="0"/>
        <v>0.53</v>
      </c>
      <c r="G12" s="21"/>
      <c r="H12" s="21" t="s">
        <v>148</v>
      </c>
      <c r="I12" s="21" t="s">
        <v>39</v>
      </c>
      <c r="J12" s="1" t="s">
        <v>15</v>
      </c>
      <c r="K12" s="22">
        <f t="shared" si="1"/>
        <v>0.46</v>
      </c>
      <c r="L12" s="22">
        <f t="shared" si="2"/>
        <v>0.52</v>
      </c>
      <c r="M12" s="22">
        <f t="shared" si="3"/>
        <v>0.53</v>
      </c>
      <c r="N12" s="22">
        <f t="shared" si="4"/>
        <v>0.52</v>
      </c>
      <c r="O12" s="22">
        <f t="shared" si="5"/>
        <v>0.51</v>
      </c>
      <c r="P12" s="22">
        <f t="shared" si="26"/>
        <v>0.53</v>
      </c>
      <c r="Q12" s="22">
        <f t="shared" si="6"/>
        <v>0.46</v>
      </c>
      <c r="R12" s="22">
        <f t="shared" si="7"/>
        <v>0.52</v>
      </c>
      <c r="S12" s="22">
        <f t="shared" si="8"/>
        <v>0.53</v>
      </c>
      <c r="T12" s="22">
        <f t="shared" si="9"/>
        <v>0.56999999999999995</v>
      </c>
      <c r="U12" s="22">
        <f t="shared" si="10"/>
        <v>0.53</v>
      </c>
      <c r="V12" s="22">
        <f t="shared" si="11"/>
        <v>0.53</v>
      </c>
      <c r="W12" s="22">
        <f t="shared" si="12"/>
        <v>0.49</v>
      </c>
      <c r="X12" s="22">
        <f t="shared" si="13"/>
        <v>0.51</v>
      </c>
      <c r="Y12" s="22">
        <f t="shared" si="14"/>
        <v>0.46</v>
      </c>
      <c r="Z12" s="22">
        <f t="shared" si="15"/>
        <v>0.51</v>
      </c>
      <c r="AA12" s="22">
        <f t="shared" si="16"/>
        <v>0.44</v>
      </c>
      <c r="AB12" s="22">
        <f t="shared" si="17"/>
        <v>0.53</v>
      </c>
      <c r="AC12" s="22">
        <f t="shared" si="18"/>
        <v>0.53</v>
      </c>
      <c r="AD12" s="22">
        <f t="shared" si="19"/>
        <v>0.56999999999999995</v>
      </c>
      <c r="AE12" s="22">
        <f t="shared" si="20"/>
        <v>0.48</v>
      </c>
      <c r="AF12" s="22">
        <f t="shared" si="21"/>
        <v>0.53</v>
      </c>
      <c r="AG12" s="22">
        <f t="shared" si="22"/>
        <v>0.43</v>
      </c>
      <c r="AH12" s="22">
        <f t="shared" si="23"/>
        <v>0.47</v>
      </c>
      <c r="AI12" s="22">
        <f t="shared" si="24"/>
        <v>0.5</v>
      </c>
      <c r="AJ12" s="22">
        <f t="shared" si="25"/>
        <v>0.47</v>
      </c>
    </row>
    <row r="13" spans="1:36" ht="12.95" customHeight="1">
      <c r="A13" s="21">
        <v>30</v>
      </c>
      <c r="B13" s="64" t="s">
        <v>65</v>
      </c>
      <c r="C13" s="64"/>
      <c r="D13" s="21">
        <v>8</v>
      </c>
      <c r="E13" s="21">
        <v>6</v>
      </c>
      <c r="F13" s="4">
        <f t="shared" si="0"/>
        <v>0.02</v>
      </c>
      <c r="G13" s="5" t="s">
        <v>68</v>
      </c>
      <c r="H13" s="21" t="s">
        <v>69</v>
      </c>
      <c r="I13" s="21" t="s">
        <v>70</v>
      </c>
      <c r="J13" s="1" t="s">
        <v>15</v>
      </c>
      <c r="K13" s="22">
        <f t="shared" si="1"/>
        <v>0.02</v>
      </c>
      <c r="L13" s="22">
        <f t="shared" si="2"/>
        <v>0.02</v>
      </c>
      <c r="M13" s="22">
        <f t="shared" si="3"/>
        <v>0.02</v>
      </c>
      <c r="N13" s="22">
        <f t="shared" si="4"/>
        <v>0.02</v>
      </c>
      <c r="O13" s="22">
        <f t="shared" si="5"/>
        <v>0.02</v>
      </c>
      <c r="P13" s="22">
        <f t="shared" si="26"/>
        <v>0.02</v>
      </c>
      <c r="Q13" s="22">
        <f t="shared" si="6"/>
        <v>0.02</v>
      </c>
      <c r="R13" s="22">
        <f t="shared" si="7"/>
        <v>0.02</v>
      </c>
      <c r="S13" s="22">
        <f t="shared" si="8"/>
        <v>0.02</v>
      </c>
      <c r="T13" s="22">
        <f t="shared" si="9"/>
        <v>0.01</v>
      </c>
      <c r="U13" s="22">
        <f t="shared" si="10"/>
        <v>0.02</v>
      </c>
      <c r="V13" s="22">
        <f t="shared" si="11"/>
        <v>0.02</v>
      </c>
      <c r="W13" s="22">
        <f t="shared" si="12"/>
        <v>0.02</v>
      </c>
      <c r="X13" s="22">
        <f t="shared" si="13"/>
        <v>0.02</v>
      </c>
      <c r="Y13" s="22">
        <f t="shared" si="14"/>
        <v>0.01</v>
      </c>
      <c r="Z13" s="22">
        <f t="shared" si="15"/>
        <v>0.02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0.02</v>
      </c>
      <c r="AE13" s="22">
        <f t="shared" si="20"/>
        <v>0.01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0.02</v>
      </c>
      <c r="AJ13" s="22">
        <f t="shared" si="25"/>
        <v>0.02</v>
      </c>
    </row>
    <row r="14" spans="1:36" ht="12.95" customHeight="1">
      <c r="A14" s="21">
        <v>31</v>
      </c>
      <c r="B14" s="64" t="s">
        <v>65</v>
      </c>
      <c r="C14" s="64"/>
      <c r="D14" s="21">
        <v>28</v>
      </c>
      <c r="E14" s="21">
        <v>24</v>
      </c>
      <c r="F14" s="4">
        <f t="shared" si="0"/>
        <v>0.73</v>
      </c>
      <c r="G14" s="5"/>
      <c r="H14" s="21"/>
      <c r="I14" s="21"/>
      <c r="J14" s="1" t="s">
        <v>15</v>
      </c>
      <c r="K14" s="22">
        <f t="shared" si="1"/>
        <v>0.63</v>
      </c>
      <c r="L14" s="22">
        <f t="shared" si="2"/>
        <v>0.72</v>
      </c>
      <c r="M14" s="22">
        <f t="shared" si="3"/>
        <v>0.73</v>
      </c>
      <c r="N14" s="22">
        <f t="shared" si="4"/>
        <v>0.71</v>
      </c>
      <c r="O14" s="22">
        <f t="shared" si="5"/>
        <v>0.7</v>
      </c>
      <c r="P14" s="22">
        <f t="shared" si="26"/>
        <v>0.73</v>
      </c>
      <c r="Q14" s="22">
        <f t="shared" si="6"/>
        <v>0.64</v>
      </c>
      <c r="R14" s="22">
        <f t="shared" si="7"/>
        <v>0.72</v>
      </c>
      <c r="S14" s="22">
        <f t="shared" si="8"/>
        <v>0.73</v>
      </c>
      <c r="T14" s="22">
        <f t="shared" si="9"/>
        <v>0.79</v>
      </c>
      <c r="U14" s="22">
        <f t="shared" si="10"/>
        <v>0.73</v>
      </c>
      <c r="V14" s="22">
        <f t="shared" si="11"/>
        <v>0.74</v>
      </c>
      <c r="W14" s="22">
        <f t="shared" si="12"/>
        <v>0.68</v>
      </c>
      <c r="X14" s="22">
        <f t="shared" si="13"/>
        <v>0.7</v>
      </c>
      <c r="Y14" s="22">
        <f t="shared" si="14"/>
        <v>0.65</v>
      </c>
      <c r="Z14" s="22">
        <f t="shared" si="15"/>
        <v>0.7</v>
      </c>
      <c r="AA14" s="22">
        <f t="shared" si="16"/>
        <v>0.61</v>
      </c>
      <c r="AB14" s="22">
        <f t="shared" si="17"/>
        <v>0.75</v>
      </c>
      <c r="AC14" s="22">
        <f t="shared" si="18"/>
        <v>0.75</v>
      </c>
      <c r="AD14" s="22">
        <f t="shared" si="19"/>
        <v>0.77</v>
      </c>
      <c r="AE14" s="22">
        <f t="shared" si="20"/>
        <v>0.68</v>
      </c>
      <c r="AF14" s="22">
        <f t="shared" si="21"/>
        <v>0.75</v>
      </c>
      <c r="AG14" s="22">
        <f t="shared" si="22"/>
        <v>0.6</v>
      </c>
      <c r="AH14" s="22">
        <f t="shared" si="23"/>
        <v>0.66</v>
      </c>
      <c r="AI14" s="22">
        <f t="shared" si="24"/>
        <v>0.69</v>
      </c>
      <c r="AJ14" s="22">
        <f t="shared" si="25"/>
        <v>0.66</v>
      </c>
    </row>
    <row r="15" spans="1:36" ht="12.95" customHeight="1">
      <c r="A15" s="21">
        <v>32</v>
      </c>
      <c r="B15" s="64" t="s">
        <v>65</v>
      </c>
      <c r="C15" s="64"/>
      <c r="D15" s="21">
        <v>20</v>
      </c>
      <c r="E15" s="21">
        <v>20</v>
      </c>
      <c r="F15" s="4">
        <f t="shared" si="0"/>
        <v>0.32</v>
      </c>
      <c r="G15" s="21" t="s">
        <v>83</v>
      </c>
      <c r="H15" s="21" t="s">
        <v>71</v>
      </c>
      <c r="I15" s="21" t="s">
        <v>73</v>
      </c>
      <c r="J15" s="1" t="s">
        <v>15</v>
      </c>
      <c r="K15" s="22">
        <f t="shared" si="1"/>
        <v>0.28999999999999998</v>
      </c>
      <c r="L15" s="22">
        <f t="shared" si="2"/>
        <v>0.32</v>
      </c>
      <c r="M15" s="22">
        <f t="shared" si="3"/>
        <v>0.33</v>
      </c>
      <c r="N15" s="22">
        <f t="shared" si="4"/>
        <v>0.32</v>
      </c>
      <c r="O15" s="22">
        <f t="shared" si="5"/>
        <v>0.32</v>
      </c>
      <c r="P15" s="22">
        <f t="shared" si="26"/>
        <v>0.32</v>
      </c>
      <c r="Q15" s="22">
        <f t="shared" si="6"/>
        <v>0.28999999999999998</v>
      </c>
      <c r="R15" s="22">
        <f t="shared" si="7"/>
        <v>0.32</v>
      </c>
      <c r="S15" s="22">
        <f t="shared" si="8"/>
        <v>0.33</v>
      </c>
      <c r="T15" s="22">
        <f t="shared" si="9"/>
        <v>0.35</v>
      </c>
      <c r="U15" s="22">
        <f t="shared" si="10"/>
        <v>0.32</v>
      </c>
      <c r="V15" s="22">
        <f t="shared" si="11"/>
        <v>0.32</v>
      </c>
      <c r="W15" s="22">
        <f t="shared" si="12"/>
        <v>0.31</v>
      </c>
      <c r="X15" s="22">
        <f t="shared" si="13"/>
        <v>0.32</v>
      </c>
      <c r="Y15" s="22">
        <f t="shared" si="14"/>
        <v>0.28000000000000003</v>
      </c>
      <c r="Z15" s="22">
        <f t="shared" si="15"/>
        <v>0.31</v>
      </c>
      <c r="AA15" s="22">
        <f t="shared" si="16"/>
        <v>0.28000000000000003</v>
      </c>
      <c r="AB15" s="22">
        <f t="shared" si="17"/>
        <v>0.32</v>
      </c>
      <c r="AC15" s="22">
        <f t="shared" si="18"/>
        <v>0.33</v>
      </c>
      <c r="AD15" s="22">
        <f t="shared" si="19"/>
        <v>0.37</v>
      </c>
      <c r="AE15" s="22">
        <f t="shared" si="20"/>
        <v>0.28999999999999998</v>
      </c>
      <c r="AF15" s="22">
        <f t="shared" si="21"/>
        <v>0.32</v>
      </c>
      <c r="AG15" s="22">
        <f t="shared" si="22"/>
        <v>0.27</v>
      </c>
      <c r="AH15" s="22">
        <f t="shared" si="23"/>
        <v>0.28999999999999998</v>
      </c>
      <c r="AI15" s="22">
        <f t="shared" si="24"/>
        <v>0.31</v>
      </c>
      <c r="AJ15" s="22">
        <f t="shared" si="25"/>
        <v>0.28999999999999998</v>
      </c>
    </row>
    <row r="16" spans="1:36" ht="12.95" customHeight="1">
      <c r="A16" s="21">
        <v>33</v>
      </c>
      <c r="B16" s="64" t="s">
        <v>65</v>
      </c>
      <c r="C16" s="64"/>
      <c r="D16" s="21">
        <v>12</v>
      </c>
      <c r="E16" s="21">
        <v>9</v>
      </c>
      <c r="F16" s="4">
        <f t="shared" si="0"/>
        <v>0.05</v>
      </c>
      <c r="G16" s="5" t="s">
        <v>68</v>
      </c>
      <c r="H16" s="21" t="s">
        <v>69</v>
      </c>
      <c r="I16" s="21" t="s">
        <v>70</v>
      </c>
      <c r="J16" s="1" t="s">
        <v>15</v>
      </c>
      <c r="K16" s="22">
        <f t="shared" si="1"/>
        <v>0.05</v>
      </c>
      <c r="L16" s="22">
        <f t="shared" si="2"/>
        <v>0.05</v>
      </c>
      <c r="M16" s="22">
        <f t="shared" si="3"/>
        <v>0.05</v>
      </c>
      <c r="N16" s="22">
        <f t="shared" si="4"/>
        <v>0.06</v>
      </c>
      <c r="O16" s="22">
        <f t="shared" si="5"/>
        <v>0.06</v>
      </c>
      <c r="P16" s="22">
        <f t="shared" si="26"/>
        <v>0.05</v>
      </c>
      <c r="Q16" s="22">
        <f t="shared" si="6"/>
        <v>0.05</v>
      </c>
      <c r="R16" s="22">
        <f t="shared" si="7"/>
        <v>0.05</v>
      </c>
      <c r="S16" s="22">
        <f t="shared" si="8"/>
        <v>0.05</v>
      </c>
      <c r="T16" s="22">
        <f t="shared" si="9"/>
        <v>0.05</v>
      </c>
      <c r="U16" s="22">
        <f t="shared" si="10"/>
        <v>0.05</v>
      </c>
      <c r="V16" s="22">
        <f t="shared" si="11"/>
        <v>0.06</v>
      </c>
      <c r="W16" s="22">
        <f t="shared" si="12"/>
        <v>0.06</v>
      </c>
      <c r="X16" s="22">
        <f t="shared" si="13"/>
        <v>0.05</v>
      </c>
      <c r="Y16" s="22">
        <f t="shared" si="14"/>
        <v>0.05</v>
      </c>
      <c r="Z16" s="22">
        <f t="shared" si="15"/>
        <v>0.06</v>
      </c>
      <c r="AA16" s="22">
        <f t="shared" si="16"/>
        <v>0.05</v>
      </c>
      <c r="AB16" s="22">
        <f t="shared" si="17"/>
        <v>0.05</v>
      </c>
      <c r="AC16" s="22">
        <f t="shared" si="18"/>
        <v>0.05</v>
      </c>
      <c r="AD16" s="22">
        <f t="shared" si="19"/>
        <v>7.0000000000000007E-2</v>
      </c>
      <c r="AE16" s="22">
        <f t="shared" si="20"/>
        <v>0.05</v>
      </c>
      <c r="AF16" s="22">
        <f t="shared" si="21"/>
        <v>0.05</v>
      </c>
      <c r="AG16" s="22">
        <f t="shared" si="22"/>
        <v>0.05</v>
      </c>
      <c r="AH16" s="22">
        <f t="shared" si="23"/>
        <v>0.05</v>
      </c>
      <c r="AI16" s="22">
        <f t="shared" si="24"/>
        <v>0.06</v>
      </c>
      <c r="AJ16" s="22">
        <f t="shared" si="25"/>
        <v>0.05</v>
      </c>
    </row>
    <row r="17" spans="1:36" ht="12.95" customHeight="1">
      <c r="A17" s="21"/>
      <c r="B17" s="64"/>
      <c r="C17" s="64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64"/>
      <c r="C18" s="64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64"/>
      <c r="C19" s="64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64"/>
      <c r="C20" s="64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64"/>
      <c r="C21" s="64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110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9</v>
      </c>
      <c r="D47" s="13">
        <f>COUNTIF(G4:G43,"*下層*")</f>
        <v>4</v>
      </c>
      <c r="E47" s="13">
        <f>COUNTA(A4:A43)</f>
        <v>13</v>
      </c>
      <c r="F47" s="9"/>
      <c r="G47" s="14">
        <f>C47*100</f>
        <v>900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23</v>
      </c>
      <c r="D48" s="13">
        <f>IF(D47&gt;0,ROUND(SUMIF(G4:G43,"*下層*",E4:E43)/D47,0),"")</f>
        <v>10</v>
      </c>
      <c r="E48" s="13">
        <f>ROUND(SUM(E4:E43)/E47,0)</f>
        <v>19</v>
      </c>
      <c r="F48" s="12"/>
      <c r="G48" s="14">
        <f>C48</f>
        <v>23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27</v>
      </c>
      <c r="D49" s="13">
        <f>IF(D47&gt;0,ROUND(SUMIF(G4:G43,"*下層*",D4:D43)/D47,0),"")</f>
        <v>11</v>
      </c>
      <c r="E49" s="13">
        <f>ROUND(SUM(D4:D43)/E47,0)</f>
        <v>22</v>
      </c>
      <c r="F49" s="12"/>
      <c r="G49" s="14">
        <f>C49</f>
        <v>27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6.4599999999999991</v>
      </c>
      <c r="D50" s="15">
        <f>SUMIF(G4:G43,"*下層*",F4:F43)</f>
        <v>0.22999999999999998</v>
      </c>
      <c r="E50" s="4">
        <f>SUM(F4:F43)</f>
        <v>6.6899999999999986</v>
      </c>
      <c r="F50" s="12"/>
      <c r="G50" s="16">
        <f>C50*100</f>
        <v>645.99999999999989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形状比＝85、Sr＝14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3</v>
      </c>
      <c r="D54" s="13">
        <f>COUNTIF(H4:H43,"▲")</f>
        <v>4</v>
      </c>
      <c r="E54" s="13">
        <f>COUNTA(H4:H43)</f>
        <v>7</v>
      </c>
      <c r="F54" s="9"/>
      <c r="G54" s="14">
        <f>C54*100</f>
        <v>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22</v>
      </c>
      <c r="D55" s="13">
        <f>IF(D54&gt;0,ROUND(SUMIF(H4:H43,"▲",E4:E43)/D54,0),"")</f>
        <v>10</v>
      </c>
      <c r="E55" s="13">
        <f>ROUND(SUMIF(H4:H43,"*",E4:E43)/E54,0)</f>
        <v>15</v>
      </c>
      <c r="F55" s="12"/>
      <c r="G55" s="14">
        <f>C55</f>
        <v>22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23</v>
      </c>
      <c r="D56" s="13">
        <f>IF(D54&gt;0,ROUND(SUMIF(H4:H43,"▲",D4:D43)/D54,0),"")</f>
        <v>11</v>
      </c>
      <c r="E56" s="13">
        <f>ROUND(SUMIF(H4:H43,"*",D4:D43)/E54,0)</f>
        <v>16</v>
      </c>
      <c r="F56" s="12"/>
      <c r="G56" s="14">
        <f>C56</f>
        <v>23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1.35</v>
      </c>
      <c r="D57" s="15">
        <f>SUMIF(H4:H43,"▲",F4:F43)</f>
        <v>0.22999999999999998</v>
      </c>
      <c r="E57" s="15">
        <f>SUM(C57:D57)</f>
        <v>1.58</v>
      </c>
      <c r="F57" s="12"/>
      <c r="G57" s="18">
        <f>C57*100</f>
        <v>135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33.299999999999997</v>
      </c>
      <c r="D61" s="19">
        <f>IF(D47&gt;0,ROUND(D54/D47*100,1),"")</f>
        <v>100</v>
      </c>
      <c r="E61" s="19">
        <f>ROUND(E54/E47*100,1)</f>
        <v>53.8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20.9</v>
      </c>
      <c r="D62" s="19">
        <f>IF(D47&gt;0,ROUND(D57/D50*100,1),"")</f>
        <v>100</v>
      </c>
      <c r="E62" s="19">
        <f>ROUND(E57/E50*100,1)</f>
        <v>23.6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24</v>
      </c>
      <c r="D67" s="13" t="str">
        <f>IF(D66&gt;0,ROUND(SUMIFS(E4:E43,G4:G43,"*下層*",H4:H43,"")/D66,0),"")</f>
        <v/>
      </c>
      <c r="E67" s="13">
        <f>IF(E66&gt;0,ROUND(SUMIF(H4:H43,"",E4:E43)/E66,0),"")</f>
        <v>24</v>
      </c>
      <c r="F67" s="12"/>
      <c r="G67" s="14">
        <f>C67</f>
        <v>24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29</v>
      </c>
      <c r="D68" s="13" t="str">
        <f>IF(D66&gt;0,ROUND(SUMIFS(D4:D43,G4:G43,"*下層*",H4:H43,"")/D66,0),"")</f>
        <v/>
      </c>
      <c r="E68" s="13">
        <f>IF(E66&gt;0,ROUND(SUMIF(H4:H43,"",D4:D43)/E66,0),"")</f>
        <v>29</v>
      </c>
      <c r="F68" s="12"/>
      <c r="G68" s="14">
        <f>C68</f>
        <v>29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5.1099999999999994</v>
      </c>
      <c r="D69" s="15" t="str">
        <f>IF(D66&gt;0,D50-D57,"")</f>
        <v/>
      </c>
      <c r="E69" s="4">
        <f>SUM(C69:D69)</f>
        <v>5.1099999999999994</v>
      </c>
      <c r="F69" s="12"/>
      <c r="G69" s="16">
        <f>C69*100</f>
        <v>510.99999999999994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形状比＝83、Sr＝17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63" priority="16" stopIfTrue="1">
      <formula>AND(($H4="スギ"),(#REF!&lt;12))</formula>
    </cfRule>
  </conditionalFormatting>
  <conditionalFormatting sqref="L4:L43">
    <cfRule type="expression" dxfId="862" priority="15" stopIfTrue="1">
      <formula>AND(($H4="スギ"),(#REF!&lt;22),(#REF!&gt;=12))</formula>
    </cfRule>
  </conditionalFormatting>
  <conditionalFormatting sqref="M4:M43">
    <cfRule type="expression" dxfId="861" priority="14" stopIfTrue="1">
      <formula>AND(($H4="スギ"),(#REF!&lt;32),(#REF!&gt;=22))</formula>
    </cfRule>
  </conditionalFormatting>
  <conditionalFormatting sqref="N4:N43">
    <cfRule type="expression" dxfId="860" priority="13" stopIfTrue="1">
      <formula>AND(($H4="スギ"),(#REF!&lt;42),(#REF!&gt;=32))</formula>
    </cfRule>
  </conditionalFormatting>
  <conditionalFormatting sqref="S4:S43">
    <cfRule type="expression" dxfId="859" priority="9" stopIfTrue="1">
      <formula>AND(($H4="ヒノキ"),(#REF!&lt;32),(#REF!&gt;=22))</formula>
    </cfRule>
  </conditionalFormatting>
  <conditionalFormatting sqref="Z4:AF43 U4:U43 AJ4:AJ43 O4:P43">
    <cfRule type="expression" dxfId="858" priority="12" stopIfTrue="1">
      <formula>AND(($H4="スギ"),(#REF!&gt;=42))</formula>
    </cfRule>
  </conditionalFormatting>
  <conditionalFormatting sqref="Z4:AF43 AJ4:AJ43 T4:U43">
    <cfRule type="expression" dxfId="857" priority="8" stopIfTrue="1">
      <formula>AND(($H4="ヒノキ"),(#REF!&gt;=32))</formula>
    </cfRule>
  </conditionalFormatting>
  <conditionalFormatting sqref="AA4:AA43 Q4:Q43">
    <cfRule type="expression" dxfId="856" priority="11" stopIfTrue="1">
      <formula>AND(($H4="ヒノキ"),(#REF!&lt;12))</formula>
    </cfRule>
  </conditionalFormatting>
  <conditionalFormatting sqref="AA4:AA43 V4:V43">
    <cfRule type="expression" dxfId="855" priority="7" stopIfTrue="1">
      <formula>AND(($H4="アカマツ"),(#REF!&lt;12))</formula>
    </cfRule>
  </conditionalFormatting>
  <conditionalFormatting sqref="AB4:AB43 W4:W43">
    <cfRule type="expression" dxfId="854" priority="6" stopIfTrue="1">
      <formula>AND(($H4="アカマツ"),(#REF!&lt;22),(#REF!&gt;=12))</formula>
    </cfRule>
  </conditionalFormatting>
  <conditionalFormatting sqref="AB4:AE43 R4:R43">
    <cfRule type="expression" dxfId="853" priority="10" stopIfTrue="1">
      <formula>AND(($H4="ヒノキ"),(#REF!&lt;22),(#REF!&gt;=12))</formula>
    </cfRule>
  </conditionalFormatting>
  <conditionalFormatting sqref="AC4:AC43 X4:X43">
    <cfRule type="expression" dxfId="852" priority="5" stopIfTrue="1">
      <formula>AND(($H4="アカマツ"),(#REF!&lt;42),(#REF!&gt;=22))</formula>
    </cfRule>
  </conditionalFormatting>
  <conditionalFormatting sqref="AG4:AG43">
    <cfRule type="expression" dxfId="851" priority="3" stopIfTrue="1">
      <formula>AND(($H4&lt;&gt;"スギ"),($H4&lt;&gt;"ヒノキ"),($H4&lt;&gt;"アカマツ"),(#REF!&lt;12))</formula>
    </cfRule>
  </conditionalFormatting>
  <conditionalFormatting sqref="AH4:AH43">
    <cfRule type="expression" dxfId="85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4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4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C72BB-488F-432D-9ACF-3E21E9049571}">
  <sheetPr>
    <tabColor rgb="FFFFFF00"/>
  </sheetPr>
  <dimension ref="A1:AJ120"/>
  <sheetViews>
    <sheetView showGridLines="0" view="pageBreakPreview" topLeftCell="A34" zoomScale="98" zoomScaleNormal="85" zoomScaleSheetLayoutView="98" workbookViewId="0">
      <selection activeCell="J62" sqref="J62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245</v>
      </c>
      <c r="B2" s="65"/>
      <c r="C2" s="65"/>
      <c r="D2" s="65"/>
      <c r="E2" s="65"/>
      <c r="F2" s="65"/>
      <c r="G2" s="65"/>
      <c r="H2" s="66" t="s">
        <v>311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821</v>
      </c>
      <c r="B4" s="78" t="s">
        <v>331</v>
      </c>
      <c r="C4" s="79"/>
      <c r="D4" s="21">
        <v>28</v>
      </c>
      <c r="E4" s="21">
        <v>16</v>
      </c>
      <c r="F4" s="4">
        <f t="shared" ref="F4:F43" si="0">IF(D4&gt;0,IF(B4="スギ",P4,IF(B4="ヒノキ",U4,IF(B4="アカマツ",Z4,IF(B4="カラマツ",AF4,AJ4)))),"")</f>
        <v>0.44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0.42</v>
      </c>
      <c r="L4" s="22">
        <f t="shared" ref="L4:L43" si="2">ROUND(10^(-5+0.73504+1.83346*LOG(D4)+1.06569*LOG(E4)),2)</f>
        <v>0.47</v>
      </c>
      <c r="M4" s="22">
        <f t="shared" ref="M4:M43" si="3">ROUND(10^(-5+0.71514+1.74357*LOG(D4)+1.17719*LOG(E4)),2)</f>
        <v>0.45</v>
      </c>
      <c r="N4" s="22">
        <f t="shared" ref="N4:N43" si="4">ROUND(10^(-5+0.82956+1.76381*LOG(D4)+1.06412*LOG(E4)),2)</f>
        <v>0.46</v>
      </c>
      <c r="O4" s="22">
        <f t="shared" ref="O4:O43" si="5">ROUND(10^(-5+0.88226+1.79204*LOG(D4)+0.99303*LOG(E4)),2)</f>
        <v>0.47</v>
      </c>
      <c r="P4" s="22">
        <f>HLOOKUP($D4,K$3:O$43,MATCH($A4,$A$3:$A$43,0),1)</f>
        <v>0.45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0.43</v>
      </c>
      <c r="R4" s="22">
        <f t="shared" ref="R4:R43" si="7">ROUND(10^(1.905709*LOG(D4)+1.011385*LOG(E4)-4.293729),2)</f>
        <v>0.48</v>
      </c>
      <c r="S4" s="22">
        <f t="shared" ref="S4:S43" si="8">ROUND(10^(1.771888*LOG(D4)+1.138415*LOG(E4)-4.271259),2)</f>
        <v>0.46</v>
      </c>
      <c r="T4" s="22">
        <f t="shared" ref="T4:T43" si="9">ROUND(10^(1.671519*LOG(D4)+1.363617*LOG(E4)-4.404407),2)</f>
        <v>0.45</v>
      </c>
      <c r="U4" s="22">
        <f t="shared" ref="U4:U43" si="10">HLOOKUP($D4,Q$3:T$43,MATCH($A4,$A$3:$A$43,0),1)</f>
        <v>0.46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0.5</v>
      </c>
      <c r="W4" s="22">
        <f t="shared" ref="W4:W43" si="12">ROUND(10^(-4.155639+1.847898*LOG(D4)+0.951955*LOG(E4)),2)</f>
        <v>0.46</v>
      </c>
      <c r="X4" s="22">
        <f t="shared" ref="X4:X43" si="13">ROUND(10^(-4.194535+1.804172*LOG(D4)+1.034248*LOG(E4)),2)</f>
        <v>0.46</v>
      </c>
      <c r="Y4" s="22">
        <f t="shared" ref="Y4:Y43" si="14">ROUND(10^(-4.42347+2.006485*LOG(D4)+0.967757*LOG(E4)),2)</f>
        <v>0.44</v>
      </c>
      <c r="Z4" s="22">
        <f t="shared" ref="Z4:Z43" si="15">HLOOKUP($D4,V$3:Y$43,MATCH($A4,$A$3:$A$43,0),1)</f>
        <v>0.46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0.41</v>
      </c>
      <c r="AB4" s="22">
        <f t="shared" ref="AB4:AB43" si="17">ROUND(10^(1.979213*LOG(D4)+0.998347*LOG(E4)-4.369281),2)</f>
        <v>0.5</v>
      </c>
      <c r="AC4" s="22">
        <f t="shared" ref="AC4:AC43" si="18">ROUND(10^(1.904401*LOG(D4)+1.062478*LOG(E4)-4.348104),2)</f>
        <v>0.49</v>
      </c>
      <c r="AD4" s="22">
        <f t="shared" ref="AD4:AD43" si="19">ROUND(10^(1.640825*LOG(D4)+1.080387*LOG(E4)-3.976731),2)</f>
        <v>0.5</v>
      </c>
      <c r="AE4" s="22">
        <f t="shared" ref="AE4:AE43" si="20">ROUND(10^(1.90887*LOG(D4)+1.088002*LOG(E4)-4.431495),2)</f>
        <v>0.44</v>
      </c>
      <c r="AF4" s="22">
        <f t="shared" ref="AF4:AF43" si="21">HLOOKUP($D4,AA$3:AE$43,MATCH($A4,$A$3:$A$43,0),1)</f>
        <v>0.49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22">
        <f t="shared" ref="AH4:AH43" si="23">ROUND(10^(1.93813902*LOG(D4)+0.96697002*LOG(E4)-4.32216295),2)</f>
        <v>0.44</v>
      </c>
      <c r="AI4" s="22">
        <f t="shared" ref="AI4:AI43" si="24">ROUND(10^(1.82464098*LOG(D4)+0.97625989*LOG(E4)-4.15096808),2)</f>
        <v>0.46</v>
      </c>
      <c r="AJ4" s="22">
        <f t="shared" ref="AJ4:AJ43" si="25">HLOOKUP($D4,AG$3:AI$43,MATCH($A4,$A$3:$A$43,0),1)</f>
        <v>0.44</v>
      </c>
    </row>
    <row r="5" spans="1:36" ht="12.95" customHeight="1">
      <c r="A5" s="21">
        <v>822</v>
      </c>
      <c r="B5" s="78" t="s">
        <v>332</v>
      </c>
      <c r="C5" s="79"/>
      <c r="D5" s="21">
        <v>26</v>
      </c>
      <c r="E5" s="21">
        <v>9</v>
      </c>
      <c r="F5" s="63">
        <v>0.26</v>
      </c>
      <c r="G5" s="5" t="s">
        <v>336</v>
      </c>
      <c r="H5" s="21" t="s">
        <v>340</v>
      </c>
      <c r="I5" s="21" t="s">
        <v>341</v>
      </c>
      <c r="J5" s="1" t="s">
        <v>15</v>
      </c>
      <c r="K5" s="22">
        <f t="shared" si="1"/>
        <v>0.21</v>
      </c>
      <c r="L5" s="22">
        <f t="shared" si="2"/>
        <v>0.22</v>
      </c>
      <c r="M5" s="22">
        <f t="shared" si="3"/>
        <v>0.2</v>
      </c>
      <c r="N5" s="22">
        <f t="shared" si="4"/>
        <v>0.22</v>
      </c>
      <c r="O5" s="22">
        <f t="shared" si="5"/>
        <v>0.23</v>
      </c>
      <c r="P5" s="22">
        <f t="shared" ref="P5:P43" si="26">HLOOKUP($D5,K$3:O$43,MATCH(A5,$A$3:$A$43,0),1)</f>
        <v>0.2</v>
      </c>
      <c r="Q5" s="22">
        <f t="shared" si="6"/>
        <v>0.21</v>
      </c>
      <c r="R5" s="22">
        <f t="shared" si="7"/>
        <v>0.23</v>
      </c>
      <c r="S5" s="22">
        <f t="shared" si="8"/>
        <v>0.21</v>
      </c>
      <c r="T5" s="22">
        <f t="shared" si="9"/>
        <v>0.18</v>
      </c>
      <c r="U5" s="22">
        <f t="shared" si="10"/>
        <v>0.21</v>
      </c>
      <c r="V5" s="22">
        <f t="shared" si="11"/>
        <v>0.25</v>
      </c>
      <c r="W5" s="22">
        <f t="shared" si="12"/>
        <v>0.23</v>
      </c>
      <c r="X5" s="22">
        <f t="shared" si="13"/>
        <v>0.22</v>
      </c>
      <c r="Y5" s="22">
        <f t="shared" si="14"/>
        <v>0.22</v>
      </c>
      <c r="Z5" s="22">
        <f t="shared" si="15"/>
        <v>0.22</v>
      </c>
      <c r="AA5" s="22">
        <f t="shared" si="16"/>
        <v>0.21</v>
      </c>
      <c r="AB5" s="22">
        <f t="shared" si="17"/>
        <v>0.24</v>
      </c>
      <c r="AC5" s="22">
        <f t="shared" si="18"/>
        <v>0.23</v>
      </c>
      <c r="AD5" s="22">
        <f t="shared" si="19"/>
        <v>0.24</v>
      </c>
      <c r="AE5" s="22">
        <f t="shared" si="20"/>
        <v>0.2</v>
      </c>
      <c r="AF5" s="22">
        <f t="shared" si="21"/>
        <v>0.23</v>
      </c>
      <c r="AG5" s="22">
        <f t="shared" si="22"/>
        <v>0.23</v>
      </c>
      <c r="AH5" s="22">
        <f t="shared" si="23"/>
        <v>0.22</v>
      </c>
      <c r="AI5" s="22">
        <f t="shared" si="24"/>
        <v>0.23</v>
      </c>
      <c r="AJ5" s="22">
        <f t="shared" si="25"/>
        <v>0.22</v>
      </c>
    </row>
    <row r="6" spans="1:36" ht="12.95" customHeight="1">
      <c r="A6" s="21">
        <v>823</v>
      </c>
      <c r="B6" s="78" t="s">
        <v>332</v>
      </c>
      <c r="C6" s="79"/>
      <c r="D6" s="21">
        <v>16</v>
      </c>
      <c r="E6" s="21">
        <v>7</v>
      </c>
      <c r="F6" s="63">
        <v>0.08</v>
      </c>
      <c r="G6" s="5"/>
      <c r="H6" s="21" t="s">
        <v>340</v>
      </c>
      <c r="I6" s="21" t="s">
        <v>342</v>
      </c>
      <c r="J6" s="1" t="s">
        <v>15</v>
      </c>
      <c r="K6" s="22">
        <f t="shared" si="1"/>
        <v>7.0000000000000007E-2</v>
      </c>
      <c r="L6" s="22">
        <f t="shared" si="2"/>
        <v>7.0000000000000007E-2</v>
      </c>
      <c r="M6" s="22">
        <f t="shared" si="3"/>
        <v>0.06</v>
      </c>
      <c r="N6" s="22">
        <f t="shared" si="4"/>
        <v>7.0000000000000007E-2</v>
      </c>
      <c r="O6" s="22">
        <f t="shared" si="5"/>
        <v>0.08</v>
      </c>
      <c r="P6" s="22">
        <f t="shared" si="26"/>
        <v>7.0000000000000007E-2</v>
      </c>
      <c r="Q6" s="22">
        <f t="shared" si="6"/>
        <v>7.0000000000000007E-2</v>
      </c>
      <c r="R6" s="22">
        <f t="shared" si="7"/>
        <v>7.0000000000000007E-2</v>
      </c>
      <c r="S6" s="22">
        <f t="shared" si="8"/>
        <v>7.0000000000000007E-2</v>
      </c>
      <c r="T6" s="22">
        <f t="shared" si="9"/>
        <v>0.06</v>
      </c>
      <c r="U6" s="22">
        <f t="shared" si="10"/>
        <v>7.0000000000000007E-2</v>
      </c>
      <c r="V6" s="22">
        <f t="shared" si="11"/>
        <v>0.08</v>
      </c>
      <c r="W6" s="22">
        <f t="shared" si="12"/>
        <v>7.0000000000000007E-2</v>
      </c>
      <c r="X6" s="22">
        <f t="shared" si="13"/>
        <v>7.0000000000000007E-2</v>
      </c>
      <c r="Y6" s="22">
        <f t="shared" si="14"/>
        <v>0.06</v>
      </c>
      <c r="Z6" s="22">
        <f t="shared" si="15"/>
        <v>7.0000000000000007E-2</v>
      </c>
      <c r="AA6" s="22">
        <f t="shared" si="16"/>
        <v>7.0000000000000007E-2</v>
      </c>
      <c r="AB6" s="22">
        <f t="shared" si="17"/>
        <v>7.0000000000000007E-2</v>
      </c>
      <c r="AC6" s="22">
        <f t="shared" si="18"/>
        <v>7.0000000000000007E-2</v>
      </c>
      <c r="AD6" s="22">
        <f t="shared" si="19"/>
        <v>0.08</v>
      </c>
      <c r="AE6" s="22">
        <f t="shared" si="20"/>
        <v>0.06</v>
      </c>
      <c r="AF6" s="22">
        <f t="shared" si="21"/>
        <v>7.0000000000000007E-2</v>
      </c>
      <c r="AG6" s="22">
        <f t="shared" si="22"/>
        <v>7.0000000000000007E-2</v>
      </c>
      <c r="AH6" s="22">
        <f t="shared" si="23"/>
        <v>7.0000000000000007E-2</v>
      </c>
      <c r="AI6" s="22">
        <f t="shared" si="24"/>
        <v>7.0000000000000007E-2</v>
      </c>
      <c r="AJ6" s="22">
        <f t="shared" si="25"/>
        <v>7.0000000000000007E-2</v>
      </c>
    </row>
    <row r="7" spans="1:36" ht="12.95" customHeight="1">
      <c r="A7" s="21">
        <v>824</v>
      </c>
      <c r="B7" s="78" t="s">
        <v>332</v>
      </c>
      <c r="C7" s="79"/>
      <c r="D7" s="21">
        <v>48</v>
      </c>
      <c r="E7" s="21">
        <v>19</v>
      </c>
      <c r="F7" s="63">
        <v>1.62</v>
      </c>
      <c r="G7" s="5"/>
      <c r="H7" s="21" t="s">
        <v>340</v>
      </c>
      <c r="I7" s="21" t="s">
        <v>342</v>
      </c>
      <c r="J7" s="1" t="s">
        <v>15</v>
      </c>
      <c r="K7" s="22">
        <f t="shared" si="1"/>
        <v>1.28</v>
      </c>
      <c r="L7" s="22">
        <f t="shared" si="2"/>
        <v>1.51</v>
      </c>
      <c r="M7" s="22">
        <f t="shared" si="3"/>
        <v>1.42</v>
      </c>
      <c r="N7" s="22">
        <f t="shared" si="4"/>
        <v>1.43</v>
      </c>
      <c r="O7" s="22">
        <f t="shared" si="5"/>
        <v>1.46</v>
      </c>
      <c r="P7" s="22">
        <f t="shared" si="26"/>
        <v>1.46</v>
      </c>
      <c r="Q7" s="22">
        <f t="shared" si="6"/>
        <v>1.34</v>
      </c>
      <c r="R7" s="22">
        <f t="shared" si="7"/>
        <v>1.6</v>
      </c>
      <c r="S7" s="22">
        <f t="shared" si="8"/>
        <v>1.46</v>
      </c>
      <c r="T7" s="22">
        <f t="shared" si="9"/>
        <v>1.41</v>
      </c>
      <c r="U7" s="22">
        <f t="shared" si="10"/>
        <v>1.41</v>
      </c>
      <c r="V7" s="22">
        <f t="shared" si="11"/>
        <v>1.69</v>
      </c>
      <c r="W7" s="22">
        <f t="shared" si="12"/>
        <v>1.47</v>
      </c>
      <c r="X7" s="22">
        <f t="shared" si="13"/>
        <v>1.45</v>
      </c>
      <c r="Y7" s="22">
        <f t="shared" si="14"/>
        <v>1.54</v>
      </c>
      <c r="Z7" s="22">
        <f t="shared" si="15"/>
        <v>1.54</v>
      </c>
      <c r="AA7" s="22">
        <f t="shared" si="16"/>
        <v>1.28</v>
      </c>
      <c r="AB7" s="22">
        <f t="shared" si="17"/>
        <v>1.72</v>
      </c>
      <c r="AC7" s="22">
        <f t="shared" si="18"/>
        <v>1.63</v>
      </c>
      <c r="AD7" s="22">
        <f t="shared" si="19"/>
        <v>1.46</v>
      </c>
      <c r="AE7" s="22">
        <f t="shared" si="20"/>
        <v>1.48</v>
      </c>
      <c r="AF7" s="22">
        <f t="shared" si="21"/>
        <v>1.48</v>
      </c>
      <c r="AG7" s="22">
        <f t="shared" si="22"/>
        <v>1.39</v>
      </c>
      <c r="AH7" s="22">
        <f t="shared" si="23"/>
        <v>1.49</v>
      </c>
      <c r="AI7" s="22">
        <f t="shared" si="24"/>
        <v>1.46</v>
      </c>
      <c r="AJ7" s="22">
        <f t="shared" si="25"/>
        <v>1.46</v>
      </c>
    </row>
    <row r="8" spans="1:36" ht="12.95" customHeight="1">
      <c r="A8" s="21">
        <v>825</v>
      </c>
      <c r="B8" s="78" t="s">
        <v>333</v>
      </c>
      <c r="C8" s="79"/>
      <c r="D8" s="21">
        <v>12</v>
      </c>
      <c r="E8" s="21">
        <v>12</v>
      </c>
      <c r="F8" s="4">
        <f t="shared" si="0"/>
        <v>7.0000000000000007E-2</v>
      </c>
      <c r="G8" s="5"/>
      <c r="H8" s="21"/>
      <c r="I8" s="21"/>
      <c r="J8" s="1" t="s">
        <v>15</v>
      </c>
      <c r="K8" s="22">
        <f t="shared" si="1"/>
        <v>7.0000000000000007E-2</v>
      </c>
      <c r="L8" s="22">
        <f t="shared" si="2"/>
        <v>7.0000000000000007E-2</v>
      </c>
      <c r="M8" s="22">
        <f t="shared" si="3"/>
        <v>7.0000000000000007E-2</v>
      </c>
      <c r="N8" s="22">
        <f t="shared" si="4"/>
        <v>0.08</v>
      </c>
      <c r="O8" s="22">
        <f t="shared" si="5"/>
        <v>0.08</v>
      </c>
      <c r="P8" s="22">
        <f t="shared" si="26"/>
        <v>7.0000000000000007E-2</v>
      </c>
      <c r="Q8" s="22">
        <f t="shared" si="6"/>
        <v>7.0000000000000007E-2</v>
      </c>
      <c r="R8" s="22">
        <f t="shared" si="7"/>
        <v>7.0000000000000007E-2</v>
      </c>
      <c r="S8" s="22">
        <f t="shared" si="8"/>
        <v>7.0000000000000007E-2</v>
      </c>
      <c r="T8" s="22">
        <f t="shared" si="9"/>
        <v>7.0000000000000007E-2</v>
      </c>
      <c r="U8" s="22">
        <f t="shared" si="10"/>
        <v>7.0000000000000007E-2</v>
      </c>
      <c r="V8" s="22">
        <f t="shared" si="11"/>
        <v>7.0000000000000007E-2</v>
      </c>
      <c r="W8" s="22">
        <f t="shared" si="12"/>
        <v>7.0000000000000007E-2</v>
      </c>
      <c r="X8" s="22">
        <f t="shared" si="13"/>
        <v>7.0000000000000007E-2</v>
      </c>
      <c r="Y8" s="22">
        <f t="shared" si="14"/>
        <v>0.06</v>
      </c>
      <c r="Z8" s="22">
        <f t="shared" si="15"/>
        <v>7.0000000000000007E-2</v>
      </c>
      <c r="AA8" s="22">
        <f t="shared" si="16"/>
        <v>7.0000000000000007E-2</v>
      </c>
      <c r="AB8" s="22">
        <f t="shared" si="17"/>
        <v>7.0000000000000007E-2</v>
      </c>
      <c r="AC8" s="22">
        <f t="shared" si="18"/>
        <v>7.0000000000000007E-2</v>
      </c>
      <c r="AD8" s="22">
        <f t="shared" si="19"/>
        <v>0.09</v>
      </c>
      <c r="AE8" s="22">
        <f t="shared" si="20"/>
        <v>0.06</v>
      </c>
      <c r="AF8" s="22">
        <f t="shared" si="21"/>
        <v>7.0000000000000007E-2</v>
      </c>
      <c r="AG8" s="22">
        <f t="shared" si="22"/>
        <v>0.06</v>
      </c>
      <c r="AH8" s="22">
        <f t="shared" si="23"/>
        <v>7.0000000000000007E-2</v>
      </c>
      <c r="AI8" s="22">
        <f t="shared" si="24"/>
        <v>7.0000000000000007E-2</v>
      </c>
      <c r="AJ8" s="22">
        <f t="shared" si="25"/>
        <v>7.0000000000000007E-2</v>
      </c>
    </row>
    <row r="9" spans="1:36" ht="12.95" customHeight="1">
      <c r="A9" s="21">
        <v>826</v>
      </c>
      <c r="B9" s="78" t="s">
        <v>334</v>
      </c>
      <c r="C9" s="79"/>
      <c r="D9" s="21">
        <v>24</v>
      </c>
      <c r="E9" s="21">
        <v>16</v>
      </c>
      <c r="F9" s="4">
        <f t="shared" si="0"/>
        <v>0.33</v>
      </c>
      <c r="G9" s="5" t="s">
        <v>337</v>
      </c>
      <c r="H9" s="21" t="s">
        <v>340</v>
      </c>
      <c r="I9" s="21" t="s">
        <v>39</v>
      </c>
      <c r="J9" s="1" t="s">
        <v>15</v>
      </c>
      <c r="K9" s="22">
        <f t="shared" si="1"/>
        <v>0.32</v>
      </c>
      <c r="L9" s="22">
        <f t="shared" si="2"/>
        <v>0.35</v>
      </c>
      <c r="M9" s="22">
        <f t="shared" si="3"/>
        <v>0.35</v>
      </c>
      <c r="N9" s="22">
        <f t="shared" si="4"/>
        <v>0.35</v>
      </c>
      <c r="O9" s="22">
        <f t="shared" si="5"/>
        <v>0.36</v>
      </c>
      <c r="P9" s="22">
        <f t="shared" si="26"/>
        <v>0.35</v>
      </c>
      <c r="Q9" s="22">
        <f t="shared" si="6"/>
        <v>0.32</v>
      </c>
      <c r="R9" s="22">
        <f t="shared" si="7"/>
        <v>0.36</v>
      </c>
      <c r="S9" s="22">
        <f t="shared" si="8"/>
        <v>0.35</v>
      </c>
      <c r="T9" s="22">
        <f t="shared" si="9"/>
        <v>0.35</v>
      </c>
      <c r="U9" s="22">
        <f t="shared" si="10"/>
        <v>0.35</v>
      </c>
      <c r="V9" s="22">
        <f t="shared" si="11"/>
        <v>0.37</v>
      </c>
      <c r="W9" s="22">
        <f t="shared" si="12"/>
        <v>0.35</v>
      </c>
      <c r="X9" s="22">
        <f t="shared" si="13"/>
        <v>0.35</v>
      </c>
      <c r="Y9" s="22">
        <f t="shared" si="14"/>
        <v>0.32</v>
      </c>
      <c r="Z9" s="22">
        <f t="shared" si="15"/>
        <v>0.35</v>
      </c>
      <c r="AA9" s="22">
        <f t="shared" si="16"/>
        <v>0.31</v>
      </c>
      <c r="AB9" s="22">
        <f t="shared" si="17"/>
        <v>0.37</v>
      </c>
      <c r="AC9" s="22">
        <f t="shared" si="18"/>
        <v>0.36</v>
      </c>
      <c r="AD9" s="22">
        <f t="shared" si="19"/>
        <v>0.39</v>
      </c>
      <c r="AE9" s="22">
        <f t="shared" si="20"/>
        <v>0.33</v>
      </c>
      <c r="AF9" s="22">
        <f t="shared" si="21"/>
        <v>0.36</v>
      </c>
      <c r="AG9" s="22">
        <f t="shared" si="22"/>
        <v>0.31</v>
      </c>
      <c r="AH9" s="22">
        <f t="shared" si="23"/>
        <v>0.33</v>
      </c>
      <c r="AI9" s="22">
        <f t="shared" si="24"/>
        <v>0.35</v>
      </c>
      <c r="AJ9" s="22">
        <f t="shared" si="25"/>
        <v>0.33</v>
      </c>
    </row>
    <row r="10" spans="1:36" ht="12.95" customHeight="1">
      <c r="A10" s="21">
        <v>827</v>
      </c>
      <c r="B10" s="78" t="s">
        <v>334</v>
      </c>
      <c r="C10" s="79"/>
      <c r="D10" s="21">
        <v>26</v>
      </c>
      <c r="E10" s="21">
        <v>16</v>
      </c>
      <c r="F10" s="4">
        <f t="shared" si="0"/>
        <v>0.38</v>
      </c>
      <c r="G10" s="5" t="s">
        <v>338</v>
      </c>
      <c r="H10" s="21"/>
      <c r="I10" s="21"/>
      <c r="J10" s="1" t="s">
        <v>15</v>
      </c>
      <c r="K10" s="22">
        <f t="shared" si="1"/>
        <v>0.37</v>
      </c>
      <c r="L10" s="22">
        <f t="shared" si="2"/>
        <v>0.41</v>
      </c>
      <c r="M10" s="22">
        <f t="shared" si="3"/>
        <v>0.4</v>
      </c>
      <c r="N10" s="22">
        <f t="shared" si="4"/>
        <v>0.4</v>
      </c>
      <c r="O10" s="22">
        <f t="shared" si="5"/>
        <v>0.41</v>
      </c>
      <c r="P10" s="22">
        <f t="shared" si="26"/>
        <v>0.4</v>
      </c>
      <c r="Q10" s="22">
        <f t="shared" si="6"/>
        <v>0.37</v>
      </c>
      <c r="R10" s="22">
        <f t="shared" si="7"/>
        <v>0.42</v>
      </c>
      <c r="S10" s="22">
        <f t="shared" si="8"/>
        <v>0.4</v>
      </c>
      <c r="T10" s="22">
        <f t="shared" si="9"/>
        <v>0.4</v>
      </c>
      <c r="U10" s="22">
        <f t="shared" si="10"/>
        <v>0.4</v>
      </c>
      <c r="V10" s="22">
        <f t="shared" si="11"/>
        <v>0.44</v>
      </c>
      <c r="W10" s="22">
        <f t="shared" si="12"/>
        <v>0.4</v>
      </c>
      <c r="X10" s="22">
        <f t="shared" si="13"/>
        <v>0.4</v>
      </c>
      <c r="Y10" s="22">
        <f t="shared" si="14"/>
        <v>0.38</v>
      </c>
      <c r="Z10" s="22">
        <f t="shared" si="15"/>
        <v>0.4</v>
      </c>
      <c r="AA10" s="22">
        <f t="shared" si="16"/>
        <v>0.36</v>
      </c>
      <c r="AB10" s="22">
        <f t="shared" si="17"/>
        <v>0.43</v>
      </c>
      <c r="AC10" s="22">
        <f t="shared" si="18"/>
        <v>0.42</v>
      </c>
      <c r="AD10" s="22">
        <f t="shared" si="19"/>
        <v>0.44</v>
      </c>
      <c r="AE10" s="22">
        <f t="shared" si="20"/>
        <v>0.38</v>
      </c>
      <c r="AF10" s="22">
        <f t="shared" si="21"/>
        <v>0.42</v>
      </c>
      <c r="AG10" s="22">
        <f t="shared" si="22"/>
        <v>0.37</v>
      </c>
      <c r="AH10" s="22">
        <f t="shared" si="23"/>
        <v>0.38</v>
      </c>
      <c r="AI10" s="22">
        <f t="shared" si="24"/>
        <v>0.4</v>
      </c>
      <c r="AJ10" s="22">
        <f t="shared" si="25"/>
        <v>0.38</v>
      </c>
    </row>
    <row r="11" spans="1:36" ht="12.95" customHeight="1">
      <c r="A11" s="21">
        <v>828</v>
      </c>
      <c r="B11" s="78" t="s">
        <v>334</v>
      </c>
      <c r="C11" s="79"/>
      <c r="D11" s="21">
        <v>36</v>
      </c>
      <c r="E11" s="21">
        <v>18</v>
      </c>
      <c r="F11" s="4">
        <f t="shared" si="0"/>
        <v>0.81</v>
      </c>
      <c r="G11" s="5"/>
      <c r="H11" s="21" t="s">
        <v>340</v>
      </c>
      <c r="I11" s="21" t="s">
        <v>328</v>
      </c>
      <c r="J11" s="1" t="s">
        <v>15</v>
      </c>
      <c r="K11" s="22">
        <f t="shared" si="1"/>
        <v>0.73</v>
      </c>
      <c r="L11" s="22">
        <f t="shared" si="2"/>
        <v>0.84</v>
      </c>
      <c r="M11" s="22">
        <f t="shared" si="3"/>
        <v>0.81</v>
      </c>
      <c r="N11" s="22">
        <f t="shared" si="4"/>
        <v>0.81</v>
      </c>
      <c r="O11" s="22">
        <f t="shared" si="5"/>
        <v>0.83</v>
      </c>
      <c r="P11" s="22">
        <f t="shared" si="26"/>
        <v>0.81</v>
      </c>
      <c r="Q11" s="22">
        <f t="shared" si="6"/>
        <v>0.76</v>
      </c>
      <c r="R11" s="22">
        <f t="shared" si="7"/>
        <v>0.87</v>
      </c>
      <c r="S11" s="22">
        <f t="shared" si="8"/>
        <v>0.82</v>
      </c>
      <c r="T11" s="22">
        <f t="shared" si="9"/>
        <v>0.81</v>
      </c>
      <c r="U11" s="22">
        <f t="shared" si="10"/>
        <v>0.81</v>
      </c>
      <c r="V11" s="22">
        <f t="shared" si="11"/>
        <v>0.92</v>
      </c>
      <c r="W11" s="22">
        <f t="shared" si="12"/>
        <v>0.82</v>
      </c>
      <c r="X11" s="22">
        <f t="shared" si="13"/>
        <v>0.82</v>
      </c>
      <c r="Y11" s="22">
        <f t="shared" si="14"/>
        <v>0.82</v>
      </c>
      <c r="Z11" s="22">
        <f t="shared" si="15"/>
        <v>0.82</v>
      </c>
      <c r="AA11" s="22">
        <f t="shared" si="16"/>
        <v>0.73</v>
      </c>
      <c r="AB11" s="22">
        <f t="shared" si="17"/>
        <v>0.92</v>
      </c>
      <c r="AC11" s="22">
        <f t="shared" si="18"/>
        <v>0.89</v>
      </c>
      <c r="AD11" s="22">
        <f t="shared" si="19"/>
        <v>0.86</v>
      </c>
      <c r="AE11" s="22">
        <f t="shared" si="20"/>
        <v>0.8</v>
      </c>
      <c r="AF11" s="22">
        <f t="shared" si="21"/>
        <v>0.86</v>
      </c>
      <c r="AG11" s="22">
        <f t="shared" si="22"/>
        <v>0.76</v>
      </c>
      <c r="AH11" s="22">
        <f t="shared" si="23"/>
        <v>0.81</v>
      </c>
      <c r="AI11" s="22">
        <f t="shared" si="24"/>
        <v>0.82</v>
      </c>
      <c r="AJ11" s="22">
        <f t="shared" si="25"/>
        <v>0.81</v>
      </c>
    </row>
    <row r="12" spans="1:36" ht="12.95" customHeight="1">
      <c r="A12" s="21">
        <v>829</v>
      </c>
      <c r="B12" s="78" t="s">
        <v>333</v>
      </c>
      <c r="C12" s="79"/>
      <c r="D12" s="21">
        <v>8</v>
      </c>
      <c r="E12" s="21">
        <v>8</v>
      </c>
      <c r="F12" s="4">
        <f t="shared" si="0"/>
        <v>0.02</v>
      </c>
      <c r="G12" s="5" t="s">
        <v>339</v>
      </c>
      <c r="H12" s="21" t="s">
        <v>340</v>
      </c>
      <c r="I12" s="21" t="s">
        <v>344</v>
      </c>
      <c r="J12" s="1" t="s">
        <v>15</v>
      </c>
      <c r="K12" s="22">
        <f t="shared" si="1"/>
        <v>0.02</v>
      </c>
      <c r="L12" s="22">
        <f t="shared" si="2"/>
        <v>0.02</v>
      </c>
      <c r="M12" s="22">
        <f t="shared" si="3"/>
        <v>0.02</v>
      </c>
      <c r="N12" s="22">
        <f t="shared" si="4"/>
        <v>0.02</v>
      </c>
      <c r="O12" s="22">
        <f t="shared" si="5"/>
        <v>0.02</v>
      </c>
      <c r="P12" s="22">
        <f t="shared" si="26"/>
        <v>0.02</v>
      </c>
      <c r="Q12" s="22">
        <f t="shared" si="6"/>
        <v>0.02</v>
      </c>
      <c r="R12" s="22">
        <f t="shared" si="7"/>
        <v>0.02</v>
      </c>
      <c r="S12" s="22">
        <f t="shared" si="8"/>
        <v>0.02</v>
      </c>
      <c r="T12" s="22">
        <f t="shared" si="9"/>
        <v>0.02</v>
      </c>
      <c r="U12" s="22">
        <f t="shared" si="10"/>
        <v>0.02</v>
      </c>
      <c r="V12" s="22">
        <f t="shared" si="11"/>
        <v>0.02</v>
      </c>
      <c r="W12" s="22">
        <f t="shared" si="12"/>
        <v>0.02</v>
      </c>
      <c r="X12" s="22">
        <f t="shared" si="13"/>
        <v>0.02</v>
      </c>
      <c r="Y12" s="22">
        <f t="shared" si="14"/>
        <v>0.02</v>
      </c>
      <c r="Z12" s="22">
        <f t="shared" si="15"/>
        <v>0.02</v>
      </c>
      <c r="AA12" s="22">
        <f t="shared" si="16"/>
        <v>0.02</v>
      </c>
      <c r="AB12" s="22">
        <f t="shared" si="17"/>
        <v>0.02</v>
      </c>
      <c r="AC12" s="22">
        <f t="shared" si="18"/>
        <v>0.02</v>
      </c>
      <c r="AD12" s="22">
        <f t="shared" si="19"/>
        <v>0.03</v>
      </c>
      <c r="AE12" s="22">
        <f t="shared" si="20"/>
        <v>0.02</v>
      </c>
      <c r="AF12" s="22">
        <f t="shared" si="21"/>
        <v>0.02</v>
      </c>
      <c r="AG12" s="22">
        <f t="shared" si="22"/>
        <v>0.02</v>
      </c>
      <c r="AH12" s="22">
        <f t="shared" si="23"/>
        <v>0.02</v>
      </c>
      <c r="AI12" s="22">
        <f t="shared" si="24"/>
        <v>0.02</v>
      </c>
      <c r="AJ12" s="22">
        <f t="shared" si="25"/>
        <v>0.02</v>
      </c>
    </row>
    <row r="13" spans="1:36" ht="12.95" customHeight="1">
      <c r="A13" s="21">
        <v>830</v>
      </c>
      <c r="B13" s="78" t="s">
        <v>332</v>
      </c>
      <c r="C13" s="79"/>
      <c r="D13" s="21">
        <v>10</v>
      </c>
      <c r="E13" s="21">
        <v>5</v>
      </c>
      <c r="F13" s="63">
        <v>0.03</v>
      </c>
      <c r="G13" s="5"/>
      <c r="H13" s="21" t="s">
        <v>340</v>
      </c>
      <c r="I13" s="21" t="s">
        <v>343</v>
      </c>
      <c r="J13" s="1" t="s">
        <v>15</v>
      </c>
      <c r="K13" s="22">
        <f t="shared" si="1"/>
        <v>0.02</v>
      </c>
      <c r="L13" s="22">
        <f t="shared" si="2"/>
        <v>0.02</v>
      </c>
      <c r="M13" s="22">
        <f t="shared" si="3"/>
        <v>0.02</v>
      </c>
      <c r="N13" s="22">
        <f t="shared" si="4"/>
        <v>0.02</v>
      </c>
      <c r="O13" s="22">
        <f t="shared" si="5"/>
        <v>0.02</v>
      </c>
      <c r="P13" s="22">
        <f t="shared" si="26"/>
        <v>0.02</v>
      </c>
      <c r="Q13" s="22">
        <f t="shared" si="6"/>
        <v>0.02</v>
      </c>
      <c r="R13" s="22">
        <f t="shared" si="7"/>
        <v>0.02</v>
      </c>
      <c r="S13" s="22">
        <f t="shared" si="8"/>
        <v>0.02</v>
      </c>
      <c r="T13" s="22">
        <f t="shared" si="9"/>
        <v>0.02</v>
      </c>
      <c r="U13" s="22">
        <f t="shared" si="10"/>
        <v>0.02</v>
      </c>
      <c r="V13" s="22">
        <f t="shared" si="11"/>
        <v>0.02</v>
      </c>
      <c r="W13" s="22">
        <f t="shared" si="12"/>
        <v>0.02</v>
      </c>
      <c r="X13" s="22">
        <f t="shared" si="13"/>
        <v>0.02</v>
      </c>
      <c r="Y13" s="22">
        <f t="shared" si="14"/>
        <v>0.02</v>
      </c>
      <c r="Z13" s="22">
        <f t="shared" si="15"/>
        <v>0.02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0.03</v>
      </c>
      <c r="AE13" s="22">
        <f t="shared" si="20"/>
        <v>0.02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0.02</v>
      </c>
      <c r="AJ13" s="22">
        <f t="shared" si="25"/>
        <v>0.02</v>
      </c>
    </row>
    <row r="14" spans="1:36" ht="12.95" customHeight="1">
      <c r="A14" s="21">
        <v>831</v>
      </c>
      <c r="B14" s="78" t="s">
        <v>332</v>
      </c>
      <c r="C14" s="79"/>
      <c r="D14" s="21">
        <v>18</v>
      </c>
      <c r="E14" s="21">
        <v>10</v>
      </c>
      <c r="F14" s="63">
        <v>0.14000000000000001</v>
      </c>
      <c r="G14" s="5"/>
      <c r="H14" s="21" t="s">
        <v>340</v>
      </c>
      <c r="I14" s="21" t="s">
        <v>343</v>
      </c>
      <c r="J14" s="1" t="s">
        <v>15</v>
      </c>
      <c r="K14" s="22">
        <f t="shared" si="1"/>
        <v>0.12</v>
      </c>
      <c r="L14" s="22">
        <f t="shared" si="2"/>
        <v>0.13</v>
      </c>
      <c r="M14" s="22">
        <f t="shared" si="3"/>
        <v>0.12</v>
      </c>
      <c r="N14" s="22">
        <f t="shared" si="4"/>
        <v>0.13</v>
      </c>
      <c r="O14" s="22">
        <f t="shared" si="5"/>
        <v>0.13</v>
      </c>
      <c r="P14" s="22">
        <f t="shared" si="26"/>
        <v>0.13</v>
      </c>
      <c r="Q14" s="22">
        <f t="shared" si="6"/>
        <v>0.12</v>
      </c>
      <c r="R14" s="22">
        <f t="shared" si="7"/>
        <v>0.13</v>
      </c>
      <c r="S14" s="22">
        <f t="shared" si="8"/>
        <v>0.12</v>
      </c>
      <c r="T14" s="22">
        <f t="shared" si="9"/>
        <v>0.11</v>
      </c>
      <c r="U14" s="22">
        <f t="shared" si="10"/>
        <v>0.13</v>
      </c>
      <c r="V14" s="22">
        <f t="shared" si="11"/>
        <v>0.14000000000000001</v>
      </c>
      <c r="W14" s="22">
        <f t="shared" si="12"/>
        <v>0.13</v>
      </c>
      <c r="X14" s="22">
        <f t="shared" si="13"/>
        <v>0.13</v>
      </c>
      <c r="Y14" s="22">
        <f t="shared" si="14"/>
        <v>0.12</v>
      </c>
      <c r="Z14" s="22">
        <f t="shared" si="15"/>
        <v>0.13</v>
      </c>
      <c r="AA14" s="22">
        <f t="shared" si="16"/>
        <v>0.12</v>
      </c>
      <c r="AB14" s="22">
        <f t="shared" si="17"/>
        <v>0.13</v>
      </c>
      <c r="AC14" s="22">
        <f t="shared" si="18"/>
        <v>0.13</v>
      </c>
      <c r="AD14" s="22">
        <f t="shared" si="19"/>
        <v>0.15</v>
      </c>
      <c r="AE14" s="22">
        <f t="shared" si="20"/>
        <v>0.11</v>
      </c>
      <c r="AF14" s="22">
        <f t="shared" si="21"/>
        <v>0.13</v>
      </c>
      <c r="AG14" s="22">
        <f t="shared" si="22"/>
        <v>0.12</v>
      </c>
      <c r="AH14" s="22">
        <f t="shared" si="23"/>
        <v>0.12</v>
      </c>
      <c r="AI14" s="22">
        <f t="shared" si="24"/>
        <v>0.13</v>
      </c>
      <c r="AJ14" s="22">
        <f t="shared" si="25"/>
        <v>0.12</v>
      </c>
    </row>
    <row r="15" spans="1:36" ht="12.95" customHeight="1">
      <c r="A15" s="21">
        <v>832</v>
      </c>
      <c r="B15" s="78" t="s">
        <v>335</v>
      </c>
      <c r="C15" s="79"/>
      <c r="D15" s="21">
        <v>12</v>
      </c>
      <c r="E15" s="21">
        <v>9</v>
      </c>
      <c r="F15" s="4">
        <f t="shared" si="0"/>
        <v>0.05</v>
      </c>
      <c r="G15" s="5"/>
      <c r="H15" s="21"/>
      <c r="I15" s="21"/>
      <c r="J15" s="1" t="s">
        <v>15</v>
      </c>
      <c r="K15" s="22">
        <f t="shared" si="1"/>
        <v>0.05</v>
      </c>
      <c r="L15" s="22">
        <f t="shared" si="2"/>
        <v>0.05</v>
      </c>
      <c r="M15" s="22">
        <f t="shared" si="3"/>
        <v>0.05</v>
      </c>
      <c r="N15" s="22">
        <f t="shared" si="4"/>
        <v>0.06</v>
      </c>
      <c r="O15" s="22">
        <f t="shared" si="5"/>
        <v>0.06</v>
      </c>
      <c r="P15" s="22">
        <f t="shared" si="26"/>
        <v>0.05</v>
      </c>
      <c r="Q15" s="22">
        <f t="shared" si="6"/>
        <v>0.05</v>
      </c>
      <c r="R15" s="22">
        <f t="shared" si="7"/>
        <v>0.05</v>
      </c>
      <c r="S15" s="22">
        <f t="shared" si="8"/>
        <v>0.05</v>
      </c>
      <c r="T15" s="22">
        <f t="shared" si="9"/>
        <v>0.05</v>
      </c>
      <c r="U15" s="22">
        <f t="shared" si="10"/>
        <v>0.05</v>
      </c>
      <c r="V15" s="22">
        <f t="shared" si="11"/>
        <v>0.06</v>
      </c>
      <c r="W15" s="22">
        <f t="shared" si="12"/>
        <v>0.06</v>
      </c>
      <c r="X15" s="22">
        <f t="shared" si="13"/>
        <v>0.05</v>
      </c>
      <c r="Y15" s="22">
        <f t="shared" si="14"/>
        <v>0.05</v>
      </c>
      <c r="Z15" s="22">
        <f t="shared" si="15"/>
        <v>0.06</v>
      </c>
      <c r="AA15" s="22">
        <f t="shared" si="16"/>
        <v>0.05</v>
      </c>
      <c r="AB15" s="22">
        <f t="shared" si="17"/>
        <v>0.05</v>
      </c>
      <c r="AC15" s="22">
        <f t="shared" si="18"/>
        <v>0.05</v>
      </c>
      <c r="AD15" s="22">
        <f t="shared" si="19"/>
        <v>7.0000000000000007E-2</v>
      </c>
      <c r="AE15" s="22">
        <f t="shared" si="20"/>
        <v>0.05</v>
      </c>
      <c r="AF15" s="22">
        <f t="shared" si="21"/>
        <v>0.05</v>
      </c>
      <c r="AG15" s="22">
        <f t="shared" si="22"/>
        <v>0.05</v>
      </c>
      <c r="AH15" s="22">
        <f t="shared" si="23"/>
        <v>0.05</v>
      </c>
      <c r="AI15" s="22">
        <f t="shared" si="24"/>
        <v>0.06</v>
      </c>
      <c r="AJ15" s="22">
        <f t="shared" si="25"/>
        <v>0.05</v>
      </c>
    </row>
    <row r="16" spans="1:36" ht="12.95" customHeight="1">
      <c r="A16" s="21">
        <v>833</v>
      </c>
      <c r="B16" s="78" t="s">
        <v>334</v>
      </c>
      <c r="C16" s="79"/>
      <c r="D16" s="21">
        <v>26</v>
      </c>
      <c r="E16" s="21">
        <v>16</v>
      </c>
      <c r="F16" s="4">
        <f t="shared" si="0"/>
        <v>0.38</v>
      </c>
      <c r="G16" s="5"/>
      <c r="H16" s="21" t="s">
        <v>340</v>
      </c>
      <c r="I16" s="21" t="s">
        <v>343</v>
      </c>
      <c r="J16" s="1" t="s">
        <v>15</v>
      </c>
      <c r="K16" s="22">
        <f t="shared" si="1"/>
        <v>0.37</v>
      </c>
      <c r="L16" s="22">
        <f t="shared" si="2"/>
        <v>0.41</v>
      </c>
      <c r="M16" s="22">
        <f t="shared" si="3"/>
        <v>0.4</v>
      </c>
      <c r="N16" s="22">
        <f t="shared" si="4"/>
        <v>0.4</v>
      </c>
      <c r="O16" s="22">
        <f t="shared" si="5"/>
        <v>0.41</v>
      </c>
      <c r="P16" s="22">
        <f t="shared" si="26"/>
        <v>0.4</v>
      </c>
      <c r="Q16" s="22">
        <f t="shared" si="6"/>
        <v>0.37</v>
      </c>
      <c r="R16" s="22">
        <f t="shared" si="7"/>
        <v>0.42</v>
      </c>
      <c r="S16" s="22">
        <f t="shared" si="8"/>
        <v>0.4</v>
      </c>
      <c r="T16" s="22">
        <f t="shared" si="9"/>
        <v>0.4</v>
      </c>
      <c r="U16" s="22">
        <f t="shared" si="10"/>
        <v>0.4</v>
      </c>
      <c r="V16" s="22">
        <f t="shared" si="11"/>
        <v>0.44</v>
      </c>
      <c r="W16" s="22">
        <f t="shared" si="12"/>
        <v>0.4</v>
      </c>
      <c r="X16" s="22">
        <f t="shared" si="13"/>
        <v>0.4</v>
      </c>
      <c r="Y16" s="22">
        <f t="shared" si="14"/>
        <v>0.38</v>
      </c>
      <c r="Z16" s="22">
        <f t="shared" si="15"/>
        <v>0.4</v>
      </c>
      <c r="AA16" s="22">
        <f t="shared" si="16"/>
        <v>0.36</v>
      </c>
      <c r="AB16" s="22">
        <f t="shared" si="17"/>
        <v>0.43</v>
      </c>
      <c r="AC16" s="22">
        <f t="shared" si="18"/>
        <v>0.42</v>
      </c>
      <c r="AD16" s="22">
        <f t="shared" si="19"/>
        <v>0.44</v>
      </c>
      <c r="AE16" s="22">
        <f t="shared" si="20"/>
        <v>0.38</v>
      </c>
      <c r="AF16" s="22">
        <f t="shared" si="21"/>
        <v>0.42</v>
      </c>
      <c r="AG16" s="22">
        <f t="shared" si="22"/>
        <v>0.37</v>
      </c>
      <c r="AH16" s="22">
        <f t="shared" si="23"/>
        <v>0.38</v>
      </c>
      <c r="AI16" s="22">
        <f t="shared" si="24"/>
        <v>0.4</v>
      </c>
      <c r="AJ16" s="22">
        <f t="shared" si="25"/>
        <v>0.38</v>
      </c>
    </row>
    <row r="17" spans="1:36" ht="12.95" customHeight="1">
      <c r="A17" s="21">
        <v>834</v>
      </c>
      <c r="B17" s="78" t="s">
        <v>334</v>
      </c>
      <c r="C17" s="79"/>
      <c r="D17" s="21">
        <v>32</v>
      </c>
      <c r="E17" s="21">
        <v>18</v>
      </c>
      <c r="F17" s="4">
        <f t="shared" si="0"/>
        <v>0.64</v>
      </c>
      <c r="G17" s="5"/>
      <c r="H17" s="21"/>
      <c r="I17" s="21"/>
      <c r="J17" s="1" t="s">
        <v>15</v>
      </c>
      <c r="K17" s="22">
        <f t="shared" si="1"/>
        <v>0.6</v>
      </c>
      <c r="L17" s="22">
        <f t="shared" si="2"/>
        <v>0.68</v>
      </c>
      <c r="M17" s="22">
        <f t="shared" si="3"/>
        <v>0.66</v>
      </c>
      <c r="N17" s="22">
        <f t="shared" si="4"/>
        <v>0.66</v>
      </c>
      <c r="O17" s="22">
        <f t="shared" si="5"/>
        <v>0.67</v>
      </c>
      <c r="P17" s="22">
        <f t="shared" si="26"/>
        <v>0.66</v>
      </c>
      <c r="Q17" s="22">
        <f t="shared" si="6"/>
        <v>0.61</v>
      </c>
      <c r="R17" s="22">
        <f t="shared" si="7"/>
        <v>0.7</v>
      </c>
      <c r="S17" s="22">
        <f t="shared" si="8"/>
        <v>0.67</v>
      </c>
      <c r="T17" s="22">
        <f t="shared" si="9"/>
        <v>0.67</v>
      </c>
      <c r="U17" s="22">
        <f t="shared" si="10"/>
        <v>0.67</v>
      </c>
      <c r="V17" s="22">
        <f t="shared" si="11"/>
        <v>0.73</v>
      </c>
      <c r="W17" s="22">
        <f t="shared" si="12"/>
        <v>0.66</v>
      </c>
      <c r="X17" s="22">
        <f t="shared" si="13"/>
        <v>0.66</v>
      </c>
      <c r="Y17" s="22">
        <f t="shared" si="14"/>
        <v>0.65</v>
      </c>
      <c r="Z17" s="22">
        <f t="shared" si="15"/>
        <v>0.66</v>
      </c>
      <c r="AA17" s="22">
        <f t="shared" si="16"/>
        <v>0.59</v>
      </c>
      <c r="AB17" s="22">
        <f t="shared" si="17"/>
        <v>0.73</v>
      </c>
      <c r="AC17" s="22">
        <f t="shared" si="18"/>
        <v>0.71</v>
      </c>
      <c r="AD17" s="22">
        <f t="shared" si="19"/>
        <v>0.71</v>
      </c>
      <c r="AE17" s="22">
        <f t="shared" si="20"/>
        <v>0.64</v>
      </c>
      <c r="AF17" s="22">
        <f t="shared" si="21"/>
        <v>0.71</v>
      </c>
      <c r="AG17" s="22">
        <f t="shared" si="22"/>
        <v>0.61</v>
      </c>
      <c r="AH17" s="22">
        <f t="shared" si="23"/>
        <v>0.64</v>
      </c>
      <c r="AI17" s="22">
        <f t="shared" si="24"/>
        <v>0.66</v>
      </c>
      <c r="AJ17" s="22">
        <f t="shared" si="25"/>
        <v>0.64</v>
      </c>
    </row>
    <row r="18" spans="1:36" ht="12.95" customHeight="1">
      <c r="A18" s="21">
        <v>835</v>
      </c>
      <c r="B18" s="78" t="s">
        <v>332</v>
      </c>
      <c r="C18" s="79"/>
      <c r="D18" s="21">
        <v>6</v>
      </c>
      <c r="E18" s="21">
        <v>4</v>
      </c>
      <c r="F18" s="63">
        <v>0.01</v>
      </c>
      <c r="G18" s="5"/>
      <c r="H18" s="21" t="s">
        <v>340</v>
      </c>
      <c r="I18" s="21" t="s">
        <v>343</v>
      </c>
      <c r="J18" s="1" t="s">
        <v>15</v>
      </c>
      <c r="K18" s="22">
        <f t="shared" si="1"/>
        <v>0.01</v>
      </c>
      <c r="L18" s="22">
        <f t="shared" si="2"/>
        <v>0.01</v>
      </c>
      <c r="M18" s="22">
        <f t="shared" si="3"/>
        <v>0.01</v>
      </c>
      <c r="N18" s="22">
        <f t="shared" si="4"/>
        <v>0.01</v>
      </c>
      <c r="O18" s="22">
        <f t="shared" si="5"/>
        <v>0.01</v>
      </c>
      <c r="P18" s="22">
        <f t="shared" si="26"/>
        <v>0.01</v>
      </c>
      <c r="Q18" s="22">
        <f t="shared" si="6"/>
        <v>0.01</v>
      </c>
      <c r="R18" s="22">
        <f t="shared" si="7"/>
        <v>0.01</v>
      </c>
      <c r="S18" s="22">
        <f t="shared" si="8"/>
        <v>0.01</v>
      </c>
      <c r="T18" s="22">
        <f t="shared" si="9"/>
        <v>0.01</v>
      </c>
      <c r="U18" s="22">
        <f t="shared" si="10"/>
        <v>0.01</v>
      </c>
      <c r="V18" s="22">
        <f t="shared" si="11"/>
        <v>0.01</v>
      </c>
      <c r="W18" s="22">
        <f t="shared" si="12"/>
        <v>0.01</v>
      </c>
      <c r="X18" s="22">
        <f t="shared" si="13"/>
        <v>0.01</v>
      </c>
      <c r="Y18" s="22">
        <f t="shared" si="14"/>
        <v>0.01</v>
      </c>
      <c r="Z18" s="22">
        <f t="shared" si="15"/>
        <v>0.01</v>
      </c>
      <c r="AA18" s="22">
        <f t="shared" si="16"/>
        <v>0.01</v>
      </c>
      <c r="AB18" s="22">
        <f t="shared" si="17"/>
        <v>0.01</v>
      </c>
      <c r="AC18" s="22">
        <f t="shared" si="18"/>
        <v>0.01</v>
      </c>
      <c r="AD18" s="22">
        <f t="shared" si="19"/>
        <v>0.01</v>
      </c>
      <c r="AE18" s="22">
        <f t="shared" si="20"/>
        <v>0.01</v>
      </c>
      <c r="AF18" s="22">
        <f t="shared" si="21"/>
        <v>0.01</v>
      </c>
      <c r="AG18" s="22">
        <f t="shared" si="22"/>
        <v>0.01</v>
      </c>
      <c r="AH18" s="22">
        <f t="shared" si="23"/>
        <v>0.01</v>
      </c>
      <c r="AI18" s="22">
        <f t="shared" si="24"/>
        <v>0.01</v>
      </c>
      <c r="AJ18" s="22">
        <f t="shared" si="25"/>
        <v>0.01</v>
      </c>
    </row>
    <row r="19" spans="1:36" ht="12.95" customHeight="1">
      <c r="A19" s="21">
        <v>836</v>
      </c>
      <c r="B19" s="78" t="s">
        <v>332</v>
      </c>
      <c r="C19" s="79"/>
      <c r="D19" s="21">
        <v>10</v>
      </c>
      <c r="E19" s="21">
        <v>5</v>
      </c>
      <c r="F19" s="63">
        <v>0.03</v>
      </c>
      <c r="G19" s="5"/>
      <c r="H19" s="21" t="s">
        <v>340</v>
      </c>
      <c r="I19" s="21" t="s">
        <v>343</v>
      </c>
      <c r="J19" s="1" t="s">
        <v>15</v>
      </c>
      <c r="K19" s="22">
        <f t="shared" si="1"/>
        <v>0.02</v>
      </c>
      <c r="L19" s="22">
        <f t="shared" si="2"/>
        <v>0.02</v>
      </c>
      <c r="M19" s="22">
        <f t="shared" si="3"/>
        <v>0.02</v>
      </c>
      <c r="N19" s="22">
        <f t="shared" si="4"/>
        <v>0.02</v>
      </c>
      <c r="O19" s="22">
        <f t="shared" si="5"/>
        <v>0.02</v>
      </c>
      <c r="P19" s="22">
        <f t="shared" si="26"/>
        <v>0.02</v>
      </c>
      <c r="Q19" s="22">
        <f t="shared" si="6"/>
        <v>0.02</v>
      </c>
      <c r="R19" s="22">
        <f t="shared" si="7"/>
        <v>0.02</v>
      </c>
      <c r="S19" s="22">
        <f t="shared" si="8"/>
        <v>0.02</v>
      </c>
      <c r="T19" s="22">
        <f t="shared" si="9"/>
        <v>0.02</v>
      </c>
      <c r="U19" s="22">
        <f t="shared" si="10"/>
        <v>0.02</v>
      </c>
      <c r="V19" s="22">
        <f t="shared" si="11"/>
        <v>0.02</v>
      </c>
      <c r="W19" s="22">
        <f t="shared" si="12"/>
        <v>0.02</v>
      </c>
      <c r="X19" s="22">
        <f t="shared" si="13"/>
        <v>0.02</v>
      </c>
      <c r="Y19" s="22">
        <f t="shared" si="14"/>
        <v>0.02</v>
      </c>
      <c r="Z19" s="22">
        <f t="shared" si="15"/>
        <v>0.02</v>
      </c>
      <c r="AA19" s="22">
        <f t="shared" si="16"/>
        <v>0.02</v>
      </c>
      <c r="AB19" s="22">
        <f t="shared" si="17"/>
        <v>0.02</v>
      </c>
      <c r="AC19" s="22">
        <f t="shared" si="18"/>
        <v>0.02</v>
      </c>
      <c r="AD19" s="22">
        <f t="shared" si="19"/>
        <v>0.03</v>
      </c>
      <c r="AE19" s="22">
        <f t="shared" si="20"/>
        <v>0.02</v>
      </c>
      <c r="AF19" s="22">
        <f t="shared" si="21"/>
        <v>0.02</v>
      </c>
      <c r="AG19" s="22">
        <f t="shared" si="22"/>
        <v>0.02</v>
      </c>
      <c r="AH19" s="22">
        <f t="shared" si="23"/>
        <v>0.02</v>
      </c>
      <c r="AI19" s="22">
        <f t="shared" si="24"/>
        <v>0.02</v>
      </c>
      <c r="AJ19" s="22">
        <f t="shared" si="25"/>
        <v>0.02</v>
      </c>
    </row>
    <row r="20" spans="1:36" ht="12.95" customHeight="1">
      <c r="A20" s="21">
        <v>837</v>
      </c>
      <c r="B20" s="78" t="s">
        <v>331</v>
      </c>
      <c r="C20" s="79"/>
      <c r="D20" s="21">
        <v>10</v>
      </c>
      <c r="E20" s="21">
        <v>10</v>
      </c>
      <c r="F20" s="4">
        <f t="shared" si="0"/>
        <v>0.04</v>
      </c>
      <c r="G20" s="5" t="s">
        <v>338</v>
      </c>
      <c r="H20" s="21"/>
      <c r="I20" s="21"/>
      <c r="J20" s="1" t="s">
        <v>15</v>
      </c>
      <c r="K20" s="22">
        <f t="shared" si="1"/>
        <v>0.04</v>
      </c>
      <c r="L20" s="22">
        <f t="shared" si="2"/>
        <v>0.04</v>
      </c>
      <c r="M20" s="22">
        <f t="shared" si="3"/>
        <v>0.04</v>
      </c>
      <c r="N20" s="22">
        <f t="shared" si="4"/>
        <v>0.05</v>
      </c>
      <c r="O20" s="22">
        <f t="shared" si="5"/>
        <v>0.05</v>
      </c>
      <c r="P20" s="22">
        <f t="shared" si="26"/>
        <v>0.04</v>
      </c>
      <c r="Q20" s="22">
        <f t="shared" si="6"/>
        <v>0.04</v>
      </c>
      <c r="R20" s="22">
        <f t="shared" si="7"/>
        <v>0.04</v>
      </c>
      <c r="S20" s="22">
        <f t="shared" si="8"/>
        <v>0.04</v>
      </c>
      <c r="T20" s="22">
        <f t="shared" si="9"/>
        <v>0.04</v>
      </c>
      <c r="U20" s="22">
        <f t="shared" si="10"/>
        <v>0.04</v>
      </c>
      <c r="V20" s="22">
        <f t="shared" si="11"/>
        <v>0.04</v>
      </c>
      <c r="W20" s="22">
        <f t="shared" si="12"/>
        <v>0.04</v>
      </c>
      <c r="X20" s="22">
        <f t="shared" si="13"/>
        <v>0.04</v>
      </c>
      <c r="Y20" s="22">
        <f t="shared" si="14"/>
        <v>0.04</v>
      </c>
      <c r="Z20" s="22">
        <f t="shared" si="15"/>
        <v>0.04</v>
      </c>
      <c r="AA20" s="22">
        <f t="shared" si="16"/>
        <v>0.04</v>
      </c>
      <c r="AB20" s="22">
        <f t="shared" si="17"/>
        <v>0.04</v>
      </c>
      <c r="AC20" s="22">
        <f t="shared" si="18"/>
        <v>0.04</v>
      </c>
      <c r="AD20" s="22">
        <f t="shared" si="19"/>
        <v>0.06</v>
      </c>
      <c r="AE20" s="22">
        <f t="shared" si="20"/>
        <v>0.04</v>
      </c>
      <c r="AF20" s="22">
        <f t="shared" si="21"/>
        <v>0.04</v>
      </c>
      <c r="AG20" s="22">
        <f t="shared" si="22"/>
        <v>0.04</v>
      </c>
      <c r="AH20" s="22">
        <f t="shared" si="23"/>
        <v>0.04</v>
      </c>
      <c r="AI20" s="22">
        <f t="shared" si="24"/>
        <v>0.04</v>
      </c>
      <c r="AJ20" s="22">
        <f t="shared" si="25"/>
        <v>0.04</v>
      </c>
    </row>
    <row r="21" spans="1:36" ht="12.95" customHeight="1">
      <c r="A21" s="21">
        <v>838</v>
      </c>
      <c r="B21" s="78" t="s">
        <v>331</v>
      </c>
      <c r="C21" s="79"/>
      <c r="D21" s="21">
        <v>8</v>
      </c>
      <c r="E21" s="21">
        <v>8</v>
      </c>
      <c r="F21" s="4">
        <f t="shared" si="0"/>
        <v>0.02</v>
      </c>
      <c r="G21" s="5" t="s">
        <v>338</v>
      </c>
      <c r="H21" s="21" t="s">
        <v>340</v>
      </c>
      <c r="I21" s="21" t="s">
        <v>39</v>
      </c>
      <c r="J21" s="1" t="s">
        <v>15</v>
      </c>
      <c r="K21" s="22">
        <f t="shared" si="1"/>
        <v>0.02</v>
      </c>
      <c r="L21" s="22">
        <f t="shared" si="2"/>
        <v>0.02</v>
      </c>
      <c r="M21" s="22">
        <f t="shared" si="3"/>
        <v>0.02</v>
      </c>
      <c r="N21" s="22">
        <f t="shared" si="4"/>
        <v>0.02</v>
      </c>
      <c r="O21" s="22">
        <f t="shared" si="5"/>
        <v>0.02</v>
      </c>
      <c r="P21" s="22">
        <f t="shared" si="26"/>
        <v>0.02</v>
      </c>
      <c r="Q21" s="22">
        <f t="shared" si="6"/>
        <v>0.02</v>
      </c>
      <c r="R21" s="22">
        <f t="shared" si="7"/>
        <v>0.02</v>
      </c>
      <c r="S21" s="22">
        <f t="shared" si="8"/>
        <v>0.02</v>
      </c>
      <c r="T21" s="22">
        <f t="shared" si="9"/>
        <v>0.02</v>
      </c>
      <c r="U21" s="22">
        <f t="shared" si="10"/>
        <v>0.02</v>
      </c>
      <c r="V21" s="22">
        <f t="shared" si="11"/>
        <v>0.02</v>
      </c>
      <c r="W21" s="22">
        <f t="shared" si="12"/>
        <v>0.02</v>
      </c>
      <c r="X21" s="22">
        <f t="shared" si="13"/>
        <v>0.02</v>
      </c>
      <c r="Y21" s="22">
        <f t="shared" si="14"/>
        <v>0.02</v>
      </c>
      <c r="Z21" s="22">
        <f t="shared" si="15"/>
        <v>0.02</v>
      </c>
      <c r="AA21" s="22">
        <f t="shared" si="16"/>
        <v>0.02</v>
      </c>
      <c r="AB21" s="22">
        <f t="shared" si="17"/>
        <v>0.02</v>
      </c>
      <c r="AC21" s="22">
        <f t="shared" si="18"/>
        <v>0.02</v>
      </c>
      <c r="AD21" s="22">
        <f t="shared" si="19"/>
        <v>0.03</v>
      </c>
      <c r="AE21" s="22">
        <f t="shared" si="20"/>
        <v>0.02</v>
      </c>
      <c r="AF21" s="22">
        <f t="shared" si="21"/>
        <v>0.02</v>
      </c>
      <c r="AG21" s="22">
        <f t="shared" si="22"/>
        <v>0.02</v>
      </c>
      <c r="AH21" s="22">
        <f t="shared" si="23"/>
        <v>0.02</v>
      </c>
      <c r="AI21" s="22">
        <f t="shared" si="24"/>
        <v>0.02</v>
      </c>
      <c r="AJ21" s="22">
        <f t="shared" si="25"/>
        <v>0.02</v>
      </c>
    </row>
    <row r="22" spans="1:36" ht="12.95" customHeight="1">
      <c r="A22" s="21">
        <v>839</v>
      </c>
      <c r="B22" s="78" t="s">
        <v>332</v>
      </c>
      <c r="C22" s="79"/>
      <c r="D22" s="21">
        <v>18</v>
      </c>
      <c r="E22" s="21">
        <v>11</v>
      </c>
      <c r="F22" s="63">
        <v>0.15</v>
      </c>
      <c r="G22" s="5"/>
      <c r="H22" s="21"/>
      <c r="I22" s="21"/>
      <c r="J22" s="1" t="s">
        <v>15</v>
      </c>
      <c r="K22" s="22">
        <f t="shared" si="1"/>
        <v>0.13</v>
      </c>
      <c r="L22" s="22">
        <f t="shared" si="2"/>
        <v>0.14000000000000001</v>
      </c>
      <c r="M22" s="22">
        <f t="shared" si="3"/>
        <v>0.13</v>
      </c>
      <c r="N22" s="22">
        <f t="shared" si="4"/>
        <v>0.14000000000000001</v>
      </c>
      <c r="O22" s="22">
        <f t="shared" si="5"/>
        <v>0.15</v>
      </c>
      <c r="P22" s="22">
        <f t="shared" si="26"/>
        <v>0.14000000000000001</v>
      </c>
      <c r="Q22" s="22">
        <f t="shared" si="6"/>
        <v>0.13</v>
      </c>
      <c r="R22" s="22">
        <f t="shared" si="7"/>
        <v>0.14000000000000001</v>
      </c>
      <c r="S22" s="22">
        <f t="shared" si="8"/>
        <v>0.14000000000000001</v>
      </c>
      <c r="T22" s="22">
        <f t="shared" si="9"/>
        <v>0.13</v>
      </c>
      <c r="U22" s="22">
        <f t="shared" si="10"/>
        <v>0.14000000000000001</v>
      </c>
      <c r="V22" s="22">
        <f t="shared" si="11"/>
        <v>0.15</v>
      </c>
      <c r="W22" s="22">
        <f t="shared" si="12"/>
        <v>0.14000000000000001</v>
      </c>
      <c r="X22" s="22">
        <f t="shared" si="13"/>
        <v>0.14000000000000001</v>
      </c>
      <c r="Y22" s="22">
        <f t="shared" si="14"/>
        <v>0.13</v>
      </c>
      <c r="Z22" s="22">
        <f t="shared" si="15"/>
        <v>0.14000000000000001</v>
      </c>
      <c r="AA22" s="22">
        <f t="shared" si="16"/>
        <v>0.13</v>
      </c>
      <c r="AB22" s="22">
        <f t="shared" si="17"/>
        <v>0.14000000000000001</v>
      </c>
      <c r="AC22" s="22">
        <f t="shared" si="18"/>
        <v>0.14000000000000001</v>
      </c>
      <c r="AD22" s="22">
        <f t="shared" si="19"/>
        <v>0.16</v>
      </c>
      <c r="AE22" s="22">
        <f t="shared" si="20"/>
        <v>0.13</v>
      </c>
      <c r="AF22" s="22">
        <f t="shared" si="21"/>
        <v>0.14000000000000001</v>
      </c>
      <c r="AG22" s="22">
        <f t="shared" si="22"/>
        <v>0.13</v>
      </c>
      <c r="AH22" s="22">
        <f t="shared" si="23"/>
        <v>0.13</v>
      </c>
      <c r="AI22" s="22">
        <f t="shared" si="24"/>
        <v>0.14000000000000001</v>
      </c>
      <c r="AJ22" s="22">
        <f t="shared" si="25"/>
        <v>0.13</v>
      </c>
    </row>
    <row r="23" spans="1:36" ht="12.95" customHeight="1">
      <c r="A23" s="21">
        <v>840</v>
      </c>
      <c r="B23" s="78" t="s">
        <v>334</v>
      </c>
      <c r="C23" s="79"/>
      <c r="D23" s="21">
        <v>28</v>
      </c>
      <c r="E23" s="21">
        <v>18</v>
      </c>
      <c r="F23" s="4">
        <f t="shared" si="0"/>
        <v>0.5</v>
      </c>
      <c r="G23" s="5"/>
      <c r="H23" s="21" t="s">
        <v>340</v>
      </c>
      <c r="I23" s="21" t="s">
        <v>343</v>
      </c>
      <c r="J23" s="1" t="s">
        <v>15</v>
      </c>
      <c r="K23" s="22">
        <f t="shared" si="1"/>
        <v>0.47</v>
      </c>
      <c r="L23" s="22">
        <f t="shared" si="2"/>
        <v>0.53</v>
      </c>
      <c r="M23" s="22">
        <f t="shared" si="3"/>
        <v>0.52</v>
      </c>
      <c r="N23" s="22">
        <f t="shared" si="4"/>
        <v>0.52</v>
      </c>
      <c r="O23" s="22">
        <f t="shared" si="5"/>
        <v>0.53</v>
      </c>
      <c r="P23" s="22">
        <f t="shared" si="26"/>
        <v>0.52</v>
      </c>
      <c r="Q23" s="22">
        <f t="shared" si="6"/>
        <v>0.48</v>
      </c>
      <c r="R23" s="22">
        <f t="shared" si="7"/>
        <v>0.54</v>
      </c>
      <c r="S23" s="22">
        <f t="shared" si="8"/>
        <v>0.53</v>
      </c>
      <c r="T23" s="22">
        <f t="shared" si="9"/>
        <v>0.53</v>
      </c>
      <c r="U23" s="22">
        <f t="shared" si="10"/>
        <v>0.53</v>
      </c>
      <c r="V23" s="22">
        <f t="shared" si="11"/>
        <v>0.56000000000000005</v>
      </c>
      <c r="W23" s="22">
        <f t="shared" si="12"/>
        <v>0.52</v>
      </c>
      <c r="X23" s="22">
        <f t="shared" si="13"/>
        <v>0.52</v>
      </c>
      <c r="Y23" s="22">
        <f t="shared" si="14"/>
        <v>0.5</v>
      </c>
      <c r="Z23" s="22">
        <f t="shared" si="15"/>
        <v>0.52</v>
      </c>
      <c r="AA23" s="22">
        <f t="shared" si="16"/>
        <v>0.46</v>
      </c>
      <c r="AB23" s="22">
        <f t="shared" si="17"/>
        <v>0.56000000000000005</v>
      </c>
      <c r="AC23" s="22">
        <f t="shared" si="18"/>
        <v>0.55000000000000004</v>
      </c>
      <c r="AD23" s="22">
        <f t="shared" si="19"/>
        <v>0.56999999999999995</v>
      </c>
      <c r="AE23" s="22">
        <f t="shared" si="20"/>
        <v>0.5</v>
      </c>
      <c r="AF23" s="22">
        <f t="shared" si="21"/>
        <v>0.55000000000000004</v>
      </c>
      <c r="AG23" s="22">
        <f t="shared" si="22"/>
        <v>0.47</v>
      </c>
      <c r="AH23" s="22">
        <f t="shared" si="23"/>
        <v>0.5</v>
      </c>
      <c r="AI23" s="22">
        <f t="shared" si="24"/>
        <v>0.52</v>
      </c>
      <c r="AJ23" s="22">
        <f t="shared" si="25"/>
        <v>0.5</v>
      </c>
    </row>
    <row r="24" spans="1:36" ht="12.95" customHeight="1">
      <c r="A24" s="21">
        <v>841</v>
      </c>
      <c r="B24" s="78" t="s">
        <v>332</v>
      </c>
      <c r="C24" s="79"/>
      <c r="D24" s="21">
        <v>42</v>
      </c>
      <c r="E24" s="21">
        <v>15</v>
      </c>
      <c r="F24" s="63">
        <v>1</v>
      </c>
      <c r="G24" s="5"/>
      <c r="H24" s="21" t="s">
        <v>340</v>
      </c>
      <c r="I24" s="21" t="s">
        <v>343</v>
      </c>
      <c r="J24" s="1" t="s">
        <v>15</v>
      </c>
      <c r="K24" s="22">
        <f t="shared" si="1"/>
        <v>0.8</v>
      </c>
      <c r="L24" s="22">
        <f t="shared" si="2"/>
        <v>0.92</v>
      </c>
      <c r="M24" s="22">
        <f t="shared" si="3"/>
        <v>0.85</v>
      </c>
      <c r="N24" s="22">
        <f t="shared" si="4"/>
        <v>0.88</v>
      </c>
      <c r="O24" s="22">
        <f t="shared" si="5"/>
        <v>0.91</v>
      </c>
      <c r="P24" s="22">
        <f t="shared" si="26"/>
        <v>0.91</v>
      </c>
      <c r="Q24" s="22">
        <f t="shared" si="6"/>
        <v>0.83</v>
      </c>
      <c r="R24" s="22">
        <f t="shared" si="7"/>
        <v>0.98</v>
      </c>
      <c r="S24" s="22">
        <f t="shared" si="8"/>
        <v>0.88</v>
      </c>
      <c r="T24" s="22">
        <f t="shared" si="9"/>
        <v>0.82</v>
      </c>
      <c r="U24" s="22">
        <f t="shared" si="10"/>
        <v>0.82</v>
      </c>
      <c r="V24" s="22">
        <f t="shared" si="11"/>
        <v>1.04</v>
      </c>
      <c r="W24" s="22">
        <f t="shared" si="12"/>
        <v>0.92</v>
      </c>
      <c r="X24" s="22">
        <f t="shared" si="13"/>
        <v>0.89</v>
      </c>
      <c r="Y24" s="22">
        <f t="shared" si="14"/>
        <v>0.94</v>
      </c>
      <c r="Z24" s="22">
        <f t="shared" si="15"/>
        <v>0.94</v>
      </c>
      <c r="AA24" s="22">
        <f t="shared" si="16"/>
        <v>0.8</v>
      </c>
      <c r="AB24" s="22">
        <f t="shared" si="17"/>
        <v>1.04</v>
      </c>
      <c r="AC24" s="22">
        <f t="shared" si="18"/>
        <v>0.98</v>
      </c>
      <c r="AD24" s="22">
        <f t="shared" si="19"/>
        <v>0.91</v>
      </c>
      <c r="AE24" s="22">
        <f t="shared" si="20"/>
        <v>0.88</v>
      </c>
      <c r="AF24" s="22">
        <f t="shared" si="21"/>
        <v>0.88</v>
      </c>
      <c r="AG24" s="22">
        <f t="shared" si="22"/>
        <v>0.88</v>
      </c>
      <c r="AH24" s="22">
        <f t="shared" si="23"/>
        <v>0.91</v>
      </c>
      <c r="AI24" s="22">
        <f t="shared" si="24"/>
        <v>0.91</v>
      </c>
      <c r="AJ24" s="22">
        <f t="shared" si="25"/>
        <v>0.91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345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21</v>
      </c>
      <c r="D47" s="13">
        <f>COUNTIF(G4:G43,"*下層*")</f>
        <v>0</v>
      </c>
      <c r="E47" s="13">
        <f>COUNTA(A4:A43)</f>
        <v>21</v>
      </c>
      <c r="F47" s="9"/>
      <c r="G47" s="14">
        <f>C47*100</f>
        <v>2100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12</v>
      </c>
      <c r="D48" s="13" t="str">
        <f>IF(D47&gt;0,ROUND(SUMIF(G4:G43,"*下層*",E4:E43)/D47,0),"")</f>
        <v/>
      </c>
      <c r="E48" s="13">
        <f>ROUND(SUM(E4:E43)/E47,0)</f>
        <v>12</v>
      </c>
      <c r="F48" s="12"/>
      <c r="G48" s="14">
        <f>C48</f>
        <v>12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21</v>
      </c>
      <c r="D49" s="13" t="str">
        <f>IF(D47&gt;0,ROUND(SUMIF(G4:G43,"*下層*",D4:D43)/D47,0),"")</f>
        <v/>
      </c>
      <c r="E49" s="13">
        <f>ROUND(SUM(D4:D43)/E47,0)</f>
        <v>21</v>
      </c>
      <c r="F49" s="12"/>
      <c r="G49" s="14">
        <f>C49</f>
        <v>21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6.9999999999999991</v>
      </c>
      <c r="D50" s="15">
        <f>SUMIF(G4:G43,"*下層*",F4:F43)</f>
        <v>0</v>
      </c>
      <c r="E50" s="4">
        <f>SUM(F4:F43)</f>
        <v>6.9999999999999991</v>
      </c>
      <c r="F50" s="12"/>
      <c r="G50" s="16">
        <f>C50*100</f>
        <v>699.99999999999989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形状比＝57、Sr＝18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14</v>
      </c>
      <c r="D54" s="13">
        <f>COUNTIF(H4:H43,"▲")</f>
        <v>0</v>
      </c>
      <c r="E54" s="13">
        <f>COUNTA(H4:H43)</f>
        <v>14</v>
      </c>
      <c r="F54" s="9"/>
      <c r="G54" s="14">
        <f>C54*100</f>
        <v>1400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11</v>
      </c>
      <c r="D55" s="13" t="str">
        <f>IF(D54&gt;0,ROUND(SUMIF(H4:H43,"▲",E4:E43)/D54,0),"")</f>
        <v/>
      </c>
      <c r="E55" s="13">
        <f>ROUND(SUMIF(H4:H43,"*",E4:E43)/E54,0)</f>
        <v>11</v>
      </c>
      <c r="F55" s="12"/>
      <c r="G55" s="14">
        <f>C55</f>
        <v>11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22</v>
      </c>
      <c r="D56" s="13" t="str">
        <f>IF(D54&gt;0,ROUND(SUMIF(H4:H43,"▲",D4:D43)/D54,0),"")</f>
        <v/>
      </c>
      <c r="E56" s="13">
        <f>ROUND(SUMIF(H4:H43,"*",D4:D43)/E54,0)</f>
        <v>22</v>
      </c>
      <c r="F56" s="12"/>
      <c r="G56" s="14">
        <f>C56</f>
        <v>22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5.2299999999999995</v>
      </c>
      <c r="D57" s="15">
        <f>SUMIF(H4:H43,"▲",F4:F43)</f>
        <v>0</v>
      </c>
      <c r="E57" s="15">
        <f>SUM(C57:D57)</f>
        <v>5.2299999999999995</v>
      </c>
      <c r="F57" s="12"/>
      <c r="G57" s="18">
        <f>C57*100</f>
        <v>523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74.7</v>
      </c>
      <c r="D62" s="19" t="str">
        <f>IF(D47&gt;0,ROUND(D57/D50*100,1),"")</f>
        <v/>
      </c>
      <c r="E62" s="19">
        <f>ROUND(E57/E50*100,1)</f>
        <v>74.7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13</v>
      </c>
      <c r="D67" s="13" t="str">
        <f>IF(D66&gt;0,ROUND(SUMIFS(E4:E43,G4:G43,"*下層*",H4:H43,"")/D66,0),"")</f>
        <v/>
      </c>
      <c r="E67" s="13">
        <f>IF(E66&gt;0,ROUND(SUMIF(H4:H43,"",E4:E43)/E66,0),"")</f>
        <v>13</v>
      </c>
      <c r="F67" s="12"/>
      <c r="G67" s="14">
        <f>C67</f>
        <v>13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20</v>
      </c>
      <c r="D68" s="13" t="str">
        <f>IF(D66&gt;0,ROUND(SUMIFS(D4:D43,G4:G43,"*下層*",H4:H43,"")/D66,0),"")</f>
        <v/>
      </c>
      <c r="E68" s="13">
        <f>IF(E66&gt;0,ROUND(SUMIF(H4:H43,"",D4:D43)/E66,0),"")</f>
        <v>20</v>
      </c>
      <c r="F68" s="12"/>
      <c r="G68" s="14">
        <f>C68</f>
        <v>20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1.7699999999999996</v>
      </c>
      <c r="D69" s="15" t="str">
        <f>IF(D66&gt;0,D50-D57,"")</f>
        <v/>
      </c>
      <c r="E69" s="4">
        <f>SUM(C69:D69)</f>
        <v>1.7699999999999996</v>
      </c>
      <c r="F69" s="12"/>
      <c r="G69" s="16">
        <f>C69*100</f>
        <v>176.99999999999994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形状比＝65、Sr＝29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67" priority="16" stopIfTrue="1">
      <formula>AND(($H4="スギ"),(#REF!&lt;12))</formula>
    </cfRule>
  </conditionalFormatting>
  <conditionalFormatting sqref="L4:L43">
    <cfRule type="expression" dxfId="366" priority="15" stopIfTrue="1">
      <formula>AND(($H4="スギ"),(#REF!&lt;22),(#REF!&gt;=12))</formula>
    </cfRule>
  </conditionalFormatting>
  <conditionalFormatting sqref="M4:M43">
    <cfRule type="expression" dxfId="365" priority="14" stopIfTrue="1">
      <formula>AND(($H4="スギ"),(#REF!&lt;32),(#REF!&gt;=22))</formula>
    </cfRule>
  </conditionalFormatting>
  <conditionalFormatting sqref="N4:N43">
    <cfRule type="expression" dxfId="364" priority="13" stopIfTrue="1">
      <formula>AND(($H4="スギ"),(#REF!&lt;42),(#REF!&gt;=32))</formula>
    </cfRule>
  </conditionalFormatting>
  <conditionalFormatting sqref="S4:S43">
    <cfRule type="expression" dxfId="363" priority="9" stopIfTrue="1">
      <formula>AND(($H4="ヒノキ"),(#REF!&lt;32),(#REF!&gt;=22))</formula>
    </cfRule>
  </conditionalFormatting>
  <conditionalFormatting sqref="Z4:AF43 U4:U43 AJ4:AJ43 O4:P43">
    <cfRule type="expression" dxfId="362" priority="12" stopIfTrue="1">
      <formula>AND(($H4="スギ"),(#REF!&gt;=42))</formula>
    </cfRule>
  </conditionalFormatting>
  <conditionalFormatting sqref="Z4:AF43 AJ4:AJ43 T4:U43">
    <cfRule type="expression" dxfId="361" priority="8" stopIfTrue="1">
      <formula>AND(($H4="ヒノキ"),(#REF!&gt;=32))</formula>
    </cfRule>
  </conditionalFormatting>
  <conditionalFormatting sqref="AA4:AA43 Q4:Q43">
    <cfRule type="expression" dxfId="360" priority="11" stopIfTrue="1">
      <formula>AND(($H4="ヒノキ"),(#REF!&lt;12))</formula>
    </cfRule>
  </conditionalFormatting>
  <conditionalFormatting sqref="AA4:AA43 V4:V43">
    <cfRule type="expression" dxfId="359" priority="7" stopIfTrue="1">
      <formula>AND(($H4="アカマツ"),(#REF!&lt;12))</formula>
    </cfRule>
  </conditionalFormatting>
  <conditionalFormatting sqref="AB4:AB43 W4:W43">
    <cfRule type="expression" dxfId="358" priority="6" stopIfTrue="1">
      <formula>AND(($H4="アカマツ"),(#REF!&lt;22),(#REF!&gt;=12))</formula>
    </cfRule>
  </conditionalFormatting>
  <conditionalFormatting sqref="AB4:AE43 R4:R43">
    <cfRule type="expression" dxfId="357" priority="10" stopIfTrue="1">
      <formula>AND(($H4="ヒノキ"),(#REF!&lt;22),(#REF!&gt;=12))</formula>
    </cfRule>
  </conditionalFormatting>
  <conditionalFormatting sqref="AC4:AC43 X4:X43">
    <cfRule type="expression" dxfId="356" priority="5" stopIfTrue="1">
      <formula>AND(($H4="アカマツ"),(#REF!&lt;42),(#REF!&gt;=22))</formula>
    </cfRule>
  </conditionalFormatting>
  <conditionalFormatting sqref="AG4:AG43">
    <cfRule type="expression" dxfId="355" priority="3" stopIfTrue="1">
      <formula>AND(($H4&lt;&gt;"スギ"),($H4&lt;&gt;"ヒノキ"),($H4&lt;&gt;"アカマツ"),(#REF!&lt;12))</formula>
    </cfRule>
  </conditionalFormatting>
  <conditionalFormatting sqref="AH4:AH43">
    <cfRule type="expression" dxfId="35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5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35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E3CD-3F49-40C6-ADC2-24451C95CF2B}">
  <sheetPr>
    <tabColor rgb="FFFFC000"/>
  </sheetPr>
  <dimension ref="A1:AJ120"/>
  <sheetViews>
    <sheetView showGridLines="0" view="pageBreakPreview" topLeftCell="A34" zoomScale="98" zoomScaleNormal="85" zoomScaleSheetLayoutView="98" workbookViewId="0">
      <selection activeCell="H6" sqref="H6:I7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246</v>
      </c>
      <c r="B2" s="65"/>
      <c r="C2" s="65"/>
      <c r="D2" s="65"/>
      <c r="E2" s="65"/>
      <c r="F2" s="65"/>
      <c r="G2" s="65"/>
      <c r="H2" s="66" t="s">
        <v>311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981</v>
      </c>
      <c r="B4" s="78" t="s">
        <v>331</v>
      </c>
      <c r="C4" s="79"/>
      <c r="D4" s="21">
        <v>16</v>
      </c>
      <c r="E4" s="21">
        <v>17</v>
      </c>
      <c r="F4" s="4">
        <f t="shared" ref="F4:F43" si="0">IF(D4&gt;0,IF(B4="スギ",P4,IF(B4="ヒノキ",U4,IF(B4="アカマツ",Z4,IF(B4="カラマツ",AF4,AJ4)))),"")</f>
        <v>0.16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0.17</v>
      </c>
      <c r="L4" s="22">
        <f t="shared" ref="L4:L43" si="2">ROUND(10^(-5+0.73504+1.83346*LOG(D4)+1.06569*LOG(E4)),2)</f>
        <v>0.18</v>
      </c>
      <c r="M4" s="22">
        <f t="shared" ref="M4:M43" si="3">ROUND(10^(-5+0.71514+1.74357*LOG(D4)+1.17719*LOG(E4)),2)</f>
        <v>0.18</v>
      </c>
      <c r="N4" s="22">
        <f t="shared" ref="N4:N43" si="4">ROUND(10^(-5+0.82956+1.76381*LOG(D4)+1.06412*LOG(E4)),2)</f>
        <v>0.18</v>
      </c>
      <c r="O4" s="22">
        <f t="shared" ref="O4:O43" si="5">ROUND(10^(-5+0.88226+1.79204*LOG(D4)+0.99303*LOG(E4)),2)</f>
        <v>0.18</v>
      </c>
      <c r="P4" s="22">
        <f>HLOOKUP($D4,K$3:O$43,MATCH($A4,$A$3:$A$43,0),1)</f>
        <v>0.18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0.16</v>
      </c>
      <c r="R4" s="22">
        <f t="shared" ref="R4:R43" si="7">ROUND(10^(1.905709*LOG(D4)+1.011385*LOG(E4)-4.293729),2)</f>
        <v>0.18</v>
      </c>
      <c r="S4" s="22">
        <f t="shared" ref="S4:S43" si="8">ROUND(10^(1.771888*LOG(D4)+1.138415*LOG(E4)-4.271259),2)</f>
        <v>0.18</v>
      </c>
      <c r="T4" s="22">
        <f t="shared" ref="T4:T43" si="9">ROUND(10^(1.671519*LOG(D4)+1.363617*LOG(E4)-4.404407),2)</f>
        <v>0.19</v>
      </c>
      <c r="U4" s="22">
        <f t="shared" ref="U4:U43" si="10">HLOOKUP($D4,Q$3:T$43,MATCH($A4,$A$3:$A$43,0),1)</f>
        <v>0.18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0.18</v>
      </c>
      <c r="W4" s="22">
        <f t="shared" ref="W4:W43" si="12">ROUND(10^(-4.155639+1.847898*LOG(D4)+0.951955*LOG(E4)),2)</f>
        <v>0.17</v>
      </c>
      <c r="X4" s="22">
        <f t="shared" ref="X4:X43" si="13">ROUND(10^(-4.194535+1.804172*LOG(D4)+1.034248*LOG(E4)),2)</f>
        <v>0.18</v>
      </c>
      <c r="Y4" s="22">
        <f t="shared" ref="Y4:Y43" si="14">ROUND(10^(-4.42347+2.006485*LOG(D4)+0.967757*LOG(E4)),2)</f>
        <v>0.15</v>
      </c>
      <c r="Z4" s="22">
        <f t="shared" ref="Z4:Z43" si="15">HLOOKUP($D4,V$3:Y$43,MATCH($A4,$A$3:$A$43,0),1)</f>
        <v>0.17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0.16</v>
      </c>
      <c r="AB4" s="22">
        <f t="shared" ref="AB4:AB43" si="17">ROUND(10^(1.979213*LOG(D4)+0.998347*LOG(E4)-4.369281),2)</f>
        <v>0.17</v>
      </c>
      <c r="AC4" s="22">
        <f t="shared" ref="AC4:AC43" si="18">ROUND(10^(1.904401*LOG(D4)+1.062478*LOG(E4)-4.348104),2)</f>
        <v>0.18</v>
      </c>
      <c r="AD4" s="22">
        <f t="shared" ref="AD4:AD43" si="19">ROUND(10^(1.640825*LOG(D4)+1.080387*LOG(E4)-3.976731),2)</f>
        <v>0.21</v>
      </c>
      <c r="AE4" s="22">
        <f t="shared" ref="AE4:AE43" si="20">ROUND(10^(1.90887*LOG(D4)+1.088002*LOG(E4)-4.431495),2)</f>
        <v>0.16</v>
      </c>
      <c r="AF4" s="22">
        <f t="shared" ref="AF4:AF43" si="21">HLOOKUP($D4,AA$3:AE$43,MATCH($A4,$A$3:$A$43,0),1)</f>
        <v>0.17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0.15</v>
      </c>
      <c r="AH4" s="22">
        <f t="shared" ref="AH4:AH43" si="23">ROUND(10^(1.93813902*LOG(D4)+0.96697002*LOG(E4)-4.32216295),2)</f>
        <v>0.16</v>
      </c>
      <c r="AI4" s="22">
        <f t="shared" ref="AI4:AI43" si="24">ROUND(10^(1.82464098*LOG(D4)+0.97625989*LOG(E4)-4.15096808),2)</f>
        <v>0.18</v>
      </c>
      <c r="AJ4" s="22">
        <f t="shared" ref="AJ4:AJ43" si="25">HLOOKUP($D4,AG$3:AI$43,MATCH($A4,$A$3:$A$43,0),1)</f>
        <v>0.16</v>
      </c>
    </row>
    <row r="5" spans="1:36" ht="12.95" customHeight="1">
      <c r="A5" s="21">
        <v>982</v>
      </c>
      <c r="B5" s="78" t="s">
        <v>331</v>
      </c>
      <c r="C5" s="79"/>
      <c r="D5" s="21">
        <v>6</v>
      </c>
      <c r="E5" s="21">
        <v>11</v>
      </c>
      <c r="F5" s="4">
        <f t="shared" si="0"/>
        <v>0.02</v>
      </c>
      <c r="G5" s="5"/>
      <c r="H5" s="21" t="s">
        <v>340</v>
      </c>
      <c r="I5" s="21" t="s">
        <v>342</v>
      </c>
      <c r="J5" s="1" t="s">
        <v>15</v>
      </c>
      <c r="K5" s="22">
        <f t="shared" si="1"/>
        <v>0.02</v>
      </c>
      <c r="L5" s="22">
        <f t="shared" si="2"/>
        <v>0.02</v>
      </c>
      <c r="M5" s="22">
        <f t="shared" si="3"/>
        <v>0.02</v>
      </c>
      <c r="N5" s="22">
        <f t="shared" si="4"/>
        <v>0.02</v>
      </c>
      <c r="O5" s="22">
        <f t="shared" si="5"/>
        <v>0.02</v>
      </c>
      <c r="P5" s="22">
        <f t="shared" ref="P5:P43" si="26">HLOOKUP($D5,K$3:O$43,MATCH(A5,$A$3:$A$43,0),1)</f>
        <v>0.02</v>
      </c>
      <c r="Q5" s="22">
        <f t="shared" si="6"/>
        <v>0.02</v>
      </c>
      <c r="R5" s="22">
        <f t="shared" si="7"/>
        <v>0.02</v>
      </c>
      <c r="S5" s="22">
        <f t="shared" si="8"/>
        <v>0.02</v>
      </c>
      <c r="T5" s="22">
        <f t="shared" si="9"/>
        <v>0.02</v>
      </c>
      <c r="U5" s="22">
        <f t="shared" si="10"/>
        <v>0.02</v>
      </c>
      <c r="V5" s="22">
        <f t="shared" si="11"/>
        <v>0.02</v>
      </c>
      <c r="W5" s="22">
        <f t="shared" si="12"/>
        <v>0.02</v>
      </c>
      <c r="X5" s="22">
        <f t="shared" si="13"/>
        <v>0.02</v>
      </c>
      <c r="Y5" s="22">
        <f t="shared" si="14"/>
        <v>0.01</v>
      </c>
      <c r="Z5" s="22">
        <f t="shared" si="15"/>
        <v>0.02</v>
      </c>
      <c r="AA5" s="22">
        <f t="shared" si="16"/>
        <v>0.02</v>
      </c>
      <c r="AB5" s="22">
        <f t="shared" si="17"/>
        <v>0.02</v>
      </c>
      <c r="AC5" s="22">
        <f t="shared" si="18"/>
        <v>0.02</v>
      </c>
      <c r="AD5" s="22">
        <f t="shared" si="19"/>
        <v>0.03</v>
      </c>
      <c r="AE5" s="22">
        <f t="shared" si="20"/>
        <v>0.02</v>
      </c>
      <c r="AF5" s="22">
        <f t="shared" si="21"/>
        <v>0.02</v>
      </c>
      <c r="AG5" s="22">
        <f t="shared" si="22"/>
        <v>0.02</v>
      </c>
      <c r="AH5" s="22">
        <f t="shared" si="23"/>
        <v>0.02</v>
      </c>
      <c r="AI5" s="22">
        <f t="shared" si="24"/>
        <v>0.02</v>
      </c>
      <c r="AJ5" s="22">
        <f t="shared" si="25"/>
        <v>0.02</v>
      </c>
    </row>
    <row r="6" spans="1:36" ht="12.95" customHeight="1">
      <c r="A6" s="21">
        <v>983</v>
      </c>
      <c r="B6" s="78" t="s">
        <v>331</v>
      </c>
      <c r="C6" s="79"/>
      <c r="D6" s="21">
        <v>20</v>
      </c>
      <c r="E6" s="21">
        <v>16</v>
      </c>
      <c r="F6" s="4">
        <f t="shared" si="0"/>
        <v>0.23</v>
      </c>
      <c r="G6" s="5"/>
      <c r="H6" s="21" t="s">
        <v>340</v>
      </c>
      <c r="I6" s="21" t="s">
        <v>342</v>
      </c>
      <c r="J6" s="1" t="s">
        <v>15</v>
      </c>
      <c r="K6" s="22">
        <f t="shared" si="1"/>
        <v>0.23</v>
      </c>
      <c r="L6" s="22">
        <f t="shared" si="2"/>
        <v>0.25</v>
      </c>
      <c r="M6" s="22">
        <f t="shared" si="3"/>
        <v>0.25</v>
      </c>
      <c r="N6" s="22">
        <f t="shared" si="4"/>
        <v>0.25</v>
      </c>
      <c r="O6" s="22">
        <f t="shared" si="5"/>
        <v>0.26</v>
      </c>
      <c r="P6" s="22">
        <f t="shared" si="26"/>
        <v>0.25</v>
      </c>
      <c r="Q6" s="22">
        <f t="shared" si="6"/>
        <v>0.23</v>
      </c>
      <c r="R6" s="22">
        <f t="shared" si="7"/>
        <v>0.25</v>
      </c>
      <c r="S6" s="22">
        <f t="shared" si="8"/>
        <v>0.25</v>
      </c>
      <c r="T6" s="22">
        <f t="shared" si="9"/>
        <v>0.26</v>
      </c>
      <c r="U6" s="22">
        <f t="shared" si="10"/>
        <v>0.25</v>
      </c>
      <c r="V6" s="22">
        <f t="shared" si="11"/>
        <v>0.26</v>
      </c>
      <c r="W6" s="22">
        <f t="shared" si="12"/>
        <v>0.25</v>
      </c>
      <c r="X6" s="22">
        <f t="shared" si="13"/>
        <v>0.25</v>
      </c>
      <c r="Y6" s="22">
        <f t="shared" si="14"/>
        <v>0.23</v>
      </c>
      <c r="Z6" s="22">
        <f t="shared" si="15"/>
        <v>0.25</v>
      </c>
      <c r="AA6" s="22">
        <f t="shared" si="16"/>
        <v>0.22</v>
      </c>
      <c r="AB6" s="22">
        <f t="shared" si="17"/>
        <v>0.26</v>
      </c>
      <c r="AC6" s="22">
        <f t="shared" si="18"/>
        <v>0.26</v>
      </c>
      <c r="AD6" s="22">
        <f t="shared" si="19"/>
        <v>0.28999999999999998</v>
      </c>
      <c r="AE6" s="22">
        <f t="shared" si="20"/>
        <v>0.23</v>
      </c>
      <c r="AF6" s="22">
        <f t="shared" si="21"/>
        <v>0.26</v>
      </c>
      <c r="AG6" s="22">
        <f t="shared" si="22"/>
        <v>0.22</v>
      </c>
      <c r="AH6" s="22">
        <f t="shared" si="23"/>
        <v>0.23</v>
      </c>
      <c r="AI6" s="22">
        <f t="shared" si="24"/>
        <v>0.25</v>
      </c>
      <c r="AJ6" s="22">
        <f t="shared" si="25"/>
        <v>0.23</v>
      </c>
    </row>
    <row r="7" spans="1:36" ht="12.95" customHeight="1">
      <c r="A7" s="21">
        <v>984</v>
      </c>
      <c r="B7" s="78" t="s">
        <v>331</v>
      </c>
      <c r="C7" s="79"/>
      <c r="D7" s="21">
        <v>18</v>
      </c>
      <c r="E7" s="21">
        <v>16</v>
      </c>
      <c r="F7" s="4">
        <f t="shared" si="0"/>
        <v>0.19</v>
      </c>
      <c r="G7" s="5"/>
      <c r="H7" s="21" t="s">
        <v>71</v>
      </c>
      <c r="I7" s="21" t="s">
        <v>39</v>
      </c>
      <c r="J7" s="1" t="s">
        <v>15</v>
      </c>
      <c r="K7" s="22">
        <f t="shared" si="1"/>
        <v>0.19</v>
      </c>
      <c r="L7" s="22">
        <f t="shared" si="2"/>
        <v>0.21</v>
      </c>
      <c r="M7" s="22">
        <f t="shared" si="3"/>
        <v>0.21</v>
      </c>
      <c r="N7" s="22">
        <f t="shared" si="4"/>
        <v>0.21</v>
      </c>
      <c r="O7" s="22">
        <f t="shared" si="5"/>
        <v>0.21</v>
      </c>
      <c r="P7" s="22">
        <f t="shared" si="26"/>
        <v>0.21</v>
      </c>
      <c r="Q7" s="22">
        <f t="shared" si="6"/>
        <v>0.19</v>
      </c>
      <c r="R7" s="22">
        <f t="shared" si="7"/>
        <v>0.21</v>
      </c>
      <c r="S7" s="22">
        <f t="shared" si="8"/>
        <v>0.21</v>
      </c>
      <c r="T7" s="22">
        <f t="shared" si="9"/>
        <v>0.22</v>
      </c>
      <c r="U7" s="22">
        <f t="shared" si="10"/>
        <v>0.21</v>
      </c>
      <c r="V7" s="22">
        <f t="shared" si="11"/>
        <v>0.21</v>
      </c>
      <c r="W7" s="22">
        <f t="shared" si="12"/>
        <v>0.2</v>
      </c>
      <c r="X7" s="22">
        <f t="shared" si="13"/>
        <v>0.21</v>
      </c>
      <c r="Y7" s="22">
        <f t="shared" si="14"/>
        <v>0.18</v>
      </c>
      <c r="Z7" s="22">
        <f t="shared" si="15"/>
        <v>0.2</v>
      </c>
      <c r="AA7" s="22">
        <f t="shared" si="16"/>
        <v>0.19</v>
      </c>
      <c r="AB7" s="22">
        <f t="shared" si="17"/>
        <v>0.21</v>
      </c>
      <c r="AC7" s="22">
        <f t="shared" si="18"/>
        <v>0.21</v>
      </c>
      <c r="AD7" s="22">
        <f t="shared" si="19"/>
        <v>0.24</v>
      </c>
      <c r="AE7" s="22">
        <f t="shared" si="20"/>
        <v>0.19</v>
      </c>
      <c r="AF7" s="22">
        <f t="shared" si="21"/>
        <v>0.21</v>
      </c>
      <c r="AG7" s="22">
        <f t="shared" si="22"/>
        <v>0.18</v>
      </c>
      <c r="AH7" s="22">
        <f t="shared" si="23"/>
        <v>0.19</v>
      </c>
      <c r="AI7" s="22">
        <f t="shared" si="24"/>
        <v>0.21</v>
      </c>
      <c r="AJ7" s="22">
        <f t="shared" si="25"/>
        <v>0.19</v>
      </c>
    </row>
    <row r="8" spans="1:36" ht="12.95" customHeight="1">
      <c r="A8" s="21">
        <v>985</v>
      </c>
      <c r="B8" s="78" t="s">
        <v>331</v>
      </c>
      <c r="C8" s="79"/>
      <c r="D8" s="21">
        <v>10</v>
      </c>
      <c r="E8" s="21">
        <v>11</v>
      </c>
      <c r="F8" s="4">
        <f t="shared" si="0"/>
        <v>0.04</v>
      </c>
      <c r="G8" s="5"/>
      <c r="H8" s="21" t="s">
        <v>340</v>
      </c>
      <c r="I8" s="21" t="s">
        <v>343</v>
      </c>
      <c r="J8" s="1" t="s">
        <v>15</v>
      </c>
      <c r="K8" s="22">
        <f t="shared" si="1"/>
        <v>0.05</v>
      </c>
      <c r="L8" s="22">
        <f t="shared" si="2"/>
        <v>0.05</v>
      </c>
      <c r="M8" s="22">
        <f t="shared" si="3"/>
        <v>0.05</v>
      </c>
      <c r="N8" s="22">
        <f t="shared" si="4"/>
        <v>0.05</v>
      </c>
      <c r="O8" s="22">
        <f t="shared" si="5"/>
        <v>0.05</v>
      </c>
      <c r="P8" s="22">
        <f t="shared" si="26"/>
        <v>0.05</v>
      </c>
      <c r="Q8" s="22">
        <f t="shared" si="6"/>
        <v>0.05</v>
      </c>
      <c r="R8" s="22">
        <f t="shared" si="7"/>
        <v>0.05</v>
      </c>
      <c r="S8" s="22">
        <f t="shared" si="8"/>
        <v>0.05</v>
      </c>
      <c r="T8" s="22">
        <f t="shared" si="9"/>
        <v>0.05</v>
      </c>
      <c r="U8" s="22">
        <f t="shared" si="10"/>
        <v>0.05</v>
      </c>
      <c r="V8" s="22">
        <f t="shared" si="11"/>
        <v>0.05</v>
      </c>
      <c r="W8" s="22">
        <f t="shared" si="12"/>
        <v>0.05</v>
      </c>
      <c r="X8" s="22">
        <f t="shared" si="13"/>
        <v>0.05</v>
      </c>
      <c r="Y8" s="22">
        <f t="shared" si="14"/>
        <v>0.04</v>
      </c>
      <c r="Z8" s="22">
        <f t="shared" si="15"/>
        <v>0.05</v>
      </c>
      <c r="AA8" s="22">
        <f t="shared" si="16"/>
        <v>0.04</v>
      </c>
      <c r="AB8" s="22">
        <f t="shared" si="17"/>
        <v>0.04</v>
      </c>
      <c r="AC8" s="22">
        <f t="shared" si="18"/>
        <v>0.05</v>
      </c>
      <c r="AD8" s="22">
        <f t="shared" si="19"/>
        <v>0.06</v>
      </c>
      <c r="AE8" s="22">
        <f t="shared" si="20"/>
        <v>0.04</v>
      </c>
      <c r="AF8" s="22">
        <f t="shared" si="21"/>
        <v>0.04</v>
      </c>
      <c r="AG8" s="22">
        <f t="shared" si="22"/>
        <v>0.04</v>
      </c>
      <c r="AH8" s="22">
        <f t="shared" si="23"/>
        <v>0.04</v>
      </c>
      <c r="AI8" s="22">
        <f t="shared" si="24"/>
        <v>0.05</v>
      </c>
      <c r="AJ8" s="22">
        <f t="shared" si="25"/>
        <v>0.04</v>
      </c>
    </row>
    <row r="9" spans="1:36" ht="12.95" customHeight="1">
      <c r="A9" s="21">
        <v>986</v>
      </c>
      <c r="B9" s="78" t="s">
        <v>331</v>
      </c>
      <c r="C9" s="79"/>
      <c r="D9" s="21">
        <v>14</v>
      </c>
      <c r="E9" s="21">
        <v>18</v>
      </c>
      <c r="F9" s="4">
        <f t="shared" si="0"/>
        <v>0.13</v>
      </c>
      <c r="G9" s="5"/>
      <c r="H9" s="21" t="s">
        <v>340</v>
      </c>
      <c r="I9" s="21" t="s">
        <v>343</v>
      </c>
      <c r="J9" s="1" t="s">
        <v>15</v>
      </c>
      <c r="K9" s="22">
        <f t="shared" si="1"/>
        <v>0.14000000000000001</v>
      </c>
      <c r="L9" s="22">
        <f t="shared" si="2"/>
        <v>0.15</v>
      </c>
      <c r="M9" s="22">
        <f t="shared" si="3"/>
        <v>0.16</v>
      </c>
      <c r="N9" s="22">
        <f t="shared" si="4"/>
        <v>0.15</v>
      </c>
      <c r="O9" s="22">
        <f t="shared" si="5"/>
        <v>0.15</v>
      </c>
      <c r="P9" s="22">
        <f t="shared" si="26"/>
        <v>0.15</v>
      </c>
      <c r="Q9" s="22">
        <f t="shared" si="6"/>
        <v>0.14000000000000001</v>
      </c>
      <c r="R9" s="22">
        <f t="shared" si="7"/>
        <v>0.14000000000000001</v>
      </c>
      <c r="S9" s="22">
        <f t="shared" si="8"/>
        <v>0.15</v>
      </c>
      <c r="T9" s="22">
        <f t="shared" si="9"/>
        <v>0.17</v>
      </c>
      <c r="U9" s="22">
        <f t="shared" si="10"/>
        <v>0.14000000000000001</v>
      </c>
      <c r="V9" s="22">
        <f t="shared" si="11"/>
        <v>0.15</v>
      </c>
      <c r="W9" s="22">
        <f t="shared" si="12"/>
        <v>0.14000000000000001</v>
      </c>
      <c r="X9" s="22">
        <f t="shared" si="13"/>
        <v>0.15</v>
      </c>
      <c r="Y9" s="22">
        <f t="shared" si="14"/>
        <v>0.12</v>
      </c>
      <c r="Z9" s="22">
        <f t="shared" si="15"/>
        <v>0.14000000000000001</v>
      </c>
      <c r="AA9" s="22">
        <f t="shared" si="16"/>
        <v>0.13</v>
      </c>
      <c r="AB9" s="22">
        <f t="shared" si="17"/>
        <v>0.14000000000000001</v>
      </c>
      <c r="AC9" s="22">
        <f t="shared" si="18"/>
        <v>0.15</v>
      </c>
      <c r="AD9" s="22">
        <f t="shared" si="19"/>
        <v>0.18</v>
      </c>
      <c r="AE9" s="22">
        <f t="shared" si="20"/>
        <v>0.13</v>
      </c>
      <c r="AF9" s="22">
        <f t="shared" si="21"/>
        <v>0.14000000000000001</v>
      </c>
      <c r="AG9" s="22">
        <f t="shared" si="22"/>
        <v>0.12</v>
      </c>
      <c r="AH9" s="22">
        <f t="shared" si="23"/>
        <v>0.13</v>
      </c>
      <c r="AI9" s="22">
        <f t="shared" si="24"/>
        <v>0.15</v>
      </c>
      <c r="AJ9" s="22">
        <f t="shared" si="25"/>
        <v>0.13</v>
      </c>
    </row>
    <row r="10" spans="1:36" ht="12.95" customHeight="1">
      <c r="A10" s="21">
        <v>987</v>
      </c>
      <c r="B10" s="78" t="s">
        <v>331</v>
      </c>
      <c r="C10" s="79"/>
      <c r="D10" s="21">
        <v>6</v>
      </c>
      <c r="E10" s="21">
        <v>7</v>
      </c>
      <c r="F10" s="4">
        <f t="shared" si="0"/>
        <v>0.01</v>
      </c>
      <c r="G10" s="5"/>
      <c r="H10" s="21" t="s">
        <v>340</v>
      </c>
      <c r="I10" s="21" t="s">
        <v>343</v>
      </c>
      <c r="J10" s="1" t="s">
        <v>15</v>
      </c>
      <c r="K10" s="22">
        <f t="shared" si="1"/>
        <v>0.01</v>
      </c>
      <c r="L10" s="22">
        <f t="shared" si="2"/>
        <v>0.01</v>
      </c>
      <c r="M10" s="22">
        <f t="shared" si="3"/>
        <v>0.01</v>
      </c>
      <c r="N10" s="22">
        <f t="shared" si="4"/>
        <v>0.01</v>
      </c>
      <c r="O10" s="22">
        <f t="shared" si="5"/>
        <v>0.01</v>
      </c>
      <c r="P10" s="22">
        <f t="shared" si="26"/>
        <v>0.01</v>
      </c>
      <c r="Q10" s="22">
        <f t="shared" si="6"/>
        <v>0.01</v>
      </c>
      <c r="R10" s="22">
        <f t="shared" si="7"/>
        <v>0.01</v>
      </c>
      <c r="S10" s="22">
        <f t="shared" si="8"/>
        <v>0.01</v>
      </c>
      <c r="T10" s="22">
        <f t="shared" si="9"/>
        <v>0.01</v>
      </c>
      <c r="U10" s="22">
        <f t="shared" si="10"/>
        <v>0.01</v>
      </c>
      <c r="V10" s="22">
        <f t="shared" si="11"/>
        <v>0.01</v>
      </c>
      <c r="W10" s="22">
        <f t="shared" si="12"/>
        <v>0.01</v>
      </c>
      <c r="X10" s="22">
        <f t="shared" si="13"/>
        <v>0.01</v>
      </c>
      <c r="Y10" s="22">
        <f t="shared" si="14"/>
        <v>0.01</v>
      </c>
      <c r="Z10" s="22">
        <f t="shared" si="15"/>
        <v>0.01</v>
      </c>
      <c r="AA10" s="22">
        <f t="shared" si="16"/>
        <v>0.01</v>
      </c>
      <c r="AB10" s="22">
        <f t="shared" si="17"/>
        <v>0.01</v>
      </c>
      <c r="AC10" s="22">
        <f t="shared" si="18"/>
        <v>0.01</v>
      </c>
      <c r="AD10" s="22">
        <f t="shared" si="19"/>
        <v>0.02</v>
      </c>
      <c r="AE10" s="22">
        <f t="shared" si="20"/>
        <v>0.01</v>
      </c>
      <c r="AF10" s="22">
        <f t="shared" si="21"/>
        <v>0.01</v>
      </c>
      <c r="AG10" s="22">
        <f t="shared" si="22"/>
        <v>0.01</v>
      </c>
      <c r="AH10" s="22">
        <f t="shared" si="23"/>
        <v>0.01</v>
      </c>
      <c r="AI10" s="22">
        <f t="shared" si="24"/>
        <v>0.01</v>
      </c>
      <c r="AJ10" s="22">
        <f t="shared" si="25"/>
        <v>0.01</v>
      </c>
    </row>
    <row r="11" spans="1:36" ht="12.95" customHeight="1">
      <c r="A11" s="21">
        <v>988</v>
      </c>
      <c r="B11" s="78" t="s">
        <v>331</v>
      </c>
      <c r="C11" s="79"/>
      <c r="D11" s="21">
        <v>6</v>
      </c>
      <c r="E11" s="21">
        <v>7</v>
      </c>
      <c r="F11" s="4">
        <f t="shared" si="0"/>
        <v>0.01</v>
      </c>
      <c r="G11" s="5"/>
      <c r="H11" s="21" t="s">
        <v>340</v>
      </c>
      <c r="I11" s="21" t="s">
        <v>343</v>
      </c>
      <c r="J11" s="1" t="s">
        <v>15</v>
      </c>
      <c r="K11" s="22">
        <f t="shared" si="1"/>
        <v>0.01</v>
      </c>
      <c r="L11" s="22">
        <f t="shared" si="2"/>
        <v>0.01</v>
      </c>
      <c r="M11" s="22">
        <f t="shared" si="3"/>
        <v>0.01</v>
      </c>
      <c r="N11" s="22">
        <f t="shared" si="4"/>
        <v>0.01</v>
      </c>
      <c r="O11" s="22">
        <f t="shared" si="5"/>
        <v>0.01</v>
      </c>
      <c r="P11" s="22">
        <f t="shared" si="26"/>
        <v>0.01</v>
      </c>
      <c r="Q11" s="22">
        <f t="shared" si="6"/>
        <v>0.01</v>
      </c>
      <c r="R11" s="22">
        <f t="shared" si="7"/>
        <v>0.01</v>
      </c>
      <c r="S11" s="22">
        <f t="shared" si="8"/>
        <v>0.01</v>
      </c>
      <c r="T11" s="22">
        <f t="shared" si="9"/>
        <v>0.01</v>
      </c>
      <c r="U11" s="22">
        <f t="shared" si="10"/>
        <v>0.01</v>
      </c>
      <c r="V11" s="22">
        <f t="shared" si="11"/>
        <v>0.01</v>
      </c>
      <c r="W11" s="22">
        <f t="shared" si="12"/>
        <v>0.01</v>
      </c>
      <c r="X11" s="22">
        <f t="shared" si="13"/>
        <v>0.01</v>
      </c>
      <c r="Y11" s="22">
        <f t="shared" si="14"/>
        <v>0.01</v>
      </c>
      <c r="Z11" s="22">
        <f t="shared" si="15"/>
        <v>0.01</v>
      </c>
      <c r="AA11" s="22">
        <f t="shared" si="16"/>
        <v>0.01</v>
      </c>
      <c r="AB11" s="22">
        <f t="shared" si="17"/>
        <v>0.01</v>
      </c>
      <c r="AC11" s="22">
        <f t="shared" si="18"/>
        <v>0.01</v>
      </c>
      <c r="AD11" s="22">
        <f t="shared" si="19"/>
        <v>0.02</v>
      </c>
      <c r="AE11" s="22">
        <f t="shared" si="20"/>
        <v>0.01</v>
      </c>
      <c r="AF11" s="22">
        <f t="shared" si="21"/>
        <v>0.01</v>
      </c>
      <c r="AG11" s="22">
        <f t="shared" si="22"/>
        <v>0.01</v>
      </c>
      <c r="AH11" s="22">
        <f t="shared" si="23"/>
        <v>0.01</v>
      </c>
      <c r="AI11" s="22">
        <f t="shared" si="24"/>
        <v>0.01</v>
      </c>
      <c r="AJ11" s="22">
        <f t="shared" si="25"/>
        <v>0.01</v>
      </c>
    </row>
    <row r="12" spans="1:36" ht="12.95" customHeight="1">
      <c r="A12" s="21">
        <v>989</v>
      </c>
      <c r="B12" s="78" t="s">
        <v>331</v>
      </c>
      <c r="C12" s="79"/>
      <c r="D12" s="21">
        <v>12</v>
      </c>
      <c r="E12" s="21">
        <v>14</v>
      </c>
      <c r="F12" s="4">
        <f t="shared" si="0"/>
        <v>0.08</v>
      </c>
      <c r="G12" s="5"/>
      <c r="H12" s="21"/>
      <c r="I12" s="21"/>
      <c r="J12" s="1" t="s">
        <v>15</v>
      </c>
      <c r="K12" s="22">
        <f t="shared" si="1"/>
        <v>0.08</v>
      </c>
      <c r="L12" s="22">
        <f t="shared" si="2"/>
        <v>0.09</v>
      </c>
      <c r="M12" s="22">
        <f t="shared" si="3"/>
        <v>0.09</v>
      </c>
      <c r="N12" s="22">
        <f t="shared" si="4"/>
        <v>0.09</v>
      </c>
      <c r="O12" s="22">
        <f t="shared" si="5"/>
        <v>0.09</v>
      </c>
      <c r="P12" s="22">
        <f t="shared" si="26"/>
        <v>0.09</v>
      </c>
      <c r="Q12" s="22">
        <f t="shared" si="6"/>
        <v>0.08</v>
      </c>
      <c r="R12" s="22">
        <f t="shared" si="7"/>
        <v>0.08</v>
      </c>
      <c r="S12" s="22">
        <f t="shared" si="8"/>
        <v>0.09</v>
      </c>
      <c r="T12" s="22">
        <f t="shared" si="9"/>
        <v>0.09</v>
      </c>
      <c r="U12" s="22">
        <f t="shared" si="10"/>
        <v>0.08</v>
      </c>
      <c r="V12" s="22">
        <f t="shared" si="11"/>
        <v>0.09</v>
      </c>
      <c r="W12" s="22">
        <f t="shared" si="12"/>
        <v>0.09</v>
      </c>
      <c r="X12" s="22">
        <f t="shared" si="13"/>
        <v>0.09</v>
      </c>
      <c r="Y12" s="22">
        <f t="shared" si="14"/>
        <v>7.0000000000000007E-2</v>
      </c>
      <c r="Z12" s="22">
        <f t="shared" si="15"/>
        <v>0.09</v>
      </c>
      <c r="AA12" s="22">
        <f t="shared" si="16"/>
        <v>0.08</v>
      </c>
      <c r="AB12" s="22">
        <f t="shared" si="17"/>
        <v>0.08</v>
      </c>
      <c r="AC12" s="22">
        <f t="shared" si="18"/>
        <v>0.08</v>
      </c>
      <c r="AD12" s="22">
        <f t="shared" si="19"/>
        <v>0.11</v>
      </c>
      <c r="AE12" s="22">
        <f t="shared" si="20"/>
        <v>0.08</v>
      </c>
      <c r="AF12" s="22">
        <f t="shared" si="21"/>
        <v>0.08</v>
      </c>
      <c r="AG12" s="22">
        <f t="shared" si="22"/>
        <v>7.0000000000000007E-2</v>
      </c>
      <c r="AH12" s="22">
        <f t="shared" si="23"/>
        <v>0.08</v>
      </c>
      <c r="AI12" s="22">
        <f t="shared" si="24"/>
        <v>0.09</v>
      </c>
      <c r="AJ12" s="22">
        <f t="shared" si="25"/>
        <v>0.08</v>
      </c>
    </row>
    <row r="13" spans="1:36" ht="12.95" customHeight="1">
      <c r="A13" s="21">
        <v>990</v>
      </c>
      <c r="B13" s="78" t="s">
        <v>331</v>
      </c>
      <c r="C13" s="79"/>
      <c r="D13" s="21">
        <v>10</v>
      </c>
      <c r="E13" s="21">
        <v>10</v>
      </c>
      <c r="F13" s="4">
        <f t="shared" si="0"/>
        <v>0.04</v>
      </c>
      <c r="G13" s="5"/>
      <c r="H13" s="21" t="s">
        <v>340</v>
      </c>
      <c r="I13" s="21" t="s">
        <v>343</v>
      </c>
      <c r="J13" s="1" t="s">
        <v>15</v>
      </c>
      <c r="K13" s="22">
        <f t="shared" si="1"/>
        <v>0.04</v>
      </c>
      <c r="L13" s="22">
        <f t="shared" si="2"/>
        <v>0.04</v>
      </c>
      <c r="M13" s="22">
        <f t="shared" si="3"/>
        <v>0.04</v>
      </c>
      <c r="N13" s="22">
        <f t="shared" si="4"/>
        <v>0.05</v>
      </c>
      <c r="O13" s="22">
        <f t="shared" si="5"/>
        <v>0.05</v>
      </c>
      <c r="P13" s="22">
        <f t="shared" si="26"/>
        <v>0.04</v>
      </c>
      <c r="Q13" s="22">
        <f t="shared" si="6"/>
        <v>0.04</v>
      </c>
      <c r="R13" s="22">
        <f t="shared" si="7"/>
        <v>0.04</v>
      </c>
      <c r="S13" s="22">
        <f t="shared" si="8"/>
        <v>0.04</v>
      </c>
      <c r="T13" s="22">
        <f t="shared" si="9"/>
        <v>0.04</v>
      </c>
      <c r="U13" s="22">
        <f t="shared" si="10"/>
        <v>0.04</v>
      </c>
      <c r="V13" s="22">
        <f t="shared" si="11"/>
        <v>0.04</v>
      </c>
      <c r="W13" s="22">
        <f t="shared" si="12"/>
        <v>0.04</v>
      </c>
      <c r="X13" s="22">
        <f t="shared" si="13"/>
        <v>0.04</v>
      </c>
      <c r="Y13" s="22">
        <f t="shared" si="14"/>
        <v>0.04</v>
      </c>
      <c r="Z13" s="22">
        <f t="shared" si="15"/>
        <v>0.04</v>
      </c>
      <c r="AA13" s="22">
        <f t="shared" si="16"/>
        <v>0.04</v>
      </c>
      <c r="AB13" s="22">
        <f t="shared" si="17"/>
        <v>0.04</v>
      </c>
      <c r="AC13" s="22">
        <f t="shared" si="18"/>
        <v>0.04</v>
      </c>
      <c r="AD13" s="22">
        <f t="shared" si="19"/>
        <v>0.06</v>
      </c>
      <c r="AE13" s="22">
        <f t="shared" si="20"/>
        <v>0.04</v>
      </c>
      <c r="AF13" s="22">
        <f t="shared" si="21"/>
        <v>0.04</v>
      </c>
      <c r="AG13" s="22">
        <f t="shared" si="22"/>
        <v>0.04</v>
      </c>
      <c r="AH13" s="22">
        <f t="shared" si="23"/>
        <v>0.04</v>
      </c>
      <c r="AI13" s="22">
        <f t="shared" si="24"/>
        <v>0.04</v>
      </c>
      <c r="AJ13" s="22">
        <f t="shared" si="25"/>
        <v>0.04</v>
      </c>
    </row>
    <row r="14" spans="1:36" ht="12.95" customHeight="1">
      <c r="A14" s="21">
        <v>991</v>
      </c>
      <c r="B14" s="78" t="s">
        <v>346</v>
      </c>
      <c r="C14" s="79"/>
      <c r="D14" s="21">
        <v>24</v>
      </c>
      <c r="E14" s="21">
        <v>17</v>
      </c>
      <c r="F14" s="4">
        <f t="shared" si="0"/>
        <v>0.35</v>
      </c>
      <c r="G14" s="5"/>
      <c r="H14" s="21" t="s">
        <v>340</v>
      </c>
      <c r="I14" s="21" t="s">
        <v>343</v>
      </c>
      <c r="J14" s="1" t="s">
        <v>15</v>
      </c>
      <c r="K14" s="22">
        <f t="shared" si="1"/>
        <v>0.34</v>
      </c>
      <c r="L14" s="22">
        <f t="shared" si="2"/>
        <v>0.38</v>
      </c>
      <c r="M14" s="22">
        <f t="shared" si="3"/>
        <v>0.37</v>
      </c>
      <c r="N14" s="22">
        <f t="shared" si="4"/>
        <v>0.37</v>
      </c>
      <c r="O14" s="22">
        <f t="shared" si="5"/>
        <v>0.38</v>
      </c>
      <c r="P14" s="22">
        <f t="shared" si="26"/>
        <v>0.37</v>
      </c>
      <c r="Q14" s="22">
        <f t="shared" si="6"/>
        <v>0.34</v>
      </c>
      <c r="R14" s="22">
        <f t="shared" si="7"/>
        <v>0.38</v>
      </c>
      <c r="S14" s="22">
        <f t="shared" si="8"/>
        <v>0.38</v>
      </c>
      <c r="T14" s="22">
        <f t="shared" si="9"/>
        <v>0.38</v>
      </c>
      <c r="U14" s="22">
        <f t="shared" si="10"/>
        <v>0.38</v>
      </c>
      <c r="V14" s="22">
        <f t="shared" si="11"/>
        <v>0.4</v>
      </c>
      <c r="W14" s="22">
        <f t="shared" si="12"/>
        <v>0.37</v>
      </c>
      <c r="X14" s="22">
        <f t="shared" si="13"/>
        <v>0.37</v>
      </c>
      <c r="Y14" s="22">
        <f t="shared" si="14"/>
        <v>0.34</v>
      </c>
      <c r="Z14" s="22">
        <f t="shared" si="15"/>
        <v>0.37</v>
      </c>
      <c r="AA14" s="22">
        <f t="shared" si="16"/>
        <v>0.33</v>
      </c>
      <c r="AB14" s="22">
        <f t="shared" si="17"/>
        <v>0.39</v>
      </c>
      <c r="AC14" s="22">
        <f t="shared" si="18"/>
        <v>0.39</v>
      </c>
      <c r="AD14" s="22">
        <f t="shared" si="19"/>
        <v>0.41</v>
      </c>
      <c r="AE14" s="22">
        <f t="shared" si="20"/>
        <v>0.35</v>
      </c>
      <c r="AF14" s="22">
        <f t="shared" si="21"/>
        <v>0.39</v>
      </c>
      <c r="AG14" s="22">
        <f t="shared" si="22"/>
        <v>0.33</v>
      </c>
      <c r="AH14" s="22">
        <f t="shared" si="23"/>
        <v>0.35</v>
      </c>
      <c r="AI14" s="22">
        <f t="shared" si="24"/>
        <v>0.37</v>
      </c>
      <c r="AJ14" s="22">
        <f t="shared" si="25"/>
        <v>0.35</v>
      </c>
    </row>
    <row r="15" spans="1:36" ht="12.95" customHeight="1">
      <c r="A15" s="21">
        <v>992</v>
      </c>
      <c r="B15" s="78" t="s">
        <v>332</v>
      </c>
      <c r="C15" s="79"/>
      <c r="D15" s="21">
        <v>6</v>
      </c>
      <c r="E15" s="21">
        <v>3</v>
      </c>
      <c r="F15" s="63">
        <v>0.01</v>
      </c>
      <c r="G15" s="5"/>
      <c r="H15" s="21" t="s">
        <v>340</v>
      </c>
      <c r="I15" s="21" t="s">
        <v>343</v>
      </c>
      <c r="J15" s="1" t="s">
        <v>15</v>
      </c>
      <c r="K15" s="22">
        <f t="shared" si="1"/>
        <v>0.01</v>
      </c>
      <c r="L15" s="22">
        <f t="shared" si="2"/>
        <v>0</v>
      </c>
      <c r="M15" s="22">
        <f t="shared" si="3"/>
        <v>0</v>
      </c>
      <c r="N15" s="22">
        <f t="shared" si="4"/>
        <v>0.01</v>
      </c>
      <c r="O15" s="22">
        <f t="shared" si="5"/>
        <v>0.01</v>
      </c>
      <c r="P15" s="22">
        <f t="shared" si="26"/>
        <v>0.01</v>
      </c>
      <c r="Q15" s="22">
        <f t="shared" si="6"/>
        <v>0.01</v>
      </c>
      <c r="R15" s="22">
        <f t="shared" si="7"/>
        <v>0</v>
      </c>
      <c r="S15" s="22">
        <f t="shared" si="8"/>
        <v>0</v>
      </c>
      <c r="T15" s="22">
        <f t="shared" si="9"/>
        <v>0</v>
      </c>
      <c r="U15" s="22">
        <f t="shared" si="10"/>
        <v>0.01</v>
      </c>
      <c r="V15" s="22">
        <f t="shared" si="11"/>
        <v>0.01</v>
      </c>
      <c r="W15" s="22">
        <f t="shared" si="12"/>
        <v>0.01</v>
      </c>
      <c r="X15" s="22">
        <f t="shared" si="13"/>
        <v>0.01</v>
      </c>
      <c r="Y15" s="22">
        <f t="shared" si="14"/>
        <v>0</v>
      </c>
      <c r="Z15" s="22">
        <f t="shared" si="15"/>
        <v>0.01</v>
      </c>
      <c r="AA15" s="22">
        <f t="shared" si="16"/>
        <v>0.01</v>
      </c>
      <c r="AB15" s="22">
        <f t="shared" si="17"/>
        <v>0</v>
      </c>
      <c r="AC15" s="22">
        <f t="shared" si="18"/>
        <v>0</v>
      </c>
      <c r="AD15" s="22">
        <f t="shared" si="19"/>
        <v>0.01</v>
      </c>
      <c r="AE15" s="22">
        <f t="shared" si="20"/>
        <v>0</v>
      </c>
      <c r="AF15" s="22">
        <f t="shared" si="21"/>
        <v>0.01</v>
      </c>
      <c r="AG15" s="22">
        <f t="shared" si="22"/>
        <v>0.01</v>
      </c>
      <c r="AH15" s="22">
        <f t="shared" si="23"/>
        <v>0</v>
      </c>
      <c r="AI15" s="22">
        <f t="shared" si="24"/>
        <v>0.01</v>
      </c>
      <c r="AJ15" s="22">
        <f t="shared" si="25"/>
        <v>0.01</v>
      </c>
    </row>
    <row r="16" spans="1:36" ht="12.95" customHeight="1">
      <c r="A16" s="21">
        <v>993</v>
      </c>
      <c r="B16" s="78" t="s">
        <v>347</v>
      </c>
      <c r="C16" s="79"/>
      <c r="D16" s="21">
        <v>10</v>
      </c>
      <c r="E16" s="21">
        <v>8</v>
      </c>
      <c r="F16" s="4">
        <f t="shared" si="0"/>
        <v>0.03</v>
      </c>
      <c r="G16" s="5"/>
      <c r="H16" s="21" t="s">
        <v>340</v>
      </c>
      <c r="I16" s="21" t="s">
        <v>343</v>
      </c>
      <c r="J16" s="1" t="s">
        <v>15</v>
      </c>
      <c r="K16" s="22">
        <f t="shared" si="1"/>
        <v>0.03</v>
      </c>
      <c r="L16" s="22">
        <f t="shared" si="2"/>
        <v>0.03</v>
      </c>
      <c r="M16" s="22">
        <f t="shared" si="3"/>
        <v>0.03</v>
      </c>
      <c r="N16" s="22">
        <f t="shared" si="4"/>
        <v>0.04</v>
      </c>
      <c r="O16" s="22">
        <f t="shared" si="5"/>
        <v>0.04</v>
      </c>
      <c r="P16" s="22">
        <f t="shared" si="26"/>
        <v>0.03</v>
      </c>
      <c r="Q16" s="22">
        <f t="shared" si="6"/>
        <v>0.03</v>
      </c>
      <c r="R16" s="22">
        <f t="shared" si="7"/>
        <v>0.03</v>
      </c>
      <c r="S16" s="22">
        <f t="shared" si="8"/>
        <v>0.03</v>
      </c>
      <c r="T16" s="22">
        <f t="shared" si="9"/>
        <v>0.03</v>
      </c>
      <c r="U16" s="22">
        <f t="shared" si="10"/>
        <v>0.03</v>
      </c>
      <c r="V16" s="22">
        <f t="shared" si="11"/>
        <v>0.04</v>
      </c>
      <c r="W16" s="22">
        <f t="shared" si="12"/>
        <v>0.04</v>
      </c>
      <c r="X16" s="22">
        <f t="shared" si="13"/>
        <v>0.03</v>
      </c>
      <c r="Y16" s="22">
        <f t="shared" si="14"/>
        <v>0.03</v>
      </c>
      <c r="Z16" s="22">
        <f t="shared" si="15"/>
        <v>0.04</v>
      </c>
      <c r="AA16" s="22">
        <f t="shared" si="16"/>
        <v>0.03</v>
      </c>
      <c r="AB16" s="22">
        <f t="shared" si="17"/>
        <v>0.03</v>
      </c>
      <c r="AC16" s="22">
        <f t="shared" si="18"/>
        <v>0.03</v>
      </c>
      <c r="AD16" s="22">
        <f t="shared" si="19"/>
        <v>0.04</v>
      </c>
      <c r="AE16" s="22">
        <f t="shared" si="20"/>
        <v>0.03</v>
      </c>
      <c r="AF16" s="22">
        <f t="shared" si="21"/>
        <v>0.03</v>
      </c>
      <c r="AG16" s="22">
        <f t="shared" si="22"/>
        <v>0.03</v>
      </c>
      <c r="AH16" s="22">
        <f t="shared" si="23"/>
        <v>0.03</v>
      </c>
      <c r="AI16" s="22">
        <f t="shared" si="24"/>
        <v>0.04</v>
      </c>
      <c r="AJ16" s="22">
        <f t="shared" si="25"/>
        <v>0.03</v>
      </c>
    </row>
    <row r="17" spans="1:36" ht="12.95" customHeight="1">
      <c r="A17" s="21">
        <v>994</v>
      </c>
      <c r="B17" s="78" t="s">
        <v>348</v>
      </c>
      <c r="C17" s="79"/>
      <c r="D17" s="21">
        <v>18</v>
      </c>
      <c r="E17" s="21">
        <v>16</v>
      </c>
      <c r="F17" s="4">
        <f t="shared" si="0"/>
        <v>0.19</v>
      </c>
      <c r="G17" s="5"/>
      <c r="H17" s="21"/>
      <c r="I17" s="21"/>
      <c r="J17" s="1" t="s">
        <v>15</v>
      </c>
      <c r="K17" s="22">
        <f t="shared" si="1"/>
        <v>0.19</v>
      </c>
      <c r="L17" s="22">
        <f t="shared" si="2"/>
        <v>0.21</v>
      </c>
      <c r="M17" s="22">
        <f t="shared" si="3"/>
        <v>0.21</v>
      </c>
      <c r="N17" s="22">
        <f t="shared" si="4"/>
        <v>0.21</v>
      </c>
      <c r="O17" s="22">
        <f t="shared" si="5"/>
        <v>0.21</v>
      </c>
      <c r="P17" s="22">
        <f t="shared" si="26"/>
        <v>0.21</v>
      </c>
      <c r="Q17" s="22">
        <f t="shared" si="6"/>
        <v>0.19</v>
      </c>
      <c r="R17" s="22">
        <f t="shared" si="7"/>
        <v>0.21</v>
      </c>
      <c r="S17" s="22">
        <f t="shared" si="8"/>
        <v>0.21</v>
      </c>
      <c r="T17" s="22">
        <f t="shared" si="9"/>
        <v>0.22</v>
      </c>
      <c r="U17" s="22">
        <f t="shared" si="10"/>
        <v>0.21</v>
      </c>
      <c r="V17" s="22">
        <f t="shared" si="11"/>
        <v>0.21</v>
      </c>
      <c r="W17" s="22">
        <f t="shared" si="12"/>
        <v>0.2</v>
      </c>
      <c r="X17" s="22">
        <f t="shared" si="13"/>
        <v>0.21</v>
      </c>
      <c r="Y17" s="22">
        <f t="shared" si="14"/>
        <v>0.18</v>
      </c>
      <c r="Z17" s="22">
        <f t="shared" si="15"/>
        <v>0.2</v>
      </c>
      <c r="AA17" s="22">
        <f t="shared" si="16"/>
        <v>0.19</v>
      </c>
      <c r="AB17" s="22">
        <f t="shared" si="17"/>
        <v>0.21</v>
      </c>
      <c r="AC17" s="22">
        <f t="shared" si="18"/>
        <v>0.21</v>
      </c>
      <c r="AD17" s="22">
        <f t="shared" si="19"/>
        <v>0.24</v>
      </c>
      <c r="AE17" s="22">
        <f t="shared" si="20"/>
        <v>0.19</v>
      </c>
      <c r="AF17" s="22">
        <f t="shared" si="21"/>
        <v>0.21</v>
      </c>
      <c r="AG17" s="22">
        <f t="shared" si="22"/>
        <v>0.18</v>
      </c>
      <c r="AH17" s="22">
        <f t="shared" si="23"/>
        <v>0.19</v>
      </c>
      <c r="AI17" s="22">
        <f t="shared" si="24"/>
        <v>0.21</v>
      </c>
      <c r="AJ17" s="22">
        <f t="shared" si="25"/>
        <v>0.19</v>
      </c>
    </row>
    <row r="18" spans="1:36" ht="12.95" customHeight="1">
      <c r="A18" s="21">
        <v>995</v>
      </c>
      <c r="B18" s="78" t="s">
        <v>333</v>
      </c>
      <c r="C18" s="79"/>
      <c r="D18" s="21">
        <v>18</v>
      </c>
      <c r="E18" s="21">
        <v>17</v>
      </c>
      <c r="F18" s="4">
        <f t="shared" si="0"/>
        <v>0.2</v>
      </c>
      <c r="G18" s="5" t="s">
        <v>349</v>
      </c>
      <c r="H18" s="21" t="s">
        <v>340</v>
      </c>
      <c r="I18" s="21" t="s">
        <v>343</v>
      </c>
      <c r="J18" s="1" t="s">
        <v>15</v>
      </c>
      <c r="K18" s="22">
        <f t="shared" si="1"/>
        <v>0.21</v>
      </c>
      <c r="L18" s="22">
        <f t="shared" si="2"/>
        <v>0.22</v>
      </c>
      <c r="M18" s="22">
        <f t="shared" si="3"/>
        <v>0.23</v>
      </c>
      <c r="N18" s="22">
        <f t="shared" si="4"/>
        <v>0.23</v>
      </c>
      <c r="O18" s="22">
        <f t="shared" si="5"/>
        <v>0.23</v>
      </c>
      <c r="P18" s="22">
        <f t="shared" si="26"/>
        <v>0.22</v>
      </c>
      <c r="Q18" s="22">
        <f t="shared" si="6"/>
        <v>0.2</v>
      </c>
      <c r="R18" s="22">
        <f t="shared" si="7"/>
        <v>0.22</v>
      </c>
      <c r="S18" s="22">
        <f t="shared" si="8"/>
        <v>0.23</v>
      </c>
      <c r="T18" s="22">
        <f t="shared" si="9"/>
        <v>0.24</v>
      </c>
      <c r="U18" s="22">
        <f t="shared" si="10"/>
        <v>0.22</v>
      </c>
      <c r="V18" s="22">
        <f t="shared" si="11"/>
        <v>0.23</v>
      </c>
      <c r="W18" s="22">
        <f t="shared" si="12"/>
        <v>0.22</v>
      </c>
      <c r="X18" s="22">
        <f t="shared" si="13"/>
        <v>0.22</v>
      </c>
      <c r="Y18" s="22">
        <f t="shared" si="14"/>
        <v>0.19</v>
      </c>
      <c r="Z18" s="22">
        <f t="shared" si="15"/>
        <v>0.22</v>
      </c>
      <c r="AA18" s="22">
        <f t="shared" si="16"/>
        <v>0.2</v>
      </c>
      <c r="AB18" s="22">
        <f t="shared" si="17"/>
        <v>0.22</v>
      </c>
      <c r="AC18" s="22">
        <f t="shared" si="18"/>
        <v>0.22</v>
      </c>
      <c r="AD18" s="22">
        <f t="shared" si="19"/>
        <v>0.26</v>
      </c>
      <c r="AE18" s="22">
        <f t="shared" si="20"/>
        <v>0.2</v>
      </c>
      <c r="AF18" s="22">
        <f t="shared" si="21"/>
        <v>0.22</v>
      </c>
      <c r="AG18" s="22">
        <f t="shared" si="22"/>
        <v>0.19</v>
      </c>
      <c r="AH18" s="22">
        <f t="shared" si="23"/>
        <v>0.2</v>
      </c>
      <c r="AI18" s="22">
        <f t="shared" si="24"/>
        <v>0.22</v>
      </c>
      <c r="AJ18" s="22">
        <f t="shared" si="25"/>
        <v>0.2</v>
      </c>
    </row>
    <row r="19" spans="1:36" ht="12.95" customHeight="1">
      <c r="A19" s="21">
        <v>996</v>
      </c>
      <c r="B19" s="78" t="s">
        <v>333</v>
      </c>
      <c r="C19" s="79"/>
      <c r="D19" s="21">
        <v>12</v>
      </c>
      <c r="E19" s="21">
        <v>14</v>
      </c>
      <c r="F19" s="4">
        <f t="shared" si="0"/>
        <v>0.08</v>
      </c>
      <c r="G19" s="5" t="s">
        <v>338</v>
      </c>
      <c r="H19" s="21" t="s">
        <v>340</v>
      </c>
      <c r="I19" s="21" t="s">
        <v>343</v>
      </c>
      <c r="J19" s="1" t="s">
        <v>15</v>
      </c>
      <c r="K19" s="22">
        <f t="shared" si="1"/>
        <v>0.08</v>
      </c>
      <c r="L19" s="22">
        <f t="shared" si="2"/>
        <v>0.09</v>
      </c>
      <c r="M19" s="22">
        <f t="shared" si="3"/>
        <v>0.09</v>
      </c>
      <c r="N19" s="22">
        <f t="shared" si="4"/>
        <v>0.09</v>
      </c>
      <c r="O19" s="22">
        <f t="shared" si="5"/>
        <v>0.09</v>
      </c>
      <c r="P19" s="22">
        <f t="shared" si="26"/>
        <v>0.09</v>
      </c>
      <c r="Q19" s="22">
        <f t="shared" si="6"/>
        <v>0.08</v>
      </c>
      <c r="R19" s="22">
        <f t="shared" si="7"/>
        <v>0.08</v>
      </c>
      <c r="S19" s="22">
        <f t="shared" si="8"/>
        <v>0.09</v>
      </c>
      <c r="T19" s="22">
        <f t="shared" si="9"/>
        <v>0.09</v>
      </c>
      <c r="U19" s="22">
        <f t="shared" si="10"/>
        <v>0.08</v>
      </c>
      <c r="V19" s="22">
        <f t="shared" si="11"/>
        <v>0.09</v>
      </c>
      <c r="W19" s="22">
        <f t="shared" si="12"/>
        <v>0.09</v>
      </c>
      <c r="X19" s="22">
        <f t="shared" si="13"/>
        <v>0.09</v>
      </c>
      <c r="Y19" s="22">
        <f t="shared" si="14"/>
        <v>7.0000000000000007E-2</v>
      </c>
      <c r="Z19" s="22">
        <f t="shared" si="15"/>
        <v>0.09</v>
      </c>
      <c r="AA19" s="22">
        <f t="shared" si="16"/>
        <v>0.08</v>
      </c>
      <c r="AB19" s="22">
        <f t="shared" si="17"/>
        <v>0.08</v>
      </c>
      <c r="AC19" s="22">
        <f t="shared" si="18"/>
        <v>0.08</v>
      </c>
      <c r="AD19" s="22">
        <f t="shared" si="19"/>
        <v>0.11</v>
      </c>
      <c r="AE19" s="22">
        <f t="shared" si="20"/>
        <v>0.08</v>
      </c>
      <c r="AF19" s="22">
        <f t="shared" si="21"/>
        <v>0.08</v>
      </c>
      <c r="AG19" s="22">
        <f t="shared" si="22"/>
        <v>7.0000000000000007E-2</v>
      </c>
      <c r="AH19" s="22">
        <f t="shared" si="23"/>
        <v>0.08</v>
      </c>
      <c r="AI19" s="22">
        <f t="shared" si="24"/>
        <v>0.09</v>
      </c>
      <c r="AJ19" s="22">
        <f t="shared" si="25"/>
        <v>0.08</v>
      </c>
    </row>
    <row r="20" spans="1:36" ht="12.95" customHeight="1">
      <c r="A20" s="21">
        <v>997</v>
      </c>
      <c r="B20" s="78" t="s">
        <v>348</v>
      </c>
      <c r="C20" s="79"/>
      <c r="D20" s="21">
        <v>16</v>
      </c>
      <c r="E20" s="21">
        <v>17</v>
      </c>
      <c r="F20" s="4">
        <f t="shared" si="0"/>
        <v>0.16</v>
      </c>
      <c r="G20" s="5"/>
      <c r="H20" s="21"/>
      <c r="I20" s="21"/>
      <c r="J20" s="1" t="s">
        <v>15</v>
      </c>
      <c r="K20" s="22">
        <f t="shared" si="1"/>
        <v>0.17</v>
      </c>
      <c r="L20" s="22">
        <f t="shared" si="2"/>
        <v>0.18</v>
      </c>
      <c r="M20" s="22">
        <f t="shared" si="3"/>
        <v>0.18</v>
      </c>
      <c r="N20" s="22">
        <f t="shared" si="4"/>
        <v>0.18</v>
      </c>
      <c r="O20" s="22">
        <f t="shared" si="5"/>
        <v>0.18</v>
      </c>
      <c r="P20" s="22">
        <f t="shared" si="26"/>
        <v>0.18</v>
      </c>
      <c r="Q20" s="22">
        <f t="shared" si="6"/>
        <v>0.16</v>
      </c>
      <c r="R20" s="22">
        <f t="shared" si="7"/>
        <v>0.18</v>
      </c>
      <c r="S20" s="22">
        <f t="shared" si="8"/>
        <v>0.18</v>
      </c>
      <c r="T20" s="22">
        <f t="shared" si="9"/>
        <v>0.19</v>
      </c>
      <c r="U20" s="22">
        <f t="shared" si="10"/>
        <v>0.18</v>
      </c>
      <c r="V20" s="22">
        <f t="shared" si="11"/>
        <v>0.18</v>
      </c>
      <c r="W20" s="22">
        <f t="shared" si="12"/>
        <v>0.17</v>
      </c>
      <c r="X20" s="22">
        <f t="shared" si="13"/>
        <v>0.18</v>
      </c>
      <c r="Y20" s="22">
        <f t="shared" si="14"/>
        <v>0.15</v>
      </c>
      <c r="Z20" s="22">
        <f t="shared" si="15"/>
        <v>0.17</v>
      </c>
      <c r="AA20" s="22">
        <f t="shared" si="16"/>
        <v>0.16</v>
      </c>
      <c r="AB20" s="22">
        <f t="shared" si="17"/>
        <v>0.17</v>
      </c>
      <c r="AC20" s="22">
        <f t="shared" si="18"/>
        <v>0.18</v>
      </c>
      <c r="AD20" s="22">
        <f t="shared" si="19"/>
        <v>0.21</v>
      </c>
      <c r="AE20" s="22">
        <f t="shared" si="20"/>
        <v>0.16</v>
      </c>
      <c r="AF20" s="22">
        <f t="shared" si="21"/>
        <v>0.17</v>
      </c>
      <c r="AG20" s="22">
        <f t="shared" si="22"/>
        <v>0.15</v>
      </c>
      <c r="AH20" s="22">
        <f t="shared" si="23"/>
        <v>0.16</v>
      </c>
      <c r="AI20" s="22">
        <f t="shared" si="24"/>
        <v>0.18</v>
      </c>
      <c r="AJ20" s="22">
        <f t="shared" si="25"/>
        <v>0.16</v>
      </c>
    </row>
    <row r="21" spans="1:36" ht="12.95" customHeight="1">
      <c r="A21" s="21">
        <v>998</v>
      </c>
      <c r="B21" s="78" t="s">
        <v>334</v>
      </c>
      <c r="C21" s="79"/>
      <c r="D21" s="21">
        <v>8</v>
      </c>
      <c r="E21" s="21">
        <v>12</v>
      </c>
      <c r="F21" s="4">
        <f t="shared" si="0"/>
        <v>0.03</v>
      </c>
      <c r="G21" s="5" t="s">
        <v>338</v>
      </c>
      <c r="H21" s="21" t="s">
        <v>340</v>
      </c>
      <c r="I21" s="21" t="s">
        <v>182</v>
      </c>
      <c r="J21" s="1" t="s">
        <v>15</v>
      </c>
      <c r="K21" s="22">
        <f t="shared" si="1"/>
        <v>0.04</v>
      </c>
      <c r="L21" s="22">
        <f t="shared" si="2"/>
        <v>0.03</v>
      </c>
      <c r="M21" s="22">
        <f t="shared" si="3"/>
        <v>0.04</v>
      </c>
      <c r="N21" s="22">
        <f t="shared" si="4"/>
        <v>0.04</v>
      </c>
      <c r="O21" s="22">
        <f t="shared" si="5"/>
        <v>0.04</v>
      </c>
      <c r="P21" s="22">
        <f t="shared" si="26"/>
        <v>0.04</v>
      </c>
      <c r="Q21" s="22">
        <f t="shared" si="6"/>
        <v>0.03</v>
      </c>
      <c r="R21" s="22">
        <f t="shared" si="7"/>
        <v>0.03</v>
      </c>
      <c r="S21" s="22">
        <f t="shared" si="8"/>
        <v>0.04</v>
      </c>
      <c r="T21" s="22">
        <f t="shared" si="9"/>
        <v>0.04</v>
      </c>
      <c r="U21" s="22">
        <f t="shared" si="10"/>
        <v>0.03</v>
      </c>
      <c r="V21" s="22">
        <f t="shared" si="11"/>
        <v>0.03</v>
      </c>
      <c r="W21" s="22">
        <f t="shared" si="12"/>
        <v>0.03</v>
      </c>
      <c r="X21" s="22">
        <f t="shared" si="13"/>
        <v>0.04</v>
      </c>
      <c r="Y21" s="22">
        <f t="shared" si="14"/>
        <v>0.03</v>
      </c>
      <c r="Z21" s="22">
        <f t="shared" si="15"/>
        <v>0.03</v>
      </c>
      <c r="AA21" s="22">
        <f t="shared" si="16"/>
        <v>0.03</v>
      </c>
      <c r="AB21" s="22">
        <f t="shared" si="17"/>
        <v>0.03</v>
      </c>
      <c r="AC21" s="22">
        <f t="shared" si="18"/>
        <v>0.03</v>
      </c>
      <c r="AD21" s="22">
        <f t="shared" si="19"/>
        <v>0.05</v>
      </c>
      <c r="AE21" s="22">
        <f t="shared" si="20"/>
        <v>0.03</v>
      </c>
      <c r="AF21" s="22">
        <f t="shared" si="21"/>
        <v>0.03</v>
      </c>
      <c r="AG21" s="22">
        <f t="shared" si="22"/>
        <v>0.03</v>
      </c>
      <c r="AH21" s="22">
        <f t="shared" si="23"/>
        <v>0.03</v>
      </c>
      <c r="AI21" s="22">
        <f t="shared" si="24"/>
        <v>0.04</v>
      </c>
      <c r="AJ21" s="22">
        <f t="shared" si="25"/>
        <v>0.03</v>
      </c>
    </row>
    <row r="22" spans="1:36" ht="12.95" customHeight="1">
      <c r="A22" s="21">
        <v>999</v>
      </c>
      <c r="B22" s="78" t="s">
        <v>334</v>
      </c>
      <c r="C22" s="79"/>
      <c r="D22" s="21">
        <v>14</v>
      </c>
      <c r="E22" s="21">
        <v>16</v>
      </c>
      <c r="F22" s="4">
        <f t="shared" si="0"/>
        <v>0.12</v>
      </c>
      <c r="G22" s="5" t="s">
        <v>338</v>
      </c>
      <c r="H22" s="21"/>
      <c r="I22" s="21"/>
      <c r="J22" s="1" t="s">
        <v>15</v>
      </c>
      <c r="K22" s="22">
        <f t="shared" si="1"/>
        <v>0.13</v>
      </c>
      <c r="L22" s="22">
        <f t="shared" si="2"/>
        <v>0.13</v>
      </c>
      <c r="M22" s="22">
        <f t="shared" si="3"/>
        <v>0.14000000000000001</v>
      </c>
      <c r="N22" s="22">
        <f t="shared" si="4"/>
        <v>0.14000000000000001</v>
      </c>
      <c r="O22" s="22">
        <f t="shared" si="5"/>
        <v>0.14000000000000001</v>
      </c>
      <c r="P22" s="22">
        <f t="shared" si="26"/>
        <v>0.13</v>
      </c>
      <c r="Q22" s="22">
        <f t="shared" si="6"/>
        <v>0.12</v>
      </c>
      <c r="R22" s="22">
        <f t="shared" si="7"/>
        <v>0.13</v>
      </c>
      <c r="S22" s="22">
        <f t="shared" si="8"/>
        <v>0.14000000000000001</v>
      </c>
      <c r="T22" s="22">
        <f t="shared" si="9"/>
        <v>0.14000000000000001</v>
      </c>
      <c r="U22" s="22">
        <f t="shared" si="10"/>
        <v>0.13</v>
      </c>
      <c r="V22" s="22">
        <f t="shared" si="11"/>
        <v>0.13</v>
      </c>
      <c r="W22" s="22">
        <f t="shared" si="12"/>
        <v>0.13</v>
      </c>
      <c r="X22" s="22">
        <f t="shared" si="13"/>
        <v>0.13</v>
      </c>
      <c r="Y22" s="22">
        <f t="shared" si="14"/>
        <v>0.11</v>
      </c>
      <c r="Z22" s="22">
        <f t="shared" si="15"/>
        <v>0.13</v>
      </c>
      <c r="AA22" s="22">
        <f t="shared" si="16"/>
        <v>0.12</v>
      </c>
      <c r="AB22" s="22">
        <f t="shared" si="17"/>
        <v>0.13</v>
      </c>
      <c r="AC22" s="22">
        <f t="shared" si="18"/>
        <v>0.13</v>
      </c>
      <c r="AD22" s="22">
        <f t="shared" si="19"/>
        <v>0.16</v>
      </c>
      <c r="AE22" s="22">
        <f t="shared" si="20"/>
        <v>0.12</v>
      </c>
      <c r="AF22" s="22">
        <f t="shared" si="21"/>
        <v>0.13</v>
      </c>
      <c r="AG22" s="22">
        <f t="shared" si="22"/>
        <v>0.11</v>
      </c>
      <c r="AH22" s="22">
        <f t="shared" si="23"/>
        <v>0.12</v>
      </c>
      <c r="AI22" s="22">
        <f t="shared" si="24"/>
        <v>0.13</v>
      </c>
      <c r="AJ22" s="22">
        <f t="shared" si="25"/>
        <v>0.12</v>
      </c>
    </row>
    <row r="23" spans="1:36" ht="12.95" customHeight="1">
      <c r="A23" s="21">
        <v>1000</v>
      </c>
      <c r="B23" s="78" t="s">
        <v>331</v>
      </c>
      <c r="C23" s="79"/>
      <c r="D23" s="21">
        <v>16</v>
      </c>
      <c r="E23" s="21">
        <v>16</v>
      </c>
      <c r="F23" s="4">
        <f t="shared" si="0"/>
        <v>0.15</v>
      </c>
      <c r="G23" s="5"/>
      <c r="H23" s="21"/>
      <c r="I23" s="21"/>
      <c r="J23" s="1" t="s">
        <v>15</v>
      </c>
      <c r="K23" s="22">
        <f t="shared" si="1"/>
        <v>0.16</v>
      </c>
      <c r="L23" s="22">
        <f t="shared" si="2"/>
        <v>0.17</v>
      </c>
      <c r="M23" s="22">
        <f t="shared" si="3"/>
        <v>0.17</v>
      </c>
      <c r="N23" s="22">
        <f t="shared" si="4"/>
        <v>0.17</v>
      </c>
      <c r="O23" s="22">
        <f t="shared" si="5"/>
        <v>0.17</v>
      </c>
      <c r="P23" s="22">
        <f t="shared" si="26"/>
        <v>0.17</v>
      </c>
      <c r="Q23" s="22">
        <f t="shared" si="6"/>
        <v>0.15</v>
      </c>
      <c r="R23" s="22">
        <f t="shared" si="7"/>
        <v>0.17</v>
      </c>
      <c r="S23" s="22">
        <f t="shared" si="8"/>
        <v>0.17</v>
      </c>
      <c r="T23" s="22">
        <f t="shared" si="9"/>
        <v>0.18</v>
      </c>
      <c r="U23" s="22">
        <f t="shared" si="10"/>
        <v>0.17</v>
      </c>
      <c r="V23" s="22">
        <f t="shared" si="11"/>
        <v>0.17</v>
      </c>
      <c r="W23" s="22">
        <f t="shared" si="12"/>
        <v>0.16</v>
      </c>
      <c r="X23" s="22">
        <f t="shared" si="13"/>
        <v>0.17</v>
      </c>
      <c r="Y23" s="22">
        <f t="shared" si="14"/>
        <v>0.14000000000000001</v>
      </c>
      <c r="Z23" s="22">
        <f t="shared" si="15"/>
        <v>0.16</v>
      </c>
      <c r="AA23" s="22">
        <f t="shared" si="16"/>
        <v>0.15</v>
      </c>
      <c r="AB23" s="22">
        <f t="shared" si="17"/>
        <v>0.16</v>
      </c>
      <c r="AC23" s="22">
        <f t="shared" si="18"/>
        <v>0.17</v>
      </c>
      <c r="AD23" s="22">
        <f t="shared" si="19"/>
        <v>0.2</v>
      </c>
      <c r="AE23" s="22">
        <f t="shared" si="20"/>
        <v>0.15</v>
      </c>
      <c r="AF23" s="22">
        <f t="shared" si="21"/>
        <v>0.16</v>
      </c>
      <c r="AG23" s="22">
        <f t="shared" si="22"/>
        <v>0.14000000000000001</v>
      </c>
      <c r="AH23" s="22">
        <f t="shared" si="23"/>
        <v>0.15</v>
      </c>
      <c r="AI23" s="22">
        <f t="shared" si="24"/>
        <v>0.17</v>
      </c>
      <c r="AJ23" s="22">
        <f t="shared" si="25"/>
        <v>0.15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373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20</v>
      </c>
      <c r="D47" s="13">
        <f>COUNTIF(G4:G43,"*下層*")</f>
        <v>0</v>
      </c>
      <c r="E47" s="13">
        <f>COUNTA(A4:A43)</f>
        <v>20</v>
      </c>
      <c r="F47" s="9"/>
      <c r="G47" s="14">
        <f>C47*100</f>
        <v>2000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13</v>
      </c>
      <c r="D49" s="13" t="str">
        <f>IF(D47&gt;0,ROUND(SUMIF(G4:G43,"*下層*",D4:D43)/D47,0),"")</f>
        <v/>
      </c>
      <c r="E49" s="13">
        <f>ROUND(SUM(D4:D43)/E47,0)</f>
        <v>13</v>
      </c>
      <c r="F49" s="12"/>
      <c r="G49" s="14">
        <f>C49</f>
        <v>13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2.23</v>
      </c>
      <c r="D50" s="15">
        <f>SUMIF(G4:G43,"*下層*",F4:F43)</f>
        <v>0</v>
      </c>
      <c r="E50" s="4">
        <f>SUM(F4:F43)</f>
        <v>2.23</v>
      </c>
      <c r="F50" s="12"/>
      <c r="G50" s="16">
        <f>C50*100</f>
        <v>223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形状比＝100、Sr＝17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14</v>
      </c>
      <c r="D54" s="13">
        <f>COUNTIF(H4:H43,"▲")</f>
        <v>0</v>
      </c>
      <c r="E54" s="13">
        <f>COUNTA(H4:H43)</f>
        <v>14</v>
      </c>
      <c r="F54" s="9"/>
      <c r="G54" s="14">
        <f>C54*100</f>
        <v>1400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12</v>
      </c>
      <c r="D56" s="13" t="str">
        <f>IF(D54&gt;0,ROUND(SUMIF(H4:H43,"▲",D4:D43)/D54,0),"")</f>
        <v/>
      </c>
      <c r="E56" s="13">
        <f>ROUND(SUMIF(H4:H43,"*",D4:D43)/E54,0)</f>
        <v>12</v>
      </c>
      <c r="F56" s="12"/>
      <c r="G56" s="14">
        <f>C56</f>
        <v>12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1.37</v>
      </c>
      <c r="D57" s="15">
        <f>SUMIF(H4:H43,"▲",F4:F43)</f>
        <v>0</v>
      </c>
      <c r="E57" s="15">
        <f>SUM(C57:D57)</f>
        <v>1.37</v>
      </c>
      <c r="F57" s="12"/>
      <c r="G57" s="18">
        <f>C57*100</f>
        <v>137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70</v>
      </c>
      <c r="D61" s="19" t="str">
        <f>IF(D47&gt;0,ROUND(D54/D47*100,1),"")</f>
        <v/>
      </c>
      <c r="E61" s="19">
        <f>ROUND(E54/E47*100,1)</f>
        <v>70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61.4</v>
      </c>
      <c r="D62" s="19" t="str">
        <f>IF(D47&gt;0,ROUND(D57/D50*100,1),"")</f>
        <v/>
      </c>
      <c r="E62" s="19">
        <f>ROUND(E57/E50*100,1)</f>
        <v>61.4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16</v>
      </c>
      <c r="D67" s="13" t="str">
        <f>IF(D66&gt;0,ROUND(SUMIFS(E4:E43,G4:G43,"*下層*",H4:H43,"")/D66,0),"")</f>
        <v/>
      </c>
      <c r="E67" s="13">
        <f>IF(E66&gt;0,ROUND(SUMIF(H4:H43,"",E4:E43)/E66,0),"")</f>
        <v>16</v>
      </c>
      <c r="F67" s="12"/>
      <c r="G67" s="14">
        <f>C67</f>
        <v>16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15</v>
      </c>
      <c r="D68" s="13" t="str">
        <f>IF(D66&gt;0,ROUND(SUMIFS(D4:D43,G4:G43,"*下層*",H4:H43,"")/D66,0),"")</f>
        <v/>
      </c>
      <c r="E68" s="13">
        <f>IF(E66&gt;0,ROUND(SUMIF(H4:H43,"",D4:D43)/E66,0),"")</f>
        <v>15</v>
      </c>
      <c r="F68" s="12"/>
      <c r="G68" s="14">
        <f>C68</f>
        <v>15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0.85999999999999988</v>
      </c>
      <c r="D69" s="15" t="str">
        <f>IF(D66&gt;0,D50-D57,"")</f>
        <v/>
      </c>
      <c r="E69" s="4">
        <f>SUM(C69:D69)</f>
        <v>0.85999999999999988</v>
      </c>
      <c r="F69" s="12"/>
      <c r="G69" s="16">
        <f>C69*100</f>
        <v>85.999999999999986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形状比＝107、Sr＝26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51" priority="16" stopIfTrue="1">
      <formula>AND(($H4="スギ"),(#REF!&lt;12))</formula>
    </cfRule>
  </conditionalFormatting>
  <conditionalFormatting sqref="L4:L43">
    <cfRule type="expression" dxfId="350" priority="15" stopIfTrue="1">
      <formula>AND(($H4="スギ"),(#REF!&lt;22),(#REF!&gt;=12))</formula>
    </cfRule>
  </conditionalFormatting>
  <conditionalFormatting sqref="M4:M43">
    <cfRule type="expression" dxfId="349" priority="14" stopIfTrue="1">
      <formula>AND(($H4="スギ"),(#REF!&lt;32),(#REF!&gt;=22))</formula>
    </cfRule>
  </conditionalFormatting>
  <conditionalFormatting sqref="N4:N43">
    <cfRule type="expression" dxfId="348" priority="13" stopIfTrue="1">
      <formula>AND(($H4="スギ"),(#REF!&lt;42),(#REF!&gt;=32))</formula>
    </cfRule>
  </conditionalFormatting>
  <conditionalFormatting sqref="S4:S43">
    <cfRule type="expression" dxfId="347" priority="9" stopIfTrue="1">
      <formula>AND(($H4="ヒノキ"),(#REF!&lt;32),(#REF!&gt;=22))</formula>
    </cfRule>
  </conditionalFormatting>
  <conditionalFormatting sqref="Z4:AF43 U4:U43 AJ4:AJ43 O4:P43">
    <cfRule type="expression" dxfId="346" priority="12" stopIfTrue="1">
      <formula>AND(($H4="スギ"),(#REF!&gt;=42))</formula>
    </cfRule>
  </conditionalFormatting>
  <conditionalFormatting sqref="Z4:AF43 AJ4:AJ43 T4:U43">
    <cfRule type="expression" dxfId="345" priority="8" stopIfTrue="1">
      <formula>AND(($H4="ヒノキ"),(#REF!&gt;=32))</formula>
    </cfRule>
  </conditionalFormatting>
  <conditionalFormatting sqref="AA4:AA43 Q4:Q43">
    <cfRule type="expression" dxfId="344" priority="11" stopIfTrue="1">
      <formula>AND(($H4="ヒノキ"),(#REF!&lt;12))</formula>
    </cfRule>
  </conditionalFormatting>
  <conditionalFormatting sqref="AA4:AA43 V4:V43">
    <cfRule type="expression" dxfId="343" priority="7" stopIfTrue="1">
      <formula>AND(($H4="アカマツ"),(#REF!&lt;12))</formula>
    </cfRule>
  </conditionalFormatting>
  <conditionalFormatting sqref="AB4:AB43 W4:W43">
    <cfRule type="expression" dxfId="342" priority="6" stopIfTrue="1">
      <formula>AND(($H4="アカマツ"),(#REF!&lt;22),(#REF!&gt;=12))</formula>
    </cfRule>
  </conditionalFormatting>
  <conditionalFormatting sqref="AB4:AE43 R4:R43">
    <cfRule type="expression" dxfId="341" priority="10" stopIfTrue="1">
      <formula>AND(($H4="ヒノキ"),(#REF!&lt;22),(#REF!&gt;=12))</formula>
    </cfRule>
  </conditionalFormatting>
  <conditionalFormatting sqref="AC4:AC43 X4:X43">
    <cfRule type="expression" dxfId="340" priority="5" stopIfTrue="1">
      <formula>AND(($H4="アカマツ"),(#REF!&lt;42),(#REF!&gt;=22))</formula>
    </cfRule>
  </conditionalFormatting>
  <conditionalFormatting sqref="AG4:AG43">
    <cfRule type="expression" dxfId="339" priority="3" stopIfTrue="1">
      <formula>AND(($H4&lt;&gt;"スギ"),($H4&lt;&gt;"ヒノキ"),($H4&lt;&gt;"アカマツ"),(#REF!&lt;12))</formula>
    </cfRule>
  </conditionalFormatting>
  <conditionalFormatting sqref="AH4:AH43">
    <cfRule type="expression" dxfId="33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3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33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0998B-CA33-4FDB-AB7C-D175B1310F4E}">
  <sheetPr>
    <tabColor rgb="FFFFFF00"/>
  </sheetPr>
  <dimension ref="A1:AJ120"/>
  <sheetViews>
    <sheetView showGridLines="0" view="pageBreakPreview" topLeftCell="A40" zoomScale="98" zoomScaleNormal="85" zoomScaleSheetLayoutView="98" workbookViewId="0">
      <selection activeCell="I46" sqref="I46:I59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247</v>
      </c>
      <c r="B2" s="65"/>
      <c r="C2" s="65"/>
      <c r="D2" s="65"/>
      <c r="E2" s="65"/>
      <c r="F2" s="65"/>
      <c r="G2" s="65"/>
      <c r="H2" s="66" t="s">
        <v>311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</v>
      </c>
      <c r="B4" s="78" t="s">
        <v>334</v>
      </c>
      <c r="C4" s="79"/>
      <c r="D4" s="21">
        <v>14</v>
      </c>
      <c r="E4" s="21">
        <v>16</v>
      </c>
      <c r="F4" s="4">
        <f t="shared" ref="F4:F43" si="0">IF(D4&gt;0,IF(B4="スギ",P4,IF(B4="ヒノキ",U4,IF(B4="アカマツ",Z4,IF(B4="カラマツ",AF4,AJ4)))),"")</f>
        <v>0.12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0.13</v>
      </c>
      <c r="L4" s="22">
        <f t="shared" ref="L4:L43" si="2">ROUND(10^(-5+0.73504+1.83346*LOG(D4)+1.06569*LOG(E4)),2)</f>
        <v>0.13</v>
      </c>
      <c r="M4" s="22">
        <f t="shared" ref="M4:M43" si="3">ROUND(10^(-5+0.71514+1.74357*LOG(D4)+1.17719*LOG(E4)),2)</f>
        <v>0.14000000000000001</v>
      </c>
      <c r="N4" s="22">
        <f t="shared" ref="N4:N43" si="4">ROUND(10^(-5+0.82956+1.76381*LOG(D4)+1.06412*LOG(E4)),2)</f>
        <v>0.14000000000000001</v>
      </c>
      <c r="O4" s="22">
        <f t="shared" ref="O4:O43" si="5">ROUND(10^(-5+0.88226+1.79204*LOG(D4)+0.99303*LOG(E4)),2)</f>
        <v>0.14000000000000001</v>
      </c>
      <c r="P4" s="22">
        <f>HLOOKUP($D4,K$3:O$43,MATCH($A4,$A$3:$A$43,0),1)</f>
        <v>0.13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0.12</v>
      </c>
      <c r="R4" s="22">
        <f t="shared" ref="R4:R43" si="7">ROUND(10^(1.905709*LOG(D4)+1.011385*LOG(E4)-4.293729),2)</f>
        <v>0.13</v>
      </c>
      <c r="S4" s="22">
        <f t="shared" ref="S4:S43" si="8">ROUND(10^(1.771888*LOG(D4)+1.138415*LOG(E4)-4.271259),2)</f>
        <v>0.14000000000000001</v>
      </c>
      <c r="T4" s="22">
        <f t="shared" ref="T4:T43" si="9">ROUND(10^(1.671519*LOG(D4)+1.363617*LOG(E4)-4.404407),2)</f>
        <v>0.14000000000000001</v>
      </c>
      <c r="U4" s="22">
        <f t="shared" ref="U4:U43" si="10">HLOOKUP($D4,Q$3:T$43,MATCH($A4,$A$3:$A$43,0),1)</f>
        <v>0.13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0.13</v>
      </c>
      <c r="W4" s="22">
        <f t="shared" ref="W4:W43" si="12">ROUND(10^(-4.155639+1.847898*LOG(D4)+0.951955*LOG(E4)),2)</f>
        <v>0.13</v>
      </c>
      <c r="X4" s="22">
        <f t="shared" ref="X4:X43" si="13">ROUND(10^(-4.194535+1.804172*LOG(D4)+1.034248*LOG(E4)),2)</f>
        <v>0.13</v>
      </c>
      <c r="Y4" s="22">
        <f t="shared" ref="Y4:Y43" si="14">ROUND(10^(-4.42347+2.006485*LOG(D4)+0.967757*LOG(E4)),2)</f>
        <v>0.11</v>
      </c>
      <c r="Z4" s="22">
        <f t="shared" ref="Z4:Z43" si="15">HLOOKUP($D4,V$3:Y$43,MATCH($A4,$A$3:$A$43,0),1)</f>
        <v>0.13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0.12</v>
      </c>
      <c r="AB4" s="22">
        <f t="shared" ref="AB4:AB43" si="17">ROUND(10^(1.979213*LOG(D4)+0.998347*LOG(E4)-4.369281),2)</f>
        <v>0.13</v>
      </c>
      <c r="AC4" s="22">
        <f t="shared" ref="AC4:AC43" si="18">ROUND(10^(1.904401*LOG(D4)+1.062478*LOG(E4)-4.348104),2)</f>
        <v>0.13</v>
      </c>
      <c r="AD4" s="22">
        <f t="shared" ref="AD4:AD43" si="19">ROUND(10^(1.640825*LOG(D4)+1.080387*LOG(E4)-3.976731),2)</f>
        <v>0.16</v>
      </c>
      <c r="AE4" s="22">
        <f t="shared" ref="AE4:AE43" si="20">ROUND(10^(1.90887*LOG(D4)+1.088002*LOG(E4)-4.431495),2)</f>
        <v>0.12</v>
      </c>
      <c r="AF4" s="22">
        <f t="shared" ref="AF4:AF43" si="21">HLOOKUP($D4,AA$3:AE$43,MATCH($A4,$A$3:$A$43,0),1)</f>
        <v>0.13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0.11</v>
      </c>
      <c r="AH4" s="22">
        <f t="shared" ref="AH4:AH43" si="23">ROUND(10^(1.93813902*LOG(D4)+0.96697002*LOG(E4)-4.32216295),2)</f>
        <v>0.12</v>
      </c>
      <c r="AI4" s="22">
        <f t="shared" ref="AI4:AI43" si="24">ROUND(10^(1.82464098*LOG(D4)+0.97625989*LOG(E4)-4.15096808),2)</f>
        <v>0.13</v>
      </c>
      <c r="AJ4" s="22">
        <f t="shared" ref="AJ4:AJ43" si="25">HLOOKUP($D4,AG$3:AI$43,MATCH($A4,$A$3:$A$43,0),1)</f>
        <v>0.12</v>
      </c>
    </row>
    <row r="5" spans="1:36" ht="12.95" customHeight="1">
      <c r="A5" s="21">
        <v>2</v>
      </c>
      <c r="B5" s="78" t="s">
        <v>334</v>
      </c>
      <c r="C5" s="79"/>
      <c r="D5" s="21">
        <v>12</v>
      </c>
      <c r="E5" s="21">
        <v>16</v>
      </c>
      <c r="F5" s="4">
        <f t="shared" si="0"/>
        <v>0.09</v>
      </c>
      <c r="G5" s="5"/>
      <c r="H5" s="21" t="s">
        <v>340</v>
      </c>
      <c r="I5" s="21" t="s">
        <v>342</v>
      </c>
      <c r="J5" s="1" t="s">
        <v>15</v>
      </c>
      <c r="K5" s="22">
        <f t="shared" si="1"/>
        <v>0.1</v>
      </c>
      <c r="L5" s="22">
        <f t="shared" si="2"/>
        <v>0.1</v>
      </c>
      <c r="M5" s="22">
        <f t="shared" si="3"/>
        <v>0.1</v>
      </c>
      <c r="N5" s="22">
        <f t="shared" si="4"/>
        <v>0.1</v>
      </c>
      <c r="O5" s="22">
        <f t="shared" si="5"/>
        <v>0.1</v>
      </c>
      <c r="P5" s="22">
        <f t="shared" ref="P5:P43" si="26">HLOOKUP($D5,K$3:O$43,MATCH(A5,$A$3:$A$43,0),1)</f>
        <v>0.1</v>
      </c>
      <c r="Q5" s="22">
        <f t="shared" si="6"/>
        <v>0.09</v>
      </c>
      <c r="R5" s="22">
        <f t="shared" si="7"/>
        <v>0.1</v>
      </c>
      <c r="S5" s="22">
        <f t="shared" si="8"/>
        <v>0.1</v>
      </c>
      <c r="T5" s="22">
        <f t="shared" si="9"/>
        <v>0.11</v>
      </c>
      <c r="U5" s="22">
        <f t="shared" si="10"/>
        <v>0.1</v>
      </c>
      <c r="V5" s="22">
        <f t="shared" si="11"/>
        <v>0.1</v>
      </c>
      <c r="W5" s="22">
        <f t="shared" si="12"/>
        <v>0.1</v>
      </c>
      <c r="X5" s="22">
        <f t="shared" si="13"/>
        <v>0.1</v>
      </c>
      <c r="Y5" s="22">
        <f t="shared" si="14"/>
        <v>0.08</v>
      </c>
      <c r="Z5" s="22">
        <f t="shared" si="15"/>
        <v>0.1</v>
      </c>
      <c r="AA5" s="22">
        <f t="shared" si="16"/>
        <v>0.09</v>
      </c>
      <c r="AB5" s="22">
        <f t="shared" si="17"/>
        <v>0.09</v>
      </c>
      <c r="AC5" s="22">
        <f t="shared" si="18"/>
        <v>0.1</v>
      </c>
      <c r="AD5" s="22">
        <f t="shared" si="19"/>
        <v>0.12</v>
      </c>
      <c r="AE5" s="22">
        <f t="shared" si="20"/>
        <v>0.09</v>
      </c>
      <c r="AF5" s="22">
        <f t="shared" si="21"/>
        <v>0.09</v>
      </c>
      <c r="AG5" s="22">
        <f t="shared" si="22"/>
        <v>0.08</v>
      </c>
      <c r="AH5" s="22">
        <f t="shared" si="23"/>
        <v>0.09</v>
      </c>
      <c r="AI5" s="22">
        <f t="shared" si="24"/>
        <v>0.1</v>
      </c>
      <c r="AJ5" s="22">
        <f t="shared" si="25"/>
        <v>0.09</v>
      </c>
    </row>
    <row r="6" spans="1:36" ht="12.95" customHeight="1">
      <c r="A6" s="21">
        <v>3</v>
      </c>
      <c r="B6" s="78" t="s">
        <v>334</v>
      </c>
      <c r="C6" s="79"/>
      <c r="D6" s="21">
        <v>6</v>
      </c>
      <c r="E6" s="21">
        <v>9</v>
      </c>
      <c r="F6" s="4">
        <f t="shared" si="0"/>
        <v>0.01</v>
      </c>
      <c r="G6" s="5"/>
      <c r="H6" s="21" t="s">
        <v>340</v>
      </c>
      <c r="I6" s="21" t="s">
        <v>342</v>
      </c>
      <c r="J6" s="1" t="s">
        <v>15</v>
      </c>
      <c r="K6" s="22">
        <f t="shared" si="1"/>
        <v>0.02</v>
      </c>
      <c r="L6" s="22">
        <f t="shared" si="2"/>
        <v>0.02</v>
      </c>
      <c r="M6" s="22">
        <f t="shared" si="3"/>
        <v>0.02</v>
      </c>
      <c r="N6" s="22">
        <f t="shared" si="4"/>
        <v>0.02</v>
      </c>
      <c r="O6" s="22">
        <f t="shared" si="5"/>
        <v>0.02</v>
      </c>
      <c r="P6" s="22">
        <f t="shared" si="26"/>
        <v>0.02</v>
      </c>
      <c r="Q6" s="22">
        <f t="shared" si="6"/>
        <v>0.01</v>
      </c>
      <c r="R6" s="22">
        <f t="shared" si="7"/>
        <v>0.01</v>
      </c>
      <c r="S6" s="22">
        <f t="shared" si="8"/>
        <v>0.02</v>
      </c>
      <c r="T6" s="22">
        <f t="shared" si="9"/>
        <v>0.02</v>
      </c>
      <c r="U6" s="22">
        <f t="shared" si="10"/>
        <v>0.01</v>
      </c>
      <c r="V6" s="22">
        <f t="shared" si="11"/>
        <v>0.01</v>
      </c>
      <c r="W6" s="22">
        <f t="shared" si="12"/>
        <v>0.02</v>
      </c>
      <c r="X6" s="22">
        <f t="shared" si="13"/>
        <v>0.02</v>
      </c>
      <c r="Y6" s="22">
        <f t="shared" si="14"/>
        <v>0.01</v>
      </c>
      <c r="Z6" s="22">
        <f t="shared" si="15"/>
        <v>0.01</v>
      </c>
      <c r="AA6" s="22">
        <f t="shared" si="16"/>
        <v>0.01</v>
      </c>
      <c r="AB6" s="22">
        <f t="shared" si="17"/>
        <v>0.01</v>
      </c>
      <c r="AC6" s="22">
        <f t="shared" si="18"/>
        <v>0.01</v>
      </c>
      <c r="AD6" s="22">
        <f t="shared" si="19"/>
        <v>0.02</v>
      </c>
      <c r="AE6" s="22">
        <f t="shared" si="20"/>
        <v>0.01</v>
      </c>
      <c r="AF6" s="22">
        <f t="shared" si="21"/>
        <v>0.01</v>
      </c>
      <c r="AG6" s="22">
        <f t="shared" si="22"/>
        <v>0.01</v>
      </c>
      <c r="AH6" s="22">
        <f t="shared" si="23"/>
        <v>0.01</v>
      </c>
      <c r="AI6" s="22">
        <f t="shared" si="24"/>
        <v>0.02</v>
      </c>
      <c r="AJ6" s="22">
        <f t="shared" si="25"/>
        <v>0.01</v>
      </c>
    </row>
    <row r="7" spans="1:36" ht="12.95" customHeight="1">
      <c r="A7" s="21">
        <v>4</v>
      </c>
      <c r="B7" s="78" t="s">
        <v>334</v>
      </c>
      <c r="C7" s="79"/>
      <c r="D7" s="21">
        <v>24</v>
      </c>
      <c r="E7" s="21">
        <v>17</v>
      </c>
      <c r="F7" s="4">
        <f t="shared" si="0"/>
        <v>0.35</v>
      </c>
      <c r="G7" s="5"/>
      <c r="H7" s="21" t="s">
        <v>340</v>
      </c>
      <c r="I7" s="21" t="s">
        <v>342</v>
      </c>
      <c r="J7" s="1" t="s">
        <v>15</v>
      </c>
      <c r="K7" s="22">
        <f t="shared" si="1"/>
        <v>0.34</v>
      </c>
      <c r="L7" s="22">
        <f t="shared" si="2"/>
        <v>0.38</v>
      </c>
      <c r="M7" s="22">
        <f t="shared" si="3"/>
        <v>0.37</v>
      </c>
      <c r="N7" s="22">
        <f t="shared" si="4"/>
        <v>0.37</v>
      </c>
      <c r="O7" s="22">
        <f t="shared" si="5"/>
        <v>0.38</v>
      </c>
      <c r="P7" s="22">
        <f t="shared" si="26"/>
        <v>0.37</v>
      </c>
      <c r="Q7" s="22">
        <f t="shared" si="6"/>
        <v>0.34</v>
      </c>
      <c r="R7" s="22">
        <f t="shared" si="7"/>
        <v>0.38</v>
      </c>
      <c r="S7" s="22">
        <f t="shared" si="8"/>
        <v>0.38</v>
      </c>
      <c r="T7" s="22">
        <f t="shared" si="9"/>
        <v>0.38</v>
      </c>
      <c r="U7" s="22">
        <f t="shared" si="10"/>
        <v>0.38</v>
      </c>
      <c r="V7" s="22">
        <f t="shared" si="11"/>
        <v>0.4</v>
      </c>
      <c r="W7" s="22">
        <f t="shared" si="12"/>
        <v>0.37</v>
      </c>
      <c r="X7" s="22">
        <f t="shared" si="13"/>
        <v>0.37</v>
      </c>
      <c r="Y7" s="22">
        <f t="shared" si="14"/>
        <v>0.34</v>
      </c>
      <c r="Z7" s="22">
        <f t="shared" si="15"/>
        <v>0.37</v>
      </c>
      <c r="AA7" s="22">
        <f t="shared" si="16"/>
        <v>0.33</v>
      </c>
      <c r="AB7" s="22">
        <f t="shared" si="17"/>
        <v>0.39</v>
      </c>
      <c r="AC7" s="22">
        <f t="shared" si="18"/>
        <v>0.39</v>
      </c>
      <c r="AD7" s="22">
        <f t="shared" si="19"/>
        <v>0.41</v>
      </c>
      <c r="AE7" s="22">
        <f t="shared" si="20"/>
        <v>0.35</v>
      </c>
      <c r="AF7" s="22">
        <f t="shared" si="21"/>
        <v>0.39</v>
      </c>
      <c r="AG7" s="22">
        <f t="shared" si="22"/>
        <v>0.33</v>
      </c>
      <c r="AH7" s="22">
        <f t="shared" si="23"/>
        <v>0.35</v>
      </c>
      <c r="AI7" s="22">
        <f t="shared" si="24"/>
        <v>0.37</v>
      </c>
      <c r="AJ7" s="22">
        <f t="shared" si="25"/>
        <v>0.35</v>
      </c>
    </row>
    <row r="8" spans="1:36" ht="12.95" customHeight="1">
      <c r="A8" s="21">
        <v>5</v>
      </c>
      <c r="B8" s="78" t="s">
        <v>332</v>
      </c>
      <c r="C8" s="79"/>
      <c r="D8" s="21">
        <v>10</v>
      </c>
      <c r="E8" s="21">
        <v>7</v>
      </c>
      <c r="F8" s="63">
        <v>0.03</v>
      </c>
      <c r="G8" s="5"/>
      <c r="H8" s="21" t="s">
        <v>340</v>
      </c>
      <c r="I8" s="21" t="s">
        <v>342</v>
      </c>
      <c r="J8" s="1" t="s">
        <v>15</v>
      </c>
      <c r="K8" s="22">
        <f t="shared" si="1"/>
        <v>0.03</v>
      </c>
      <c r="L8" s="22">
        <f t="shared" si="2"/>
        <v>0.03</v>
      </c>
      <c r="M8" s="22">
        <f t="shared" si="3"/>
        <v>0.03</v>
      </c>
      <c r="N8" s="22">
        <f t="shared" si="4"/>
        <v>0.03</v>
      </c>
      <c r="O8" s="22">
        <f t="shared" si="5"/>
        <v>0.03</v>
      </c>
      <c r="P8" s="22">
        <f t="shared" si="26"/>
        <v>0.03</v>
      </c>
      <c r="Q8" s="22">
        <f t="shared" si="6"/>
        <v>0.03</v>
      </c>
      <c r="R8" s="22">
        <f t="shared" si="7"/>
        <v>0.03</v>
      </c>
      <c r="S8" s="22">
        <f t="shared" si="8"/>
        <v>0.03</v>
      </c>
      <c r="T8" s="22">
        <f t="shared" si="9"/>
        <v>0.03</v>
      </c>
      <c r="U8" s="22">
        <f t="shared" si="10"/>
        <v>0.03</v>
      </c>
      <c r="V8" s="22">
        <f t="shared" si="11"/>
        <v>0.03</v>
      </c>
      <c r="W8" s="22">
        <f t="shared" si="12"/>
        <v>0.03</v>
      </c>
      <c r="X8" s="22">
        <f t="shared" si="13"/>
        <v>0.03</v>
      </c>
      <c r="Y8" s="22">
        <f t="shared" si="14"/>
        <v>0.03</v>
      </c>
      <c r="Z8" s="22">
        <f t="shared" si="15"/>
        <v>0.03</v>
      </c>
      <c r="AA8" s="22">
        <f t="shared" si="16"/>
        <v>0.03</v>
      </c>
      <c r="AB8" s="22">
        <f t="shared" si="17"/>
        <v>0.03</v>
      </c>
      <c r="AC8" s="22">
        <f t="shared" si="18"/>
        <v>0.03</v>
      </c>
      <c r="AD8" s="22">
        <f t="shared" si="19"/>
        <v>0.04</v>
      </c>
      <c r="AE8" s="22">
        <f t="shared" si="20"/>
        <v>0.02</v>
      </c>
      <c r="AF8" s="22">
        <f t="shared" si="21"/>
        <v>0.03</v>
      </c>
      <c r="AG8" s="22">
        <f t="shared" si="22"/>
        <v>0.03</v>
      </c>
      <c r="AH8" s="22">
        <f t="shared" si="23"/>
        <v>0.03</v>
      </c>
      <c r="AI8" s="22">
        <f t="shared" si="24"/>
        <v>0.03</v>
      </c>
      <c r="AJ8" s="22">
        <f t="shared" si="25"/>
        <v>0.03</v>
      </c>
    </row>
    <row r="9" spans="1:36" ht="12.95" customHeight="1">
      <c r="A9" s="21">
        <v>6</v>
      </c>
      <c r="B9" s="78" t="s">
        <v>350</v>
      </c>
      <c r="C9" s="79"/>
      <c r="D9" s="21">
        <v>8</v>
      </c>
      <c r="E9" s="21">
        <v>12</v>
      </c>
      <c r="F9" s="4">
        <f t="shared" si="0"/>
        <v>0.03</v>
      </c>
      <c r="G9" s="5"/>
      <c r="H9" s="21"/>
      <c r="I9" s="21"/>
      <c r="J9" s="1" t="s">
        <v>15</v>
      </c>
      <c r="K9" s="22">
        <f t="shared" si="1"/>
        <v>0.04</v>
      </c>
      <c r="L9" s="22">
        <f t="shared" si="2"/>
        <v>0.03</v>
      </c>
      <c r="M9" s="22">
        <f t="shared" si="3"/>
        <v>0.04</v>
      </c>
      <c r="N9" s="22">
        <f t="shared" si="4"/>
        <v>0.04</v>
      </c>
      <c r="O9" s="22">
        <f t="shared" si="5"/>
        <v>0.04</v>
      </c>
      <c r="P9" s="22">
        <f t="shared" si="26"/>
        <v>0.04</v>
      </c>
      <c r="Q9" s="22">
        <f t="shared" si="6"/>
        <v>0.03</v>
      </c>
      <c r="R9" s="22">
        <f t="shared" si="7"/>
        <v>0.03</v>
      </c>
      <c r="S9" s="22">
        <f t="shared" si="8"/>
        <v>0.04</v>
      </c>
      <c r="T9" s="22">
        <f t="shared" si="9"/>
        <v>0.04</v>
      </c>
      <c r="U9" s="22">
        <f t="shared" si="10"/>
        <v>0.03</v>
      </c>
      <c r="V9" s="22">
        <f t="shared" si="11"/>
        <v>0.03</v>
      </c>
      <c r="W9" s="22">
        <f t="shared" si="12"/>
        <v>0.03</v>
      </c>
      <c r="X9" s="22">
        <f t="shared" si="13"/>
        <v>0.04</v>
      </c>
      <c r="Y9" s="22">
        <f t="shared" si="14"/>
        <v>0.03</v>
      </c>
      <c r="Z9" s="22">
        <f t="shared" si="15"/>
        <v>0.03</v>
      </c>
      <c r="AA9" s="22">
        <f t="shared" si="16"/>
        <v>0.03</v>
      </c>
      <c r="AB9" s="22">
        <f t="shared" si="17"/>
        <v>0.03</v>
      </c>
      <c r="AC9" s="22">
        <f t="shared" si="18"/>
        <v>0.03</v>
      </c>
      <c r="AD9" s="22">
        <f t="shared" si="19"/>
        <v>0.05</v>
      </c>
      <c r="AE9" s="22">
        <f t="shared" si="20"/>
        <v>0.03</v>
      </c>
      <c r="AF9" s="22">
        <f t="shared" si="21"/>
        <v>0.03</v>
      </c>
      <c r="AG9" s="22">
        <f t="shared" si="22"/>
        <v>0.03</v>
      </c>
      <c r="AH9" s="22">
        <f t="shared" si="23"/>
        <v>0.03</v>
      </c>
      <c r="AI9" s="22">
        <f t="shared" si="24"/>
        <v>0.04</v>
      </c>
      <c r="AJ9" s="22">
        <f t="shared" si="25"/>
        <v>0.03</v>
      </c>
    </row>
    <row r="10" spans="1:36" ht="12.95" customHeight="1">
      <c r="A10" s="21">
        <v>7</v>
      </c>
      <c r="B10" s="78" t="s">
        <v>332</v>
      </c>
      <c r="C10" s="79"/>
      <c r="D10" s="21">
        <v>8</v>
      </c>
      <c r="E10" s="21">
        <v>5</v>
      </c>
      <c r="F10" s="63">
        <v>0.02</v>
      </c>
      <c r="G10" s="5"/>
      <c r="H10" s="21"/>
      <c r="I10" s="21"/>
      <c r="J10" s="1" t="s">
        <v>15</v>
      </c>
      <c r="K10" s="22">
        <f t="shared" si="1"/>
        <v>0.01</v>
      </c>
      <c r="L10" s="22">
        <f t="shared" si="2"/>
        <v>0.01</v>
      </c>
      <c r="M10" s="22">
        <f t="shared" si="3"/>
        <v>0.01</v>
      </c>
      <c r="N10" s="22">
        <f t="shared" si="4"/>
        <v>0.01</v>
      </c>
      <c r="O10" s="22">
        <f t="shared" si="5"/>
        <v>0.02</v>
      </c>
      <c r="P10" s="22">
        <f t="shared" si="26"/>
        <v>0.01</v>
      </c>
      <c r="Q10" s="22">
        <f t="shared" si="6"/>
        <v>0.01</v>
      </c>
      <c r="R10" s="22">
        <f t="shared" si="7"/>
        <v>0.01</v>
      </c>
      <c r="S10" s="22">
        <f t="shared" si="8"/>
        <v>0.01</v>
      </c>
      <c r="T10" s="22">
        <f t="shared" si="9"/>
        <v>0.01</v>
      </c>
      <c r="U10" s="22">
        <f t="shared" si="10"/>
        <v>0.01</v>
      </c>
      <c r="V10" s="22">
        <f t="shared" si="11"/>
        <v>0.01</v>
      </c>
      <c r="W10" s="22">
        <f t="shared" si="12"/>
        <v>0.02</v>
      </c>
      <c r="X10" s="22">
        <f t="shared" si="13"/>
        <v>0.01</v>
      </c>
      <c r="Y10" s="22">
        <f t="shared" si="14"/>
        <v>0.01</v>
      </c>
      <c r="Z10" s="22">
        <f t="shared" si="15"/>
        <v>0.01</v>
      </c>
      <c r="AA10" s="22">
        <f t="shared" si="16"/>
        <v>0.01</v>
      </c>
      <c r="AB10" s="22">
        <f t="shared" si="17"/>
        <v>0.01</v>
      </c>
      <c r="AC10" s="22">
        <f t="shared" si="18"/>
        <v>0.01</v>
      </c>
      <c r="AD10" s="22">
        <f t="shared" si="19"/>
        <v>0.02</v>
      </c>
      <c r="AE10" s="22">
        <f t="shared" si="20"/>
        <v>0.01</v>
      </c>
      <c r="AF10" s="22">
        <f t="shared" si="21"/>
        <v>0.01</v>
      </c>
      <c r="AG10" s="22">
        <f t="shared" si="22"/>
        <v>0.01</v>
      </c>
      <c r="AH10" s="22">
        <f t="shared" si="23"/>
        <v>0.01</v>
      </c>
      <c r="AI10" s="22">
        <f t="shared" si="24"/>
        <v>0.02</v>
      </c>
      <c r="AJ10" s="22">
        <f t="shared" si="25"/>
        <v>0.01</v>
      </c>
    </row>
    <row r="11" spans="1:36" ht="12.95" customHeight="1">
      <c r="A11" s="21">
        <v>8</v>
      </c>
      <c r="B11" s="78" t="s">
        <v>334</v>
      </c>
      <c r="C11" s="79"/>
      <c r="D11" s="21">
        <v>24</v>
      </c>
      <c r="E11" s="21">
        <v>19</v>
      </c>
      <c r="F11" s="4">
        <f t="shared" si="0"/>
        <v>0.39</v>
      </c>
      <c r="G11" s="5"/>
      <c r="H11" s="21" t="s">
        <v>340</v>
      </c>
      <c r="I11" s="21" t="s">
        <v>343</v>
      </c>
      <c r="J11" s="1" t="s">
        <v>15</v>
      </c>
      <c r="K11" s="22">
        <f t="shared" si="1"/>
        <v>0.38</v>
      </c>
      <c r="L11" s="22">
        <f t="shared" si="2"/>
        <v>0.42</v>
      </c>
      <c r="M11" s="22">
        <f t="shared" si="3"/>
        <v>0.42</v>
      </c>
      <c r="N11" s="22">
        <f t="shared" si="4"/>
        <v>0.42</v>
      </c>
      <c r="O11" s="22">
        <f t="shared" si="5"/>
        <v>0.42</v>
      </c>
      <c r="P11" s="22">
        <f t="shared" si="26"/>
        <v>0.42</v>
      </c>
      <c r="Q11" s="22">
        <f t="shared" si="6"/>
        <v>0.38</v>
      </c>
      <c r="R11" s="22">
        <f t="shared" si="7"/>
        <v>0.43</v>
      </c>
      <c r="S11" s="22">
        <f t="shared" si="8"/>
        <v>0.43</v>
      </c>
      <c r="T11" s="22">
        <f t="shared" si="9"/>
        <v>0.44</v>
      </c>
      <c r="U11" s="22">
        <f t="shared" si="10"/>
        <v>0.43</v>
      </c>
      <c r="V11" s="22">
        <f t="shared" si="11"/>
        <v>0.44</v>
      </c>
      <c r="W11" s="22">
        <f t="shared" si="12"/>
        <v>0.41</v>
      </c>
      <c r="X11" s="22">
        <f t="shared" si="13"/>
        <v>0.42</v>
      </c>
      <c r="Y11" s="22">
        <f t="shared" si="14"/>
        <v>0.38</v>
      </c>
      <c r="Z11" s="22">
        <f t="shared" si="15"/>
        <v>0.42</v>
      </c>
      <c r="AA11" s="22">
        <f t="shared" si="16"/>
        <v>0.37</v>
      </c>
      <c r="AB11" s="22">
        <f t="shared" si="17"/>
        <v>0.44</v>
      </c>
      <c r="AC11" s="22">
        <f t="shared" si="18"/>
        <v>0.44</v>
      </c>
      <c r="AD11" s="22">
        <f t="shared" si="19"/>
        <v>0.47</v>
      </c>
      <c r="AE11" s="22">
        <f t="shared" si="20"/>
        <v>0.39</v>
      </c>
      <c r="AF11" s="22">
        <f t="shared" si="21"/>
        <v>0.44</v>
      </c>
      <c r="AG11" s="22">
        <f t="shared" si="22"/>
        <v>0.36</v>
      </c>
      <c r="AH11" s="22">
        <f t="shared" si="23"/>
        <v>0.39</v>
      </c>
      <c r="AI11" s="22">
        <f t="shared" si="24"/>
        <v>0.41</v>
      </c>
      <c r="AJ11" s="22">
        <f t="shared" si="25"/>
        <v>0.39</v>
      </c>
    </row>
    <row r="12" spans="1:36" ht="12.95" customHeight="1">
      <c r="A12" s="21">
        <v>9</v>
      </c>
      <c r="B12" s="78" t="s">
        <v>351</v>
      </c>
      <c r="C12" s="79"/>
      <c r="D12" s="21">
        <v>8</v>
      </c>
      <c r="E12" s="21">
        <v>8</v>
      </c>
      <c r="F12" s="4">
        <f t="shared" si="0"/>
        <v>0.02</v>
      </c>
      <c r="G12" s="5"/>
      <c r="H12" s="21" t="s">
        <v>340</v>
      </c>
      <c r="I12" s="21" t="s">
        <v>343</v>
      </c>
      <c r="J12" s="1" t="s">
        <v>15</v>
      </c>
      <c r="K12" s="22">
        <f t="shared" si="1"/>
        <v>0.02</v>
      </c>
      <c r="L12" s="22">
        <f t="shared" si="2"/>
        <v>0.02</v>
      </c>
      <c r="M12" s="22">
        <f t="shared" si="3"/>
        <v>0.02</v>
      </c>
      <c r="N12" s="22">
        <f t="shared" si="4"/>
        <v>0.02</v>
      </c>
      <c r="O12" s="22">
        <f t="shared" si="5"/>
        <v>0.02</v>
      </c>
      <c r="P12" s="22">
        <f t="shared" si="26"/>
        <v>0.02</v>
      </c>
      <c r="Q12" s="22">
        <f t="shared" si="6"/>
        <v>0.02</v>
      </c>
      <c r="R12" s="22">
        <f t="shared" si="7"/>
        <v>0.02</v>
      </c>
      <c r="S12" s="22">
        <f t="shared" si="8"/>
        <v>0.02</v>
      </c>
      <c r="T12" s="22">
        <f t="shared" si="9"/>
        <v>0.02</v>
      </c>
      <c r="U12" s="22">
        <f t="shared" si="10"/>
        <v>0.02</v>
      </c>
      <c r="V12" s="22">
        <f t="shared" si="11"/>
        <v>0.02</v>
      </c>
      <c r="W12" s="22">
        <f t="shared" si="12"/>
        <v>0.02</v>
      </c>
      <c r="X12" s="22">
        <f t="shared" si="13"/>
        <v>0.02</v>
      </c>
      <c r="Y12" s="22">
        <f t="shared" si="14"/>
        <v>0.02</v>
      </c>
      <c r="Z12" s="22">
        <f t="shared" si="15"/>
        <v>0.02</v>
      </c>
      <c r="AA12" s="22">
        <f t="shared" si="16"/>
        <v>0.02</v>
      </c>
      <c r="AB12" s="22">
        <f t="shared" si="17"/>
        <v>0.02</v>
      </c>
      <c r="AC12" s="22">
        <f t="shared" si="18"/>
        <v>0.02</v>
      </c>
      <c r="AD12" s="22">
        <f t="shared" si="19"/>
        <v>0.03</v>
      </c>
      <c r="AE12" s="22">
        <f t="shared" si="20"/>
        <v>0.02</v>
      </c>
      <c r="AF12" s="22">
        <f t="shared" si="21"/>
        <v>0.02</v>
      </c>
      <c r="AG12" s="22">
        <f t="shared" si="22"/>
        <v>0.02</v>
      </c>
      <c r="AH12" s="22">
        <f t="shared" si="23"/>
        <v>0.02</v>
      </c>
      <c r="AI12" s="22">
        <f t="shared" si="24"/>
        <v>0.02</v>
      </c>
      <c r="AJ12" s="22">
        <f t="shared" si="25"/>
        <v>0.02</v>
      </c>
    </row>
    <row r="13" spans="1:36" ht="12.95" customHeight="1">
      <c r="A13" s="21">
        <v>10</v>
      </c>
      <c r="B13" s="78" t="s">
        <v>332</v>
      </c>
      <c r="C13" s="79"/>
      <c r="D13" s="21">
        <v>14</v>
      </c>
      <c r="E13" s="21">
        <v>8</v>
      </c>
      <c r="F13" s="63">
        <v>7.0000000000000007E-2</v>
      </c>
      <c r="G13" s="5"/>
      <c r="H13" s="21" t="s">
        <v>340</v>
      </c>
      <c r="I13" s="21" t="s">
        <v>343</v>
      </c>
      <c r="J13" s="1" t="s">
        <v>15</v>
      </c>
      <c r="K13" s="22">
        <f t="shared" si="1"/>
        <v>0.06</v>
      </c>
      <c r="L13" s="22">
        <f t="shared" si="2"/>
        <v>0.06</v>
      </c>
      <c r="M13" s="22">
        <f t="shared" si="3"/>
        <v>0.06</v>
      </c>
      <c r="N13" s="22">
        <f t="shared" si="4"/>
        <v>0.06</v>
      </c>
      <c r="O13" s="22">
        <f t="shared" si="5"/>
        <v>7.0000000000000007E-2</v>
      </c>
      <c r="P13" s="22">
        <f t="shared" si="26"/>
        <v>0.06</v>
      </c>
      <c r="Q13" s="22">
        <f t="shared" si="6"/>
        <v>0.06</v>
      </c>
      <c r="R13" s="22">
        <f t="shared" si="7"/>
        <v>0.06</v>
      </c>
      <c r="S13" s="22">
        <f t="shared" si="8"/>
        <v>0.06</v>
      </c>
      <c r="T13" s="22">
        <f t="shared" si="9"/>
        <v>0.06</v>
      </c>
      <c r="U13" s="22">
        <f t="shared" si="10"/>
        <v>0.06</v>
      </c>
      <c r="V13" s="22">
        <f t="shared" si="11"/>
        <v>7.0000000000000007E-2</v>
      </c>
      <c r="W13" s="22">
        <f t="shared" si="12"/>
        <v>7.0000000000000007E-2</v>
      </c>
      <c r="X13" s="22">
        <f t="shared" si="13"/>
        <v>0.06</v>
      </c>
      <c r="Y13" s="22">
        <f t="shared" si="14"/>
        <v>0.06</v>
      </c>
      <c r="Z13" s="22">
        <f t="shared" si="15"/>
        <v>7.0000000000000007E-2</v>
      </c>
      <c r="AA13" s="22">
        <f t="shared" si="16"/>
        <v>0.06</v>
      </c>
      <c r="AB13" s="22">
        <f t="shared" si="17"/>
        <v>0.06</v>
      </c>
      <c r="AC13" s="22">
        <f t="shared" si="18"/>
        <v>0.06</v>
      </c>
      <c r="AD13" s="22">
        <f t="shared" si="19"/>
        <v>0.08</v>
      </c>
      <c r="AE13" s="22">
        <f t="shared" si="20"/>
        <v>0.05</v>
      </c>
      <c r="AF13" s="22">
        <f t="shared" si="21"/>
        <v>0.06</v>
      </c>
      <c r="AG13" s="22">
        <f t="shared" si="22"/>
        <v>0.06</v>
      </c>
      <c r="AH13" s="22">
        <f t="shared" si="23"/>
        <v>0.06</v>
      </c>
      <c r="AI13" s="22">
        <f t="shared" si="24"/>
        <v>7.0000000000000007E-2</v>
      </c>
      <c r="AJ13" s="22">
        <f t="shared" si="25"/>
        <v>0.06</v>
      </c>
    </row>
    <row r="14" spans="1:36" ht="12.95" customHeight="1">
      <c r="A14" s="21">
        <v>11</v>
      </c>
      <c r="B14" s="78" t="s">
        <v>334</v>
      </c>
      <c r="C14" s="79"/>
      <c r="D14" s="21">
        <v>8</v>
      </c>
      <c r="E14" s="21">
        <v>10</v>
      </c>
      <c r="F14" s="4">
        <f t="shared" si="0"/>
        <v>0.03</v>
      </c>
      <c r="G14" s="5" t="s">
        <v>352</v>
      </c>
      <c r="H14" s="21" t="s">
        <v>340</v>
      </c>
      <c r="I14" s="21" t="s">
        <v>182</v>
      </c>
      <c r="J14" s="1" t="s">
        <v>15</v>
      </c>
      <c r="K14" s="22">
        <f t="shared" si="1"/>
        <v>0.03</v>
      </c>
      <c r="L14" s="22">
        <f t="shared" si="2"/>
        <v>0.03</v>
      </c>
      <c r="M14" s="22">
        <f t="shared" si="3"/>
        <v>0.03</v>
      </c>
      <c r="N14" s="22">
        <f t="shared" si="4"/>
        <v>0.03</v>
      </c>
      <c r="O14" s="22">
        <f t="shared" si="5"/>
        <v>0.03</v>
      </c>
      <c r="P14" s="22">
        <f t="shared" si="26"/>
        <v>0.03</v>
      </c>
      <c r="Q14" s="22">
        <f t="shared" si="6"/>
        <v>0.03</v>
      </c>
      <c r="R14" s="22">
        <f t="shared" si="7"/>
        <v>0.03</v>
      </c>
      <c r="S14" s="22">
        <f t="shared" si="8"/>
        <v>0.03</v>
      </c>
      <c r="T14" s="22">
        <f t="shared" si="9"/>
        <v>0.03</v>
      </c>
      <c r="U14" s="22">
        <f t="shared" si="10"/>
        <v>0.03</v>
      </c>
      <c r="V14" s="22">
        <f t="shared" si="11"/>
        <v>0.03</v>
      </c>
      <c r="W14" s="22">
        <f t="shared" si="12"/>
        <v>0.03</v>
      </c>
      <c r="X14" s="22">
        <f t="shared" si="13"/>
        <v>0.03</v>
      </c>
      <c r="Y14" s="22">
        <f t="shared" si="14"/>
        <v>0.02</v>
      </c>
      <c r="Z14" s="22">
        <f t="shared" si="15"/>
        <v>0.03</v>
      </c>
      <c r="AA14" s="22">
        <f t="shared" si="16"/>
        <v>0.03</v>
      </c>
      <c r="AB14" s="22">
        <f t="shared" si="17"/>
        <v>0.03</v>
      </c>
      <c r="AC14" s="22">
        <f t="shared" si="18"/>
        <v>0.03</v>
      </c>
      <c r="AD14" s="22">
        <f t="shared" si="19"/>
        <v>0.04</v>
      </c>
      <c r="AE14" s="22">
        <f t="shared" si="20"/>
        <v>0.02</v>
      </c>
      <c r="AF14" s="22">
        <f t="shared" si="21"/>
        <v>0.03</v>
      </c>
      <c r="AG14" s="22">
        <f t="shared" si="22"/>
        <v>0.03</v>
      </c>
      <c r="AH14" s="22">
        <f t="shared" si="23"/>
        <v>0.02</v>
      </c>
      <c r="AI14" s="22">
        <f t="shared" si="24"/>
        <v>0.03</v>
      </c>
      <c r="AJ14" s="22">
        <f t="shared" si="25"/>
        <v>0.03</v>
      </c>
    </row>
    <row r="15" spans="1:36" ht="12.95" customHeight="1">
      <c r="A15" s="21">
        <v>12</v>
      </c>
      <c r="B15" s="78" t="s">
        <v>334</v>
      </c>
      <c r="C15" s="79"/>
      <c r="D15" s="21">
        <v>8</v>
      </c>
      <c r="E15" s="21">
        <v>9</v>
      </c>
      <c r="F15" s="4">
        <f t="shared" si="0"/>
        <v>0.02</v>
      </c>
      <c r="G15" s="5" t="s">
        <v>338</v>
      </c>
      <c r="H15" s="21"/>
      <c r="I15" s="21"/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0.03</v>
      </c>
      <c r="O15" s="22">
        <f t="shared" si="5"/>
        <v>0.03</v>
      </c>
      <c r="P15" s="22">
        <f t="shared" si="26"/>
        <v>0.03</v>
      </c>
      <c r="Q15" s="22">
        <f t="shared" si="6"/>
        <v>0.03</v>
      </c>
      <c r="R15" s="22">
        <f t="shared" si="7"/>
        <v>0.02</v>
      </c>
      <c r="S15" s="22">
        <f t="shared" si="8"/>
        <v>0.03</v>
      </c>
      <c r="T15" s="22">
        <f t="shared" si="9"/>
        <v>0.03</v>
      </c>
      <c r="U15" s="22">
        <f t="shared" si="10"/>
        <v>0.03</v>
      </c>
      <c r="V15" s="22">
        <f t="shared" si="11"/>
        <v>0.03</v>
      </c>
      <c r="W15" s="22">
        <f t="shared" si="12"/>
        <v>0.03</v>
      </c>
      <c r="X15" s="22">
        <f t="shared" si="13"/>
        <v>0.03</v>
      </c>
      <c r="Y15" s="22">
        <f t="shared" si="14"/>
        <v>0.02</v>
      </c>
      <c r="Z15" s="22">
        <f t="shared" si="15"/>
        <v>0.03</v>
      </c>
      <c r="AA15" s="22">
        <f t="shared" si="16"/>
        <v>0.02</v>
      </c>
      <c r="AB15" s="22">
        <f t="shared" si="17"/>
        <v>0.02</v>
      </c>
      <c r="AC15" s="22">
        <f t="shared" si="18"/>
        <v>0.02</v>
      </c>
      <c r="AD15" s="22">
        <f t="shared" si="19"/>
        <v>0.03</v>
      </c>
      <c r="AE15" s="22">
        <f t="shared" si="20"/>
        <v>0.02</v>
      </c>
      <c r="AF15" s="22">
        <f t="shared" si="21"/>
        <v>0.02</v>
      </c>
      <c r="AG15" s="22">
        <f t="shared" si="22"/>
        <v>0.02</v>
      </c>
      <c r="AH15" s="22">
        <f t="shared" si="23"/>
        <v>0.02</v>
      </c>
      <c r="AI15" s="22">
        <f t="shared" si="24"/>
        <v>0.03</v>
      </c>
      <c r="AJ15" s="22">
        <f t="shared" si="25"/>
        <v>0.02</v>
      </c>
    </row>
    <row r="16" spans="1:36" ht="12.95" customHeight="1">
      <c r="A16" s="21">
        <v>13</v>
      </c>
      <c r="B16" s="78" t="s">
        <v>334</v>
      </c>
      <c r="C16" s="79"/>
      <c r="D16" s="21">
        <v>18</v>
      </c>
      <c r="E16" s="21">
        <v>17</v>
      </c>
      <c r="F16" s="4">
        <f t="shared" si="0"/>
        <v>0.2</v>
      </c>
      <c r="G16" s="5"/>
      <c r="H16" s="21" t="s">
        <v>340</v>
      </c>
      <c r="I16" s="21" t="s">
        <v>343</v>
      </c>
      <c r="J16" s="1" t="s">
        <v>15</v>
      </c>
      <c r="K16" s="22">
        <f t="shared" si="1"/>
        <v>0.21</v>
      </c>
      <c r="L16" s="22">
        <f t="shared" si="2"/>
        <v>0.22</v>
      </c>
      <c r="M16" s="22">
        <f t="shared" si="3"/>
        <v>0.23</v>
      </c>
      <c r="N16" s="22">
        <f t="shared" si="4"/>
        <v>0.23</v>
      </c>
      <c r="O16" s="22">
        <f t="shared" si="5"/>
        <v>0.23</v>
      </c>
      <c r="P16" s="22">
        <f t="shared" si="26"/>
        <v>0.22</v>
      </c>
      <c r="Q16" s="22">
        <f t="shared" si="6"/>
        <v>0.2</v>
      </c>
      <c r="R16" s="22">
        <f t="shared" si="7"/>
        <v>0.22</v>
      </c>
      <c r="S16" s="22">
        <f t="shared" si="8"/>
        <v>0.23</v>
      </c>
      <c r="T16" s="22">
        <f t="shared" si="9"/>
        <v>0.24</v>
      </c>
      <c r="U16" s="22">
        <f t="shared" si="10"/>
        <v>0.22</v>
      </c>
      <c r="V16" s="22">
        <f t="shared" si="11"/>
        <v>0.23</v>
      </c>
      <c r="W16" s="22">
        <f t="shared" si="12"/>
        <v>0.22</v>
      </c>
      <c r="X16" s="22">
        <f t="shared" si="13"/>
        <v>0.22</v>
      </c>
      <c r="Y16" s="22">
        <f t="shared" si="14"/>
        <v>0.19</v>
      </c>
      <c r="Z16" s="22">
        <f t="shared" si="15"/>
        <v>0.22</v>
      </c>
      <c r="AA16" s="22">
        <f t="shared" si="16"/>
        <v>0.2</v>
      </c>
      <c r="AB16" s="22">
        <f t="shared" si="17"/>
        <v>0.22</v>
      </c>
      <c r="AC16" s="22">
        <f t="shared" si="18"/>
        <v>0.22</v>
      </c>
      <c r="AD16" s="22">
        <f t="shared" si="19"/>
        <v>0.26</v>
      </c>
      <c r="AE16" s="22">
        <f t="shared" si="20"/>
        <v>0.2</v>
      </c>
      <c r="AF16" s="22">
        <f t="shared" si="21"/>
        <v>0.22</v>
      </c>
      <c r="AG16" s="22">
        <f t="shared" si="22"/>
        <v>0.19</v>
      </c>
      <c r="AH16" s="22">
        <f t="shared" si="23"/>
        <v>0.2</v>
      </c>
      <c r="AI16" s="22">
        <f t="shared" si="24"/>
        <v>0.22</v>
      </c>
      <c r="AJ16" s="22">
        <f t="shared" si="25"/>
        <v>0.2</v>
      </c>
    </row>
    <row r="17" spans="1:36" ht="12.95" customHeight="1">
      <c r="A17" s="21">
        <v>14</v>
      </c>
      <c r="B17" s="78" t="s">
        <v>333</v>
      </c>
      <c r="C17" s="79"/>
      <c r="D17" s="21">
        <v>8</v>
      </c>
      <c r="E17" s="21">
        <v>9</v>
      </c>
      <c r="F17" s="4">
        <f t="shared" si="0"/>
        <v>0.02</v>
      </c>
      <c r="G17" s="5"/>
      <c r="H17" s="21"/>
      <c r="I17" s="21"/>
      <c r="J17" s="1" t="s">
        <v>15</v>
      </c>
      <c r="K17" s="22">
        <f t="shared" si="1"/>
        <v>0.03</v>
      </c>
      <c r="L17" s="22">
        <f t="shared" si="2"/>
        <v>0.03</v>
      </c>
      <c r="M17" s="22">
        <f t="shared" si="3"/>
        <v>0.03</v>
      </c>
      <c r="N17" s="22">
        <f t="shared" si="4"/>
        <v>0.03</v>
      </c>
      <c r="O17" s="22">
        <f t="shared" si="5"/>
        <v>0.03</v>
      </c>
      <c r="P17" s="22">
        <f t="shared" si="26"/>
        <v>0.03</v>
      </c>
      <c r="Q17" s="22">
        <f t="shared" si="6"/>
        <v>0.03</v>
      </c>
      <c r="R17" s="22">
        <f t="shared" si="7"/>
        <v>0.02</v>
      </c>
      <c r="S17" s="22">
        <f t="shared" si="8"/>
        <v>0.03</v>
      </c>
      <c r="T17" s="22">
        <f t="shared" si="9"/>
        <v>0.03</v>
      </c>
      <c r="U17" s="22">
        <f t="shared" si="10"/>
        <v>0.03</v>
      </c>
      <c r="V17" s="22">
        <f t="shared" si="11"/>
        <v>0.03</v>
      </c>
      <c r="W17" s="22">
        <f t="shared" si="12"/>
        <v>0.03</v>
      </c>
      <c r="X17" s="22">
        <f t="shared" si="13"/>
        <v>0.03</v>
      </c>
      <c r="Y17" s="22">
        <f t="shared" si="14"/>
        <v>0.02</v>
      </c>
      <c r="Z17" s="22">
        <f t="shared" si="15"/>
        <v>0.03</v>
      </c>
      <c r="AA17" s="22">
        <f t="shared" si="16"/>
        <v>0.02</v>
      </c>
      <c r="AB17" s="22">
        <f t="shared" si="17"/>
        <v>0.02</v>
      </c>
      <c r="AC17" s="22">
        <f t="shared" si="18"/>
        <v>0.02</v>
      </c>
      <c r="AD17" s="22">
        <f t="shared" si="19"/>
        <v>0.03</v>
      </c>
      <c r="AE17" s="22">
        <f t="shared" si="20"/>
        <v>0.02</v>
      </c>
      <c r="AF17" s="22">
        <f t="shared" si="21"/>
        <v>0.02</v>
      </c>
      <c r="AG17" s="22">
        <f t="shared" si="22"/>
        <v>0.02</v>
      </c>
      <c r="AH17" s="22">
        <f t="shared" si="23"/>
        <v>0.02</v>
      </c>
      <c r="AI17" s="22">
        <f t="shared" si="24"/>
        <v>0.03</v>
      </c>
      <c r="AJ17" s="22">
        <f t="shared" si="25"/>
        <v>0.02</v>
      </c>
    </row>
    <row r="18" spans="1:36" ht="12.95" customHeight="1">
      <c r="A18" s="21"/>
      <c r="B18" s="78"/>
      <c r="C18" s="79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436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14</v>
      </c>
      <c r="D47" s="13">
        <f>COUNTIF(G4:G43,"*下層*")</f>
        <v>0</v>
      </c>
      <c r="E47" s="13">
        <f>COUNTA(A4:A43)</f>
        <v>14</v>
      </c>
      <c r="F47" s="9"/>
      <c r="G47" s="14">
        <f>C47*100</f>
        <v>1400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12</v>
      </c>
      <c r="D48" s="13" t="str">
        <f>IF(D47&gt;0,ROUND(SUMIF(G4:G43,"*下層*",E4:E43)/D47,0),"")</f>
        <v/>
      </c>
      <c r="E48" s="13">
        <f>ROUND(SUM(E4:E43)/E47,0)</f>
        <v>12</v>
      </c>
      <c r="F48" s="12"/>
      <c r="G48" s="14">
        <f>C48</f>
        <v>12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12</v>
      </c>
      <c r="D49" s="13" t="str">
        <f>IF(D47&gt;0,ROUND(SUMIF(G4:G43,"*下層*",D4:D43)/D47,0),"")</f>
        <v/>
      </c>
      <c r="E49" s="13">
        <f>ROUND(SUM(D4:D43)/E47,0)</f>
        <v>12</v>
      </c>
      <c r="F49" s="12"/>
      <c r="G49" s="14">
        <f>C49</f>
        <v>12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1.4000000000000001</v>
      </c>
      <c r="D50" s="15">
        <f>SUMIF(G4:G43,"*下層*",F4:F43)</f>
        <v>0</v>
      </c>
      <c r="E50" s="4">
        <f>SUM(F4:F43)</f>
        <v>1.4000000000000001</v>
      </c>
      <c r="F50" s="12"/>
      <c r="G50" s="16">
        <f>C50*100</f>
        <v>140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形状比＝100、Sr＝22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9</v>
      </c>
      <c r="D54" s="13">
        <f>COUNTIF(H4:H43,"▲")</f>
        <v>0</v>
      </c>
      <c r="E54" s="13">
        <f>COUNTA(H4:H43)</f>
        <v>9</v>
      </c>
      <c r="F54" s="9"/>
      <c r="G54" s="14">
        <f>C54*100</f>
        <v>900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14</v>
      </c>
      <c r="D56" s="13" t="str">
        <f>IF(D54&gt;0,ROUND(SUMIF(H4:H43,"▲",D4:D43)/D54,0),"")</f>
        <v/>
      </c>
      <c r="E56" s="13">
        <f>ROUND(SUMIF(H4:H43,"*",D4:D43)/E54,0)</f>
        <v>14</v>
      </c>
      <c r="F56" s="12"/>
      <c r="G56" s="14">
        <f>C56</f>
        <v>14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1.19</v>
      </c>
      <c r="D57" s="15">
        <f>SUMIF(H4:H43,"▲",F4:F43)</f>
        <v>0</v>
      </c>
      <c r="E57" s="15">
        <f>SUM(C57:D57)</f>
        <v>1.19</v>
      </c>
      <c r="F57" s="12"/>
      <c r="G57" s="18">
        <f>C57*100</f>
        <v>119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64.3</v>
      </c>
      <c r="D61" s="19" t="str">
        <f>IF(D47&gt;0,ROUND(D54/D47*100,1),"")</f>
        <v/>
      </c>
      <c r="E61" s="19">
        <f>ROUND(E54/E47*100,1)</f>
        <v>64.3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85</v>
      </c>
      <c r="D62" s="19" t="str">
        <f>IF(D47&gt;0,ROUND(D57/D50*100,1),"")</f>
        <v/>
      </c>
      <c r="E62" s="19">
        <f>ROUND(E57/E50*100,1)</f>
        <v>85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5</v>
      </c>
      <c r="D66" s="13">
        <f>D47-D54</f>
        <v>0</v>
      </c>
      <c r="E66" s="13">
        <f>SUM(C66:D66)</f>
        <v>5</v>
      </c>
      <c r="F66" s="9"/>
      <c r="G66" s="14">
        <f>C66*100</f>
        <v>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10</v>
      </c>
      <c r="D67" s="13" t="str">
        <f>IF(D66&gt;0,ROUND(SUMIFS(E4:E43,G4:G43,"*下層*",H4:H43,"")/D66,0),"")</f>
        <v/>
      </c>
      <c r="E67" s="13">
        <f>IF(E66&gt;0,ROUND(SUMIF(H4:H43,"",E4:E43)/E66,0),"")</f>
        <v>10</v>
      </c>
      <c r="F67" s="12"/>
      <c r="G67" s="14">
        <f>C67</f>
        <v>10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9</v>
      </c>
      <c r="D68" s="13" t="str">
        <f>IF(D66&gt;0,ROUND(SUMIFS(D4:D43,G4:G43,"*下層*",H4:H43,"")/D66,0),"")</f>
        <v/>
      </c>
      <c r="E68" s="13">
        <f>IF(E66&gt;0,ROUND(SUMIF(H4:H43,"",D4:D43)/E66,0),"")</f>
        <v>9</v>
      </c>
      <c r="F68" s="12"/>
      <c r="G68" s="14">
        <f>C68</f>
        <v>9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0.21000000000000019</v>
      </c>
      <c r="D69" s="15" t="str">
        <f>IF(D66&gt;0,D50-D57,"")</f>
        <v/>
      </c>
      <c r="E69" s="4">
        <f>SUM(C69:D69)</f>
        <v>0.21000000000000019</v>
      </c>
      <c r="F69" s="12"/>
      <c r="G69" s="16">
        <f>C69*100</f>
        <v>21.000000000000018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形状比＝111、Sr＝45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35" priority="16" stopIfTrue="1">
      <formula>AND(($H4="スギ"),(#REF!&lt;12))</formula>
    </cfRule>
  </conditionalFormatting>
  <conditionalFormatting sqref="L4:L43">
    <cfRule type="expression" dxfId="334" priority="15" stopIfTrue="1">
      <formula>AND(($H4="スギ"),(#REF!&lt;22),(#REF!&gt;=12))</formula>
    </cfRule>
  </conditionalFormatting>
  <conditionalFormatting sqref="M4:M43">
    <cfRule type="expression" dxfId="333" priority="14" stopIfTrue="1">
      <formula>AND(($H4="スギ"),(#REF!&lt;32),(#REF!&gt;=22))</formula>
    </cfRule>
  </conditionalFormatting>
  <conditionalFormatting sqref="N4:N43">
    <cfRule type="expression" dxfId="332" priority="13" stopIfTrue="1">
      <formula>AND(($H4="スギ"),(#REF!&lt;42),(#REF!&gt;=32))</formula>
    </cfRule>
  </conditionalFormatting>
  <conditionalFormatting sqref="S4:S43">
    <cfRule type="expression" dxfId="331" priority="9" stopIfTrue="1">
      <formula>AND(($H4="ヒノキ"),(#REF!&lt;32),(#REF!&gt;=22))</formula>
    </cfRule>
  </conditionalFormatting>
  <conditionalFormatting sqref="Z4:AF43 U4:U43 AJ4:AJ43 O4:P43">
    <cfRule type="expression" dxfId="330" priority="12" stopIfTrue="1">
      <formula>AND(($H4="スギ"),(#REF!&gt;=42))</formula>
    </cfRule>
  </conditionalFormatting>
  <conditionalFormatting sqref="Z4:AF43 AJ4:AJ43 T4:U43">
    <cfRule type="expression" dxfId="329" priority="8" stopIfTrue="1">
      <formula>AND(($H4="ヒノキ"),(#REF!&gt;=32))</formula>
    </cfRule>
  </conditionalFormatting>
  <conditionalFormatting sqref="AA4:AA43 Q4:Q43">
    <cfRule type="expression" dxfId="328" priority="11" stopIfTrue="1">
      <formula>AND(($H4="ヒノキ"),(#REF!&lt;12))</formula>
    </cfRule>
  </conditionalFormatting>
  <conditionalFormatting sqref="AA4:AA43 V4:V43">
    <cfRule type="expression" dxfId="327" priority="7" stopIfTrue="1">
      <formula>AND(($H4="アカマツ"),(#REF!&lt;12))</formula>
    </cfRule>
  </conditionalFormatting>
  <conditionalFormatting sqref="AB4:AB43 W4:W43">
    <cfRule type="expression" dxfId="326" priority="6" stopIfTrue="1">
      <formula>AND(($H4="アカマツ"),(#REF!&lt;22),(#REF!&gt;=12))</formula>
    </cfRule>
  </conditionalFormatting>
  <conditionalFormatting sqref="AB4:AE43 R4:R43">
    <cfRule type="expression" dxfId="325" priority="10" stopIfTrue="1">
      <formula>AND(($H4="ヒノキ"),(#REF!&lt;22),(#REF!&gt;=12))</formula>
    </cfRule>
  </conditionalFormatting>
  <conditionalFormatting sqref="AC4:AC43 X4:X43">
    <cfRule type="expression" dxfId="324" priority="5" stopIfTrue="1">
      <formula>AND(($H4="アカマツ"),(#REF!&lt;42),(#REF!&gt;=22))</formula>
    </cfRule>
  </conditionalFormatting>
  <conditionalFormatting sqref="AG4:AG43">
    <cfRule type="expression" dxfId="323" priority="3" stopIfTrue="1">
      <formula>AND(($H4&lt;&gt;"スギ"),($H4&lt;&gt;"ヒノキ"),($H4&lt;&gt;"アカマツ"),(#REF!&lt;12))</formula>
    </cfRule>
  </conditionalFormatting>
  <conditionalFormatting sqref="AH4:AH43">
    <cfRule type="expression" dxfId="32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32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0337-DC8F-406E-BC18-6EB8F58356A2}">
  <sheetPr>
    <tabColor rgb="FF00B050"/>
  </sheetPr>
  <dimension ref="A1:AJ120"/>
  <sheetViews>
    <sheetView showGridLines="0" view="pageBreakPreview" topLeftCell="A46" zoomScale="98" zoomScaleNormal="85" zoomScaleSheetLayoutView="98" workbookViewId="0">
      <selection activeCell="A22" sqref="A22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248</v>
      </c>
      <c r="B2" s="65"/>
      <c r="C2" s="65"/>
      <c r="D2" s="65"/>
      <c r="E2" s="65"/>
      <c r="F2" s="65"/>
      <c r="G2" s="65"/>
      <c r="H2" s="66" t="s">
        <v>311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881</v>
      </c>
      <c r="B4" s="78" t="s">
        <v>353</v>
      </c>
      <c r="C4" s="79"/>
      <c r="D4" s="21">
        <v>22</v>
      </c>
      <c r="E4" s="21">
        <v>17</v>
      </c>
      <c r="F4" s="4">
        <f t="shared" ref="F4:F43" si="0">IF(D4&gt;0,IF(B4="スギ",P4,IF(B4="ヒノキ",U4,IF(B4="アカマツ",Z4,IF(B4="カラマツ",AF4,AJ4)))),"")</f>
        <v>0.32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0.28999999999999998</v>
      </c>
      <c r="L4" s="22">
        <f t="shared" ref="L4:L43" si="2">ROUND(10^(-5+0.73504+1.83346*LOG(D4)+1.06569*LOG(E4)),2)</f>
        <v>0.32</v>
      </c>
      <c r="M4" s="22">
        <f t="shared" ref="M4:M43" si="3">ROUND(10^(-5+0.71514+1.74357*LOG(D4)+1.17719*LOG(E4)),2)</f>
        <v>0.32</v>
      </c>
      <c r="N4" s="22">
        <f t="shared" ref="N4:N43" si="4">ROUND(10^(-5+0.82956+1.76381*LOG(D4)+1.06412*LOG(E4)),2)</f>
        <v>0.32</v>
      </c>
      <c r="O4" s="22">
        <f t="shared" ref="O4:O43" si="5">ROUND(10^(-5+0.88226+1.79204*LOG(D4)+0.99303*LOG(E4)),2)</f>
        <v>0.32</v>
      </c>
      <c r="P4" s="22">
        <f>HLOOKUP($D4,K$3:O$43,MATCH($A4,$A$3:$A$43,0),1)</f>
        <v>0.32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0.28999999999999998</v>
      </c>
      <c r="R4" s="22">
        <f t="shared" ref="R4:R43" si="7">ROUND(10^(1.905709*LOG(D4)+1.011385*LOG(E4)-4.293729),2)</f>
        <v>0.32</v>
      </c>
      <c r="S4" s="22">
        <f t="shared" ref="S4:S43" si="8">ROUND(10^(1.771888*LOG(D4)+1.138415*LOG(E4)-4.271259),2)</f>
        <v>0.32</v>
      </c>
      <c r="T4" s="22">
        <f t="shared" ref="T4:T43" si="9">ROUND(10^(1.671519*LOG(D4)+1.363617*LOG(E4)-4.404407),2)</f>
        <v>0.33</v>
      </c>
      <c r="U4" s="22">
        <f t="shared" ref="U4:U43" si="10">HLOOKUP($D4,Q$3:T$43,MATCH($A4,$A$3:$A$43,0),1)</f>
        <v>0.32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0.33</v>
      </c>
      <c r="W4" s="22">
        <f t="shared" ref="W4:W43" si="12">ROUND(10^(-4.155639+1.847898*LOG(D4)+0.951955*LOG(E4)),2)</f>
        <v>0.31</v>
      </c>
      <c r="X4" s="22">
        <f t="shared" ref="X4:X43" si="13">ROUND(10^(-4.194535+1.804172*LOG(D4)+1.034248*LOG(E4)),2)</f>
        <v>0.32</v>
      </c>
      <c r="Y4" s="22">
        <f t="shared" ref="Y4:Y43" si="14">ROUND(10^(-4.42347+2.006485*LOG(D4)+0.967757*LOG(E4)),2)</f>
        <v>0.28999999999999998</v>
      </c>
      <c r="Z4" s="22">
        <f t="shared" ref="Z4:Z43" si="15">HLOOKUP($D4,V$3:Y$43,MATCH($A4,$A$3:$A$43,0),1)</f>
        <v>0.32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0.28000000000000003</v>
      </c>
      <c r="AB4" s="22">
        <f t="shared" ref="AB4:AB43" si="17">ROUND(10^(1.979213*LOG(D4)+0.998347*LOG(E4)-4.369281),2)</f>
        <v>0.33</v>
      </c>
      <c r="AC4" s="22">
        <f t="shared" ref="AC4:AC43" si="18">ROUND(10^(1.904401*LOG(D4)+1.062478*LOG(E4)-4.348104),2)</f>
        <v>0.33</v>
      </c>
      <c r="AD4" s="22">
        <f t="shared" ref="AD4:AD43" si="19">ROUND(10^(1.640825*LOG(D4)+1.080387*LOG(E4)-3.976731),2)</f>
        <v>0.36</v>
      </c>
      <c r="AE4" s="22">
        <f t="shared" ref="AE4:AE43" si="20">ROUND(10^(1.90887*LOG(D4)+1.088002*LOG(E4)-4.431495),2)</f>
        <v>0.28999999999999998</v>
      </c>
      <c r="AF4" s="22">
        <f t="shared" ref="AF4:AF43" si="21">HLOOKUP($D4,AA$3:AE$43,MATCH($A4,$A$3:$A$43,0),1)</f>
        <v>0.33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0.28000000000000003</v>
      </c>
      <c r="AH4" s="22">
        <f t="shared" ref="AH4:AH43" si="23">ROUND(10^(1.93813902*LOG(D4)+0.96697002*LOG(E4)-4.32216295),2)</f>
        <v>0.28999999999999998</v>
      </c>
      <c r="AI4" s="22">
        <f t="shared" ref="AI4:AI43" si="24">ROUND(10^(1.82464098*LOG(D4)+0.97625989*LOG(E4)-4.15096808),2)</f>
        <v>0.32</v>
      </c>
      <c r="AJ4" s="22">
        <f t="shared" ref="AJ4:AJ43" si="25">HLOOKUP($D4,AG$3:AI$43,MATCH($A4,$A$3:$A$43,0),1)</f>
        <v>0.28999999999999998</v>
      </c>
    </row>
    <row r="5" spans="1:36" ht="12.95" customHeight="1">
      <c r="A5" s="21">
        <v>882</v>
      </c>
      <c r="B5" s="78" t="s">
        <v>353</v>
      </c>
      <c r="C5" s="79"/>
      <c r="D5" s="21">
        <v>16</v>
      </c>
      <c r="E5" s="21">
        <v>15</v>
      </c>
      <c r="F5" s="4">
        <f t="shared" si="0"/>
        <v>0.16</v>
      </c>
      <c r="G5" s="5"/>
      <c r="H5" s="21"/>
      <c r="I5" s="21"/>
      <c r="J5" s="1" t="s">
        <v>15</v>
      </c>
      <c r="K5" s="22">
        <f t="shared" si="1"/>
        <v>0.15</v>
      </c>
      <c r="L5" s="22">
        <f t="shared" si="2"/>
        <v>0.16</v>
      </c>
      <c r="M5" s="22">
        <f t="shared" si="3"/>
        <v>0.16</v>
      </c>
      <c r="N5" s="22">
        <f t="shared" si="4"/>
        <v>0.16</v>
      </c>
      <c r="O5" s="22">
        <f t="shared" si="5"/>
        <v>0.16</v>
      </c>
      <c r="P5" s="22">
        <f t="shared" ref="P5:P43" si="26">HLOOKUP($D5,K$3:O$43,MATCH(A5,$A$3:$A$43,0),1)</f>
        <v>0.16</v>
      </c>
      <c r="Q5" s="22">
        <f t="shared" si="6"/>
        <v>0.15</v>
      </c>
      <c r="R5" s="22">
        <f t="shared" si="7"/>
        <v>0.16</v>
      </c>
      <c r="S5" s="22">
        <f t="shared" si="8"/>
        <v>0.16</v>
      </c>
      <c r="T5" s="22">
        <f t="shared" si="9"/>
        <v>0.16</v>
      </c>
      <c r="U5" s="22">
        <f t="shared" si="10"/>
        <v>0.16</v>
      </c>
      <c r="V5" s="22">
        <f t="shared" si="11"/>
        <v>0.16</v>
      </c>
      <c r="W5" s="22">
        <f t="shared" si="12"/>
        <v>0.15</v>
      </c>
      <c r="X5" s="22">
        <f t="shared" si="13"/>
        <v>0.16</v>
      </c>
      <c r="Y5" s="22">
        <f t="shared" si="14"/>
        <v>0.14000000000000001</v>
      </c>
      <c r="Z5" s="22">
        <f t="shared" si="15"/>
        <v>0.15</v>
      </c>
      <c r="AA5" s="22">
        <f t="shared" si="16"/>
        <v>0.14000000000000001</v>
      </c>
      <c r="AB5" s="22">
        <f t="shared" si="17"/>
        <v>0.15</v>
      </c>
      <c r="AC5" s="22">
        <f t="shared" si="18"/>
        <v>0.16</v>
      </c>
      <c r="AD5" s="22">
        <f t="shared" si="19"/>
        <v>0.19</v>
      </c>
      <c r="AE5" s="22">
        <f t="shared" si="20"/>
        <v>0.14000000000000001</v>
      </c>
      <c r="AF5" s="22">
        <f t="shared" si="21"/>
        <v>0.15</v>
      </c>
      <c r="AG5" s="22">
        <f t="shared" si="22"/>
        <v>0.14000000000000001</v>
      </c>
      <c r="AH5" s="22">
        <f t="shared" si="23"/>
        <v>0.14000000000000001</v>
      </c>
      <c r="AI5" s="22">
        <f t="shared" si="24"/>
        <v>0.16</v>
      </c>
      <c r="AJ5" s="22">
        <f t="shared" si="25"/>
        <v>0.14000000000000001</v>
      </c>
    </row>
    <row r="6" spans="1:36" ht="12.95" customHeight="1">
      <c r="A6" s="21">
        <v>883</v>
      </c>
      <c r="B6" s="78" t="s">
        <v>353</v>
      </c>
      <c r="C6" s="79"/>
      <c r="D6" s="21">
        <v>10</v>
      </c>
      <c r="E6" s="21">
        <v>12</v>
      </c>
      <c r="F6" s="4">
        <f t="shared" si="0"/>
        <v>0.05</v>
      </c>
      <c r="G6" s="5"/>
      <c r="H6" s="21"/>
      <c r="I6" s="21"/>
      <c r="J6" s="1" t="s">
        <v>15</v>
      </c>
      <c r="K6" s="22">
        <f t="shared" si="1"/>
        <v>0.05</v>
      </c>
      <c r="L6" s="22">
        <f t="shared" si="2"/>
        <v>0.05</v>
      </c>
      <c r="M6" s="22">
        <f t="shared" si="3"/>
        <v>0.05</v>
      </c>
      <c r="N6" s="22">
        <f t="shared" si="4"/>
        <v>0.06</v>
      </c>
      <c r="O6" s="22">
        <f t="shared" si="5"/>
        <v>0.06</v>
      </c>
      <c r="P6" s="22">
        <f t="shared" si="26"/>
        <v>0.05</v>
      </c>
      <c r="Q6" s="22">
        <f t="shared" si="6"/>
        <v>0.05</v>
      </c>
      <c r="R6" s="22">
        <f t="shared" si="7"/>
        <v>0.05</v>
      </c>
      <c r="S6" s="22">
        <f t="shared" si="8"/>
        <v>0.05</v>
      </c>
      <c r="T6" s="22">
        <f t="shared" si="9"/>
        <v>0.05</v>
      </c>
      <c r="U6" s="22">
        <f t="shared" si="10"/>
        <v>0.05</v>
      </c>
      <c r="V6" s="22">
        <f t="shared" si="11"/>
        <v>0.05</v>
      </c>
      <c r="W6" s="22">
        <f t="shared" si="12"/>
        <v>0.05</v>
      </c>
      <c r="X6" s="22">
        <f t="shared" si="13"/>
        <v>0.05</v>
      </c>
      <c r="Y6" s="22">
        <f t="shared" si="14"/>
        <v>0.04</v>
      </c>
      <c r="Z6" s="22">
        <f t="shared" si="15"/>
        <v>0.05</v>
      </c>
      <c r="AA6" s="22">
        <f t="shared" si="16"/>
        <v>0.05</v>
      </c>
      <c r="AB6" s="22">
        <f t="shared" si="17"/>
        <v>0.05</v>
      </c>
      <c r="AC6" s="22">
        <f t="shared" si="18"/>
        <v>0.05</v>
      </c>
      <c r="AD6" s="22">
        <f t="shared" si="19"/>
        <v>7.0000000000000007E-2</v>
      </c>
      <c r="AE6" s="22">
        <f t="shared" si="20"/>
        <v>0.04</v>
      </c>
      <c r="AF6" s="22">
        <f t="shared" si="21"/>
        <v>0.05</v>
      </c>
      <c r="AG6" s="22">
        <f t="shared" si="22"/>
        <v>0.05</v>
      </c>
      <c r="AH6" s="22">
        <f t="shared" si="23"/>
        <v>0.05</v>
      </c>
      <c r="AI6" s="22">
        <f t="shared" si="24"/>
        <v>0.05</v>
      </c>
      <c r="AJ6" s="22">
        <f t="shared" si="25"/>
        <v>0.05</v>
      </c>
    </row>
    <row r="7" spans="1:36" ht="12.95" customHeight="1">
      <c r="A7" s="21">
        <v>884</v>
      </c>
      <c r="B7" s="78" t="s">
        <v>353</v>
      </c>
      <c r="C7" s="79"/>
      <c r="D7" s="21">
        <v>28</v>
      </c>
      <c r="E7" s="21">
        <v>19</v>
      </c>
      <c r="F7" s="4">
        <f t="shared" si="0"/>
        <v>0.55000000000000004</v>
      </c>
      <c r="G7" s="5"/>
      <c r="H7" s="21"/>
      <c r="I7" s="21"/>
      <c r="J7" s="1" t="s">
        <v>15</v>
      </c>
      <c r="K7" s="22">
        <f t="shared" si="1"/>
        <v>0.5</v>
      </c>
      <c r="L7" s="22">
        <f t="shared" si="2"/>
        <v>0.56000000000000005</v>
      </c>
      <c r="M7" s="22">
        <f t="shared" si="3"/>
        <v>0.55000000000000004</v>
      </c>
      <c r="N7" s="22">
        <f t="shared" si="4"/>
        <v>0.55000000000000004</v>
      </c>
      <c r="O7" s="22">
        <f t="shared" si="5"/>
        <v>0.56000000000000005</v>
      </c>
      <c r="P7" s="22">
        <f t="shared" si="26"/>
        <v>0.55000000000000004</v>
      </c>
      <c r="Q7" s="22">
        <f t="shared" si="6"/>
        <v>0.51</v>
      </c>
      <c r="R7" s="22">
        <f t="shared" si="7"/>
        <v>0.56999999999999995</v>
      </c>
      <c r="S7" s="22">
        <f t="shared" si="8"/>
        <v>0.56000000000000005</v>
      </c>
      <c r="T7" s="22">
        <f t="shared" si="9"/>
        <v>0.56999999999999995</v>
      </c>
      <c r="U7" s="22">
        <f t="shared" si="10"/>
        <v>0.56000000000000005</v>
      </c>
      <c r="V7" s="22">
        <f t="shared" si="11"/>
        <v>0.59</v>
      </c>
      <c r="W7" s="22">
        <f t="shared" si="12"/>
        <v>0.54</v>
      </c>
      <c r="X7" s="22">
        <f t="shared" si="13"/>
        <v>0.55000000000000004</v>
      </c>
      <c r="Y7" s="22">
        <f t="shared" si="14"/>
        <v>0.52</v>
      </c>
      <c r="Z7" s="22">
        <f t="shared" si="15"/>
        <v>0.55000000000000004</v>
      </c>
      <c r="AA7" s="22">
        <f t="shared" si="16"/>
        <v>0.49</v>
      </c>
      <c r="AB7" s="22">
        <f t="shared" si="17"/>
        <v>0.59</v>
      </c>
      <c r="AC7" s="22">
        <f t="shared" si="18"/>
        <v>0.57999999999999996</v>
      </c>
      <c r="AD7" s="22">
        <f t="shared" si="19"/>
        <v>0.6</v>
      </c>
      <c r="AE7" s="22">
        <f t="shared" si="20"/>
        <v>0.53</v>
      </c>
      <c r="AF7" s="22">
        <f t="shared" si="21"/>
        <v>0.57999999999999996</v>
      </c>
      <c r="AG7" s="22">
        <f t="shared" si="22"/>
        <v>0.49</v>
      </c>
      <c r="AH7" s="22">
        <f t="shared" si="23"/>
        <v>0.52</v>
      </c>
      <c r="AI7" s="22">
        <f t="shared" si="24"/>
        <v>0.55000000000000004</v>
      </c>
      <c r="AJ7" s="22">
        <f t="shared" si="25"/>
        <v>0.52</v>
      </c>
    </row>
    <row r="8" spans="1:36" ht="12.95" customHeight="1">
      <c r="A8" s="21">
        <v>885</v>
      </c>
      <c r="B8" s="78" t="s">
        <v>353</v>
      </c>
      <c r="C8" s="79"/>
      <c r="D8" s="21">
        <v>24</v>
      </c>
      <c r="E8" s="21">
        <v>17</v>
      </c>
      <c r="F8" s="4">
        <f t="shared" si="0"/>
        <v>0.37</v>
      </c>
      <c r="G8" s="5"/>
      <c r="H8" s="21" t="s">
        <v>340</v>
      </c>
      <c r="I8" s="21" t="s">
        <v>342</v>
      </c>
      <c r="J8" s="1" t="s">
        <v>15</v>
      </c>
      <c r="K8" s="22">
        <f t="shared" si="1"/>
        <v>0.34</v>
      </c>
      <c r="L8" s="22">
        <f t="shared" si="2"/>
        <v>0.38</v>
      </c>
      <c r="M8" s="22">
        <f t="shared" si="3"/>
        <v>0.37</v>
      </c>
      <c r="N8" s="22">
        <f t="shared" si="4"/>
        <v>0.37</v>
      </c>
      <c r="O8" s="22">
        <f t="shared" si="5"/>
        <v>0.38</v>
      </c>
      <c r="P8" s="22">
        <f t="shared" si="26"/>
        <v>0.37</v>
      </c>
      <c r="Q8" s="22">
        <f t="shared" si="6"/>
        <v>0.34</v>
      </c>
      <c r="R8" s="22">
        <f t="shared" si="7"/>
        <v>0.38</v>
      </c>
      <c r="S8" s="22">
        <f t="shared" si="8"/>
        <v>0.38</v>
      </c>
      <c r="T8" s="22">
        <f t="shared" si="9"/>
        <v>0.38</v>
      </c>
      <c r="U8" s="22">
        <f t="shared" si="10"/>
        <v>0.38</v>
      </c>
      <c r="V8" s="22">
        <f t="shared" si="11"/>
        <v>0.4</v>
      </c>
      <c r="W8" s="22">
        <f t="shared" si="12"/>
        <v>0.37</v>
      </c>
      <c r="X8" s="22">
        <f t="shared" si="13"/>
        <v>0.37</v>
      </c>
      <c r="Y8" s="22">
        <f t="shared" si="14"/>
        <v>0.34</v>
      </c>
      <c r="Z8" s="22">
        <f t="shared" si="15"/>
        <v>0.37</v>
      </c>
      <c r="AA8" s="22">
        <f t="shared" si="16"/>
        <v>0.33</v>
      </c>
      <c r="AB8" s="22">
        <f t="shared" si="17"/>
        <v>0.39</v>
      </c>
      <c r="AC8" s="22">
        <f t="shared" si="18"/>
        <v>0.39</v>
      </c>
      <c r="AD8" s="22">
        <f t="shared" si="19"/>
        <v>0.41</v>
      </c>
      <c r="AE8" s="22">
        <f t="shared" si="20"/>
        <v>0.35</v>
      </c>
      <c r="AF8" s="22">
        <f t="shared" si="21"/>
        <v>0.39</v>
      </c>
      <c r="AG8" s="22">
        <f t="shared" si="22"/>
        <v>0.33</v>
      </c>
      <c r="AH8" s="22">
        <f t="shared" si="23"/>
        <v>0.35</v>
      </c>
      <c r="AI8" s="22">
        <f t="shared" si="24"/>
        <v>0.37</v>
      </c>
      <c r="AJ8" s="22">
        <f t="shared" si="25"/>
        <v>0.35</v>
      </c>
    </row>
    <row r="9" spans="1:36" ht="12.95" customHeight="1">
      <c r="A9" s="21">
        <v>886</v>
      </c>
      <c r="B9" s="78" t="s">
        <v>353</v>
      </c>
      <c r="C9" s="79"/>
      <c r="D9" s="21">
        <v>10</v>
      </c>
      <c r="E9" s="21">
        <v>10</v>
      </c>
      <c r="F9" s="4">
        <f t="shared" si="0"/>
        <v>0.04</v>
      </c>
      <c r="G9" s="5"/>
      <c r="H9" s="21"/>
      <c r="I9" s="21"/>
      <c r="J9" s="1" t="s">
        <v>15</v>
      </c>
      <c r="K9" s="22">
        <f t="shared" si="1"/>
        <v>0.04</v>
      </c>
      <c r="L9" s="22">
        <f t="shared" si="2"/>
        <v>0.04</v>
      </c>
      <c r="M9" s="22">
        <f t="shared" si="3"/>
        <v>0.04</v>
      </c>
      <c r="N9" s="22">
        <f t="shared" si="4"/>
        <v>0.05</v>
      </c>
      <c r="O9" s="22">
        <f t="shared" si="5"/>
        <v>0.05</v>
      </c>
      <c r="P9" s="22">
        <f t="shared" si="26"/>
        <v>0.04</v>
      </c>
      <c r="Q9" s="22">
        <f t="shared" si="6"/>
        <v>0.04</v>
      </c>
      <c r="R9" s="22">
        <f t="shared" si="7"/>
        <v>0.04</v>
      </c>
      <c r="S9" s="22">
        <f t="shared" si="8"/>
        <v>0.04</v>
      </c>
      <c r="T9" s="22">
        <f t="shared" si="9"/>
        <v>0.04</v>
      </c>
      <c r="U9" s="22">
        <f t="shared" si="10"/>
        <v>0.04</v>
      </c>
      <c r="V9" s="22">
        <f t="shared" si="11"/>
        <v>0.04</v>
      </c>
      <c r="W9" s="22">
        <f t="shared" si="12"/>
        <v>0.04</v>
      </c>
      <c r="X9" s="22">
        <f t="shared" si="13"/>
        <v>0.04</v>
      </c>
      <c r="Y9" s="22">
        <f t="shared" si="14"/>
        <v>0.04</v>
      </c>
      <c r="Z9" s="22">
        <f t="shared" si="15"/>
        <v>0.04</v>
      </c>
      <c r="AA9" s="22">
        <f t="shared" si="16"/>
        <v>0.04</v>
      </c>
      <c r="AB9" s="22">
        <f t="shared" si="17"/>
        <v>0.04</v>
      </c>
      <c r="AC9" s="22">
        <f t="shared" si="18"/>
        <v>0.04</v>
      </c>
      <c r="AD9" s="22">
        <f t="shared" si="19"/>
        <v>0.06</v>
      </c>
      <c r="AE9" s="22">
        <f t="shared" si="20"/>
        <v>0.04</v>
      </c>
      <c r="AF9" s="22">
        <f t="shared" si="21"/>
        <v>0.04</v>
      </c>
      <c r="AG9" s="22">
        <f t="shared" si="22"/>
        <v>0.04</v>
      </c>
      <c r="AH9" s="22">
        <f t="shared" si="23"/>
        <v>0.04</v>
      </c>
      <c r="AI9" s="22">
        <f t="shared" si="24"/>
        <v>0.04</v>
      </c>
      <c r="AJ9" s="22">
        <f t="shared" si="25"/>
        <v>0.04</v>
      </c>
    </row>
    <row r="10" spans="1:36" ht="12.95" customHeight="1">
      <c r="A10" s="21">
        <v>887</v>
      </c>
      <c r="B10" s="78" t="s">
        <v>353</v>
      </c>
      <c r="C10" s="79"/>
      <c r="D10" s="21">
        <v>20</v>
      </c>
      <c r="E10" s="21">
        <v>16</v>
      </c>
      <c r="F10" s="4">
        <f t="shared" si="0"/>
        <v>0.25</v>
      </c>
      <c r="G10" s="5"/>
      <c r="H10" s="21"/>
      <c r="I10" s="21"/>
      <c r="J10" s="1" t="s">
        <v>15</v>
      </c>
      <c r="K10" s="22">
        <f t="shared" si="1"/>
        <v>0.23</v>
      </c>
      <c r="L10" s="22">
        <f t="shared" si="2"/>
        <v>0.25</v>
      </c>
      <c r="M10" s="22">
        <f t="shared" si="3"/>
        <v>0.25</v>
      </c>
      <c r="N10" s="22">
        <f t="shared" si="4"/>
        <v>0.25</v>
      </c>
      <c r="O10" s="22">
        <f t="shared" si="5"/>
        <v>0.26</v>
      </c>
      <c r="P10" s="22">
        <f t="shared" si="26"/>
        <v>0.25</v>
      </c>
      <c r="Q10" s="22">
        <f t="shared" si="6"/>
        <v>0.23</v>
      </c>
      <c r="R10" s="22">
        <f t="shared" si="7"/>
        <v>0.25</v>
      </c>
      <c r="S10" s="22">
        <f t="shared" si="8"/>
        <v>0.25</v>
      </c>
      <c r="T10" s="22">
        <f t="shared" si="9"/>
        <v>0.26</v>
      </c>
      <c r="U10" s="22">
        <f t="shared" si="10"/>
        <v>0.25</v>
      </c>
      <c r="V10" s="22">
        <f t="shared" si="11"/>
        <v>0.26</v>
      </c>
      <c r="W10" s="22">
        <f t="shared" si="12"/>
        <v>0.25</v>
      </c>
      <c r="X10" s="22">
        <f t="shared" si="13"/>
        <v>0.25</v>
      </c>
      <c r="Y10" s="22">
        <f t="shared" si="14"/>
        <v>0.23</v>
      </c>
      <c r="Z10" s="22">
        <f t="shared" si="15"/>
        <v>0.25</v>
      </c>
      <c r="AA10" s="22">
        <f t="shared" si="16"/>
        <v>0.22</v>
      </c>
      <c r="AB10" s="22">
        <f t="shared" si="17"/>
        <v>0.26</v>
      </c>
      <c r="AC10" s="22">
        <f t="shared" si="18"/>
        <v>0.26</v>
      </c>
      <c r="AD10" s="22">
        <f t="shared" si="19"/>
        <v>0.28999999999999998</v>
      </c>
      <c r="AE10" s="22">
        <f t="shared" si="20"/>
        <v>0.23</v>
      </c>
      <c r="AF10" s="22">
        <f t="shared" si="21"/>
        <v>0.26</v>
      </c>
      <c r="AG10" s="22">
        <f t="shared" si="22"/>
        <v>0.22</v>
      </c>
      <c r="AH10" s="22">
        <f t="shared" si="23"/>
        <v>0.23</v>
      </c>
      <c r="AI10" s="22">
        <f t="shared" si="24"/>
        <v>0.25</v>
      </c>
      <c r="AJ10" s="22">
        <f t="shared" si="25"/>
        <v>0.23</v>
      </c>
    </row>
    <row r="11" spans="1:36" ht="12.95" customHeight="1">
      <c r="A11" s="21">
        <v>888</v>
      </c>
      <c r="B11" s="78" t="s">
        <v>353</v>
      </c>
      <c r="C11" s="79"/>
      <c r="D11" s="21">
        <v>20</v>
      </c>
      <c r="E11" s="21">
        <v>16</v>
      </c>
      <c r="F11" s="4">
        <f t="shared" si="0"/>
        <v>0.25</v>
      </c>
      <c r="G11" s="5"/>
      <c r="H11" s="21"/>
      <c r="I11" s="21"/>
      <c r="J11" s="1" t="s">
        <v>15</v>
      </c>
      <c r="K11" s="22">
        <f t="shared" si="1"/>
        <v>0.23</v>
      </c>
      <c r="L11" s="22">
        <f t="shared" si="2"/>
        <v>0.25</v>
      </c>
      <c r="M11" s="22">
        <f t="shared" si="3"/>
        <v>0.25</v>
      </c>
      <c r="N11" s="22">
        <f t="shared" si="4"/>
        <v>0.25</v>
      </c>
      <c r="O11" s="22">
        <f t="shared" si="5"/>
        <v>0.26</v>
      </c>
      <c r="P11" s="22">
        <f t="shared" si="26"/>
        <v>0.25</v>
      </c>
      <c r="Q11" s="22">
        <f t="shared" si="6"/>
        <v>0.23</v>
      </c>
      <c r="R11" s="22">
        <f t="shared" si="7"/>
        <v>0.25</v>
      </c>
      <c r="S11" s="22">
        <f t="shared" si="8"/>
        <v>0.25</v>
      </c>
      <c r="T11" s="22">
        <f t="shared" si="9"/>
        <v>0.26</v>
      </c>
      <c r="U11" s="22">
        <f t="shared" si="10"/>
        <v>0.25</v>
      </c>
      <c r="V11" s="22">
        <f t="shared" si="11"/>
        <v>0.26</v>
      </c>
      <c r="W11" s="22">
        <f t="shared" si="12"/>
        <v>0.25</v>
      </c>
      <c r="X11" s="22">
        <f t="shared" si="13"/>
        <v>0.25</v>
      </c>
      <c r="Y11" s="22">
        <f t="shared" si="14"/>
        <v>0.23</v>
      </c>
      <c r="Z11" s="22">
        <f t="shared" si="15"/>
        <v>0.25</v>
      </c>
      <c r="AA11" s="22">
        <f t="shared" si="16"/>
        <v>0.22</v>
      </c>
      <c r="AB11" s="22">
        <f t="shared" si="17"/>
        <v>0.26</v>
      </c>
      <c r="AC11" s="22">
        <f t="shared" si="18"/>
        <v>0.26</v>
      </c>
      <c r="AD11" s="22">
        <f t="shared" si="19"/>
        <v>0.28999999999999998</v>
      </c>
      <c r="AE11" s="22">
        <f t="shared" si="20"/>
        <v>0.23</v>
      </c>
      <c r="AF11" s="22">
        <f t="shared" si="21"/>
        <v>0.26</v>
      </c>
      <c r="AG11" s="22">
        <f t="shared" si="22"/>
        <v>0.22</v>
      </c>
      <c r="AH11" s="22">
        <f t="shared" si="23"/>
        <v>0.23</v>
      </c>
      <c r="AI11" s="22">
        <f t="shared" si="24"/>
        <v>0.25</v>
      </c>
      <c r="AJ11" s="22">
        <f t="shared" si="25"/>
        <v>0.23</v>
      </c>
    </row>
    <row r="12" spans="1:36" ht="12.95" customHeight="1">
      <c r="A12" s="21">
        <v>889</v>
      </c>
      <c r="B12" s="78" t="s">
        <v>353</v>
      </c>
      <c r="C12" s="79"/>
      <c r="D12" s="21">
        <v>14</v>
      </c>
      <c r="E12" s="21">
        <v>12</v>
      </c>
      <c r="F12" s="4">
        <f t="shared" si="0"/>
        <v>0.1</v>
      </c>
      <c r="G12" s="5"/>
      <c r="H12" s="21" t="s">
        <v>340</v>
      </c>
      <c r="I12" s="21" t="s">
        <v>342</v>
      </c>
      <c r="J12" s="1" t="s">
        <v>15</v>
      </c>
      <c r="K12" s="22">
        <f t="shared" si="1"/>
        <v>0.09</v>
      </c>
      <c r="L12" s="22">
        <f t="shared" si="2"/>
        <v>0.1</v>
      </c>
      <c r="M12" s="22">
        <f t="shared" si="3"/>
        <v>0.1</v>
      </c>
      <c r="N12" s="22">
        <f t="shared" si="4"/>
        <v>0.1</v>
      </c>
      <c r="O12" s="22">
        <f t="shared" si="5"/>
        <v>0.1</v>
      </c>
      <c r="P12" s="22">
        <f t="shared" si="26"/>
        <v>0.1</v>
      </c>
      <c r="Q12" s="22">
        <f t="shared" si="6"/>
        <v>0.09</v>
      </c>
      <c r="R12" s="22">
        <f t="shared" si="7"/>
        <v>0.1</v>
      </c>
      <c r="S12" s="22">
        <f t="shared" si="8"/>
        <v>0.1</v>
      </c>
      <c r="T12" s="22">
        <f t="shared" si="9"/>
        <v>0.1</v>
      </c>
      <c r="U12" s="22">
        <f t="shared" si="10"/>
        <v>0.1</v>
      </c>
      <c r="V12" s="22">
        <f t="shared" si="11"/>
        <v>0.1</v>
      </c>
      <c r="W12" s="22">
        <f t="shared" si="12"/>
        <v>0.1</v>
      </c>
      <c r="X12" s="22">
        <f t="shared" si="13"/>
        <v>0.1</v>
      </c>
      <c r="Y12" s="22">
        <f t="shared" si="14"/>
        <v>0.08</v>
      </c>
      <c r="Z12" s="22">
        <f t="shared" si="15"/>
        <v>0.1</v>
      </c>
      <c r="AA12" s="22">
        <f t="shared" si="16"/>
        <v>0.09</v>
      </c>
      <c r="AB12" s="22">
        <f t="shared" si="17"/>
        <v>0.09</v>
      </c>
      <c r="AC12" s="22">
        <f t="shared" si="18"/>
        <v>0.1</v>
      </c>
      <c r="AD12" s="22">
        <f t="shared" si="19"/>
        <v>0.12</v>
      </c>
      <c r="AE12" s="22">
        <f t="shared" si="20"/>
        <v>0.09</v>
      </c>
      <c r="AF12" s="22">
        <f t="shared" si="21"/>
        <v>0.09</v>
      </c>
      <c r="AG12" s="22">
        <f t="shared" si="22"/>
        <v>0.09</v>
      </c>
      <c r="AH12" s="22">
        <f t="shared" si="23"/>
        <v>0.09</v>
      </c>
      <c r="AI12" s="22">
        <f t="shared" si="24"/>
        <v>0.1</v>
      </c>
      <c r="AJ12" s="22">
        <f t="shared" si="25"/>
        <v>0.09</v>
      </c>
    </row>
    <row r="13" spans="1:36" ht="12.95" customHeight="1">
      <c r="A13" s="21">
        <v>890</v>
      </c>
      <c r="B13" s="78" t="s">
        <v>353</v>
      </c>
      <c r="C13" s="79"/>
      <c r="D13" s="21">
        <v>6</v>
      </c>
      <c r="E13" s="21">
        <v>8</v>
      </c>
      <c r="F13" s="4">
        <f t="shared" si="0"/>
        <v>0.01</v>
      </c>
      <c r="G13" s="5" t="s">
        <v>355</v>
      </c>
      <c r="H13" s="21" t="s">
        <v>356</v>
      </c>
      <c r="I13" s="21" t="s">
        <v>437</v>
      </c>
      <c r="J13" s="1" t="s">
        <v>15</v>
      </c>
      <c r="K13" s="22">
        <f t="shared" si="1"/>
        <v>0.01</v>
      </c>
      <c r="L13" s="22">
        <f t="shared" si="2"/>
        <v>0.01</v>
      </c>
      <c r="M13" s="22">
        <f t="shared" si="3"/>
        <v>0.01</v>
      </c>
      <c r="N13" s="22">
        <f t="shared" si="4"/>
        <v>0.01</v>
      </c>
      <c r="O13" s="22">
        <f t="shared" si="5"/>
        <v>0.01</v>
      </c>
      <c r="P13" s="22">
        <f t="shared" si="26"/>
        <v>0.01</v>
      </c>
      <c r="Q13" s="22">
        <f t="shared" si="6"/>
        <v>0.01</v>
      </c>
      <c r="R13" s="22">
        <f t="shared" si="7"/>
        <v>0.01</v>
      </c>
      <c r="S13" s="22">
        <f t="shared" si="8"/>
        <v>0.01</v>
      </c>
      <c r="T13" s="22">
        <f t="shared" si="9"/>
        <v>0.01</v>
      </c>
      <c r="U13" s="22">
        <f t="shared" si="10"/>
        <v>0.01</v>
      </c>
      <c r="V13" s="22">
        <f t="shared" si="11"/>
        <v>0.01</v>
      </c>
      <c r="W13" s="22">
        <f t="shared" si="12"/>
        <v>0.01</v>
      </c>
      <c r="X13" s="22">
        <f t="shared" si="13"/>
        <v>0.01</v>
      </c>
      <c r="Y13" s="22">
        <f t="shared" si="14"/>
        <v>0.01</v>
      </c>
      <c r="Z13" s="22">
        <f t="shared" si="15"/>
        <v>0.01</v>
      </c>
      <c r="AA13" s="22">
        <f t="shared" si="16"/>
        <v>0.01</v>
      </c>
      <c r="AB13" s="22">
        <f t="shared" si="17"/>
        <v>0.01</v>
      </c>
      <c r="AC13" s="22">
        <f t="shared" si="18"/>
        <v>0.01</v>
      </c>
      <c r="AD13" s="22">
        <f t="shared" si="19"/>
        <v>0.02</v>
      </c>
      <c r="AE13" s="22">
        <f t="shared" si="20"/>
        <v>0.01</v>
      </c>
      <c r="AF13" s="22">
        <f t="shared" si="21"/>
        <v>0.01</v>
      </c>
      <c r="AG13" s="22">
        <f t="shared" si="22"/>
        <v>0.01</v>
      </c>
      <c r="AH13" s="22">
        <f t="shared" si="23"/>
        <v>0.01</v>
      </c>
      <c r="AI13" s="22">
        <f t="shared" si="24"/>
        <v>0.01</v>
      </c>
      <c r="AJ13" s="22">
        <f t="shared" si="25"/>
        <v>0.01</v>
      </c>
    </row>
    <row r="14" spans="1:36" ht="12.95" customHeight="1">
      <c r="A14" s="21">
        <v>891</v>
      </c>
      <c r="B14" s="78" t="s">
        <v>353</v>
      </c>
      <c r="C14" s="79"/>
      <c r="D14" s="21">
        <v>8</v>
      </c>
      <c r="E14" s="21">
        <v>10</v>
      </c>
      <c r="F14" s="4">
        <f t="shared" si="0"/>
        <v>0.03</v>
      </c>
      <c r="G14" s="5"/>
      <c r="H14" s="21"/>
      <c r="I14" s="21"/>
      <c r="J14" s="1" t="s">
        <v>15</v>
      </c>
      <c r="K14" s="22">
        <f t="shared" si="1"/>
        <v>0.03</v>
      </c>
      <c r="L14" s="22">
        <f t="shared" si="2"/>
        <v>0.03</v>
      </c>
      <c r="M14" s="22">
        <f t="shared" si="3"/>
        <v>0.03</v>
      </c>
      <c r="N14" s="22">
        <f t="shared" si="4"/>
        <v>0.03</v>
      </c>
      <c r="O14" s="22">
        <f t="shared" si="5"/>
        <v>0.03</v>
      </c>
      <c r="P14" s="22">
        <f t="shared" si="26"/>
        <v>0.03</v>
      </c>
      <c r="Q14" s="22">
        <f t="shared" si="6"/>
        <v>0.03</v>
      </c>
      <c r="R14" s="22">
        <f t="shared" si="7"/>
        <v>0.03</v>
      </c>
      <c r="S14" s="22">
        <f t="shared" si="8"/>
        <v>0.03</v>
      </c>
      <c r="T14" s="22">
        <f t="shared" si="9"/>
        <v>0.03</v>
      </c>
      <c r="U14" s="22">
        <f t="shared" si="10"/>
        <v>0.03</v>
      </c>
      <c r="V14" s="22">
        <f t="shared" si="11"/>
        <v>0.03</v>
      </c>
      <c r="W14" s="22">
        <f t="shared" si="12"/>
        <v>0.03</v>
      </c>
      <c r="X14" s="22">
        <f t="shared" si="13"/>
        <v>0.03</v>
      </c>
      <c r="Y14" s="22">
        <f t="shared" si="14"/>
        <v>0.02</v>
      </c>
      <c r="Z14" s="22">
        <f t="shared" si="15"/>
        <v>0.03</v>
      </c>
      <c r="AA14" s="22">
        <f t="shared" si="16"/>
        <v>0.03</v>
      </c>
      <c r="AB14" s="22">
        <f t="shared" si="17"/>
        <v>0.03</v>
      </c>
      <c r="AC14" s="22">
        <f t="shared" si="18"/>
        <v>0.03</v>
      </c>
      <c r="AD14" s="22">
        <f t="shared" si="19"/>
        <v>0.04</v>
      </c>
      <c r="AE14" s="22">
        <f t="shared" si="20"/>
        <v>0.02</v>
      </c>
      <c r="AF14" s="22">
        <f t="shared" si="21"/>
        <v>0.03</v>
      </c>
      <c r="AG14" s="22">
        <f t="shared" si="22"/>
        <v>0.03</v>
      </c>
      <c r="AH14" s="22">
        <f t="shared" si="23"/>
        <v>0.02</v>
      </c>
      <c r="AI14" s="22">
        <f t="shared" si="24"/>
        <v>0.03</v>
      </c>
      <c r="AJ14" s="22">
        <f t="shared" si="25"/>
        <v>0.03</v>
      </c>
    </row>
    <row r="15" spans="1:36" ht="12.95" customHeight="1">
      <c r="A15" s="21">
        <v>892</v>
      </c>
      <c r="B15" s="78" t="s">
        <v>353</v>
      </c>
      <c r="C15" s="79"/>
      <c r="D15" s="21">
        <v>22</v>
      </c>
      <c r="E15" s="21">
        <v>17</v>
      </c>
      <c r="F15" s="4">
        <f t="shared" si="0"/>
        <v>0.32</v>
      </c>
      <c r="G15" s="5"/>
      <c r="H15" s="21"/>
      <c r="I15" s="21"/>
      <c r="J15" s="1" t="s">
        <v>15</v>
      </c>
      <c r="K15" s="22">
        <f t="shared" si="1"/>
        <v>0.28999999999999998</v>
      </c>
      <c r="L15" s="22">
        <f t="shared" si="2"/>
        <v>0.32</v>
      </c>
      <c r="M15" s="22">
        <f t="shared" si="3"/>
        <v>0.32</v>
      </c>
      <c r="N15" s="22">
        <f t="shared" si="4"/>
        <v>0.32</v>
      </c>
      <c r="O15" s="22">
        <f t="shared" si="5"/>
        <v>0.32</v>
      </c>
      <c r="P15" s="22">
        <f t="shared" si="26"/>
        <v>0.32</v>
      </c>
      <c r="Q15" s="22">
        <f t="shared" si="6"/>
        <v>0.28999999999999998</v>
      </c>
      <c r="R15" s="22">
        <f t="shared" si="7"/>
        <v>0.32</v>
      </c>
      <c r="S15" s="22">
        <f t="shared" si="8"/>
        <v>0.32</v>
      </c>
      <c r="T15" s="22">
        <f t="shared" si="9"/>
        <v>0.33</v>
      </c>
      <c r="U15" s="22">
        <f t="shared" si="10"/>
        <v>0.32</v>
      </c>
      <c r="V15" s="22">
        <f t="shared" si="11"/>
        <v>0.33</v>
      </c>
      <c r="W15" s="22">
        <f t="shared" si="12"/>
        <v>0.31</v>
      </c>
      <c r="X15" s="22">
        <f t="shared" si="13"/>
        <v>0.32</v>
      </c>
      <c r="Y15" s="22">
        <f t="shared" si="14"/>
        <v>0.28999999999999998</v>
      </c>
      <c r="Z15" s="22">
        <f t="shared" si="15"/>
        <v>0.32</v>
      </c>
      <c r="AA15" s="22">
        <f t="shared" si="16"/>
        <v>0.28000000000000003</v>
      </c>
      <c r="AB15" s="22">
        <f t="shared" si="17"/>
        <v>0.33</v>
      </c>
      <c r="AC15" s="22">
        <f t="shared" si="18"/>
        <v>0.33</v>
      </c>
      <c r="AD15" s="22">
        <f t="shared" si="19"/>
        <v>0.36</v>
      </c>
      <c r="AE15" s="22">
        <f t="shared" si="20"/>
        <v>0.28999999999999998</v>
      </c>
      <c r="AF15" s="22">
        <f t="shared" si="21"/>
        <v>0.33</v>
      </c>
      <c r="AG15" s="22">
        <f t="shared" si="22"/>
        <v>0.28000000000000003</v>
      </c>
      <c r="AH15" s="22">
        <f t="shared" si="23"/>
        <v>0.28999999999999998</v>
      </c>
      <c r="AI15" s="22">
        <f t="shared" si="24"/>
        <v>0.32</v>
      </c>
      <c r="AJ15" s="22">
        <f t="shared" si="25"/>
        <v>0.28999999999999998</v>
      </c>
    </row>
    <row r="16" spans="1:36" ht="12.95" customHeight="1">
      <c r="A16" s="21">
        <v>893</v>
      </c>
      <c r="B16" s="78" t="s">
        <v>353</v>
      </c>
      <c r="C16" s="79"/>
      <c r="D16" s="21">
        <v>10</v>
      </c>
      <c r="E16" s="21">
        <v>12</v>
      </c>
      <c r="F16" s="4">
        <f t="shared" si="0"/>
        <v>0.05</v>
      </c>
      <c r="G16" s="5"/>
      <c r="H16" s="21" t="s">
        <v>340</v>
      </c>
      <c r="I16" s="21" t="s">
        <v>342</v>
      </c>
      <c r="J16" s="1" t="s">
        <v>15</v>
      </c>
      <c r="K16" s="22">
        <f t="shared" si="1"/>
        <v>0.05</v>
      </c>
      <c r="L16" s="22">
        <f t="shared" si="2"/>
        <v>0.05</v>
      </c>
      <c r="M16" s="22">
        <f t="shared" si="3"/>
        <v>0.05</v>
      </c>
      <c r="N16" s="22">
        <f t="shared" si="4"/>
        <v>0.06</v>
      </c>
      <c r="O16" s="22">
        <f t="shared" si="5"/>
        <v>0.06</v>
      </c>
      <c r="P16" s="22">
        <f t="shared" si="26"/>
        <v>0.05</v>
      </c>
      <c r="Q16" s="22">
        <f t="shared" si="6"/>
        <v>0.05</v>
      </c>
      <c r="R16" s="22">
        <f t="shared" si="7"/>
        <v>0.05</v>
      </c>
      <c r="S16" s="22">
        <f t="shared" si="8"/>
        <v>0.05</v>
      </c>
      <c r="T16" s="22">
        <f t="shared" si="9"/>
        <v>0.05</v>
      </c>
      <c r="U16" s="22">
        <f t="shared" si="10"/>
        <v>0.05</v>
      </c>
      <c r="V16" s="22">
        <f t="shared" si="11"/>
        <v>0.05</v>
      </c>
      <c r="W16" s="22">
        <f t="shared" si="12"/>
        <v>0.05</v>
      </c>
      <c r="X16" s="22">
        <f t="shared" si="13"/>
        <v>0.05</v>
      </c>
      <c r="Y16" s="22">
        <f t="shared" si="14"/>
        <v>0.04</v>
      </c>
      <c r="Z16" s="22">
        <f t="shared" si="15"/>
        <v>0.05</v>
      </c>
      <c r="AA16" s="22">
        <f t="shared" si="16"/>
        <v>0.05</v>
      </c>
      <c r="AB16" s="22">
        <f t="shared" si="17"/>
        <v>0.05</v>
      </c>
      <c r="AC16" s="22">
        <f t="shared" si="18"/>
        <v>0.05</v>
      </c>
      <c r="AD16" s="22">
        <f t="shared" si="19"/>
        <v>7.0000000000000007E-2</v>
      </c>
      <c r="AE16" s="22">
        <f t="shared" si="20"/>
        <v>0.04</v>
      </c>
      <c r="AF16" s="22">
        <f t="shared" si="21"/>
        <v>0.05</v>
      </c>
      <c r="AG16" s="22">
        <f t="shared" si="22"/>
        <v>0.05</v>
      </c>
      <c r="AH16" s="22">
        <f t="shared" si="23"/>
        <v>0.05</v>
      </c>
      <c r="AI16" s="22">
        <f t="shared" si="24"/>
        <v>0.05</v>
      </c>
      <c r="AJ16" s="22">
        <f t="shared" si="25"/>
        <v>0.05</v>
      </c>
    </row>
    <row r="17" spans="1:36" ht="12.95" customHeight="1">
      <c r="A17" s="21">
        <v>894</v>
      </c>
      <c r="B17" s="78" t="s">
        <v>353</v>
      </c>
      <c r="C17" s="79"/>
      <c r="D17" s="21">
        <v>18</v>
      </c>
      <c r="E17" s="21">
        <v>15</v>
      </c>
      <c r="F17" s="4">
        <f t="shared" si="0"/>
        <v>0.19</v>
      </c>
      <c r="G17" s="5"/>
      <c r="H17" s="21"/>
      <c r="I17" s="21"/>
      <c r="J17" s="1" t="s">
        <v>15</v>
      </c>
      <c r="K17" s="22">
        <f t="shared" si="1"/>
        <v>0.18</v>
      </c>
      <c r="L17" s="22">
        <f t="shared" si="2"/>
        <v>0.19</v>
      </c>
      <c r="M17" s="22">
        <f t="shared" si="3"/>
        <v>0.19</v>
      </c>
      <c r="N17" s="22">
        <f t="shared" si="4"/>
        <v>0.2</v>
      </c>
      <c r="O17" s="22">
        <f t="shared" si="5"/>
        <v>0.2</v>
      </c>
      <c r="P17" s="22">
        <f t="shared" si="26"/>
        <v>0.19</v>
      </c>
      <c r="Q17" s="22">
        <f t="shared" si="6"/>
        <v>0.18</v>
      </c>
      <c r="R17" s="22">
        <f t="shared" si="7"/>
        <v>0.19</v>
      </c>
      <c r="S17" s="22">
        <f t="shared" si="8"/>
        <v>0.2</v>
      </c>
      <c r="T17" s="22">
        <f t="shared" si="9"/>
        <v>0.2</v>
      </c>
      <c r="U17" s="22">
        <f t="shared" si="10"/>
        <v>0.19</v>
      </c>
      <c r="V17" s="22">
        <f t="shared" si="11"/>
        <v>0.2</v>
      </c>
      <c r="W17" s="22">
        <f t="shared" si="12"/>
        <v>0.19</v>
      </c>
      <c r="X17" s="22">
        <f t="shared" si="13"/>
        <v>0.19</v>
      </c>
      <c r="Y17" s="22">
        <f t="shared" si="14"/>
        <v>0.17</v>
      </c>
      <c r="Z17" s="22">
        <f t="shared" si="15"/>
        <v>0.19</v>
      </c>
      <c r="AA17" s="22">
        <f t="shared" si="16"/>
        <v>0.17</v>
      </c>
      <c r="AB17" s="22">
        <f t="shared" si="17"/>
        <v>0.19</v>
      </c>
      <c r="AC17" s="22">
        <f t="shared" si="18"/>
        <v>0.2</v>
      </c>
      <c r="AD17" s="22">
        <f t="shared" si="19"/>
        <v>0.23</v>
      </c>
      <c r="AE17" s="22">
        <f t="shared" si="20"/>
        <v>0.18</v>
      </c>
      <c r="AF17" s="22">
        <f t="shared" si="21"/>
        <v>0.19</v>
      </c>
      <c r="AG17" s="22">
        <f t="shared" si="22"/>
        <v>0.17</v>
      </c>
      <c r="AH17" s="22">
        <f t="shared" si="23"/>
        <v>0.18</v>
      </c>
      <c r="AI17" s="22">
        <f t="shared" si="24"/>
        <v>0.19</v>
      </c>
      <c r="AJ17" s="22">
        <f t="shared" si="25"/>
        <v>0.18</v>
      </c>
    </row>
    <row r="18" spans="1:36" ht="12.95" customHeight="1">
      <c r="A18" s="21">
        <v>895</v>
      </c>
      <c r="B18" s="78" t="s">
        <v>353</v>
      </c>
      <c r="C18" s="79"/>
      <c r="D18" s="21">
        <v>16</v>
      </c>
      <c r="E18" s="21">
        <v>16</v>
      </c>
      <c r="F18" s="4">
        <f t="shared" si="0"/>
        <v>0.17</v>
      </c>
      <c r="G18" s="5"/>
      <c r="H18" s="21"/>
      <c r="I18" s="21"/>
      <c r="J18" s="1" t="s">
        <v>15</v>
      </c>
      <c r="K18" s="22">
        <f t="shared" si="1"/>
        <v>0.16</v>
      </c>
      <c r="L18" s="22">
        <f t="shared" si="2"/>
        <v>0.17</v>
      </c>
      <c r="M18" s="22">
        <f t="shared" si="3"/>
        <v>0.17</v>
      </c>
      <c r="N18" s="22">
        <f t="shared" si="4"/>
        <v>0.17</v>
      </c>
      <c r="O18" s="22">
        <f t="shared" si="5"/>
        <v>0.17</v>
      </c>
      <c r="P18" s="22">
        <f t="shared" si="26"/>
        <v>0.17</v>
      </c>
      <c r="Q18" s="22">
        <f t="shared" si="6"/>
        <v>0.15</v>
      </c>
      <c r="R18" s="22">
        <f t="shared" si="7"/>
        <v>0.17</v>
      </c>
      <c r="S18" s="22">
        <f t="shared" si="8"/>
        <v>0.17</v>
      </c>
      <c r="T18" s="22">
        <f t="shared" si="9"/>
        <v>0.18</v>
      </c>
      <c r="U18" s="22">
        <f t="shared" si="10"/>
        <v>0.17</v>
      </c>
      <c r="V18" s="22">
        <f t="shared" si="11"/>
        <v>0.17</v>
      </c>
      <c r="W18" s="22">
        <f t="shared" si="12"/>
        <v>0.16</v>
      </c>
      <c r="X18" s="22">
        <f t="shared" si="13"/>
        <v>0.17</v>
      </c>
      <c r="Y18" s="22">
        <f t="shared" si="14"/>
        <v>0.14000000000000001</v>
      </c>
      <c r="Z18" s="22">
        <f t="shared" si="15"/>
        <v>0.16</v>
      </c>
      <c r="AA18" s="22">
        <f t="shared" si="16"/>
        <v>0.15</v>
      </c>
      <c r="AB18" s="22">
        <f t="shared" si="17"/>
        <v>0.16</v>
      </c>
      <c r="AC18" s="22">
        <f t="shared" si="18"/>
        <v>0.17</v>
      </c>
      <c r="AD18" s="22">
        <f t="shared" si="19"/>
        <v>0.2</v>
      </c>
      <c r="AE18" s="22">
        <f t="shared" si="20"/>
        <v>0.15</v>
      </c>
      <c r="AF18" s="22">
        <f t="shared" si="21"/>
        <v>0.16</v>
      </c>
      <c r="AG18" s="22">
        <f t="shared" si="22"/>
        <v>0.14000000000000001</v>
      </c>
      <c r="AH18" s="22">
        <f t="shared" si="23"/>
        <v>0.15</v>
      </c>
      <c r="AI18" s="22">
        <f t="shared" si="24"/>
        <v>0.17</v>
      </c>
      <c r="AJ18" s="22">
        <f t="shared" si="25"/>
        <v>0.15</v>
      </c>
    </row>
    <row r="19" spans="1:36" ht="12.95" customHeight="1">
      <c r="A19" s="21">
        <v>896</v>
      </c>
      <c r="B19" s="78" t="s">
        <v>353</v>
      </c>
      <c r="C19" s="79"/>
      <c r="D19" s="21">
        <v>10</v>
      </c>
      <c r="E19" s="21">
        <v>14</v>
      </c>
      <c r="F19" s="4">
        <f t="shared" si="0"/>
        <v>0.06</v>
      </c>
      <c r="G19" s="5" t="s">
        <v>339</v>
      </c>
      <c r="H19" s="21" t="s">
        <v>340</v>
      </c>
      <c r="I19" s="21" t="s">
        <v>357</v>
      </c>
      <c r="J19" s="1" t="s">
        <v>15</v>
      </c>
      <c r="K19" s="22">
        <f t="shared" si="1"/>
        <v>0.06</v>
      </c>
      <c r="L19" s="22">
        <f t="shared" si="2"/>
        <v>0.06</v>
      </c>
      <c r="M19" s="22">
        <f t="shared" si="3"/>
        <v>0.06</v>
      </c>
      <c r="N19" s="22">
        <f t="shared" si="4"/>
        <v>7.0000000000000007E-2</v>
      </c>
      <c r="O19" s="22">
        <f t="shared" si="5"/>
        <v>0.06</v>
      </c>
      <c r="P19" s="22">
        <f t="shared" si="26"/>
        <v>0.06</v>
      </c>
      <c r="Q19" s="22">
        <f t="shared" si="6"/>
        <v>0.06</v>
      </c>
      <c r="R19" s="22">
        <f t="shared" si="7"/>
        <v>0.06</v>
      </c>
      <c r="S19" s="22">
        <f t="shared" si="8"/>
        <v>0.06</v>
      </c>
      <c r="T19" s="22">
        <f t="shared" si="9"/>
        <v>7.0000000000000007E-2</v>
      </c>
      <c r="U19" s="22">
        <f t="shared" si="10"/>
        <v>0.06</v>
      </c>
      <c r="V19" s="22">
        <f t="shared" si="11"/>
        <v>0.06</v>
      </c>
      <c r="W19" s="22">
        <f t="shared" si="12"/>
        <v>0.06</v>
      </c>
      <c r="X19" s="22">
        <f t="shared" si="13"/>
        <v>0.06</v>
      </c>
      <c r="Y19" s="22">
        <f t="shared" si="14"/>
        <v>0.05</v>
      </c>
      <c r="Z19" s="22">
        <f t="shared" si="15"/>
        <v>0.06</v>
      </c>
      <c r="AA19" s="22">
        <f t="shared" si="16"/>
        <v>0.06</v>
      </c>
      <c r="AB19" s="22">
        <f t="shared" si="17"/>
        <v>0.06</v>
      </c>
      <c r="AC19" s="22">
        <f t="shared" si="18"/>
        <v>0.06</v>
      </c>
      <c r="AD19" s="22">
        <f t="shared" si="19"/>
        <v>0.08</v>
      </c>
      <c r="AE19" s="22">
        <f t="shared" si="20"/>
        <v>0.05</v>
      </c>
      <c r="AF19" s="22">
        <f t="shared" si="21"/>
        <v>0.06</v>
      </c>
      <c r="AG19" s="22">
        <f t="shared" si="22"/>
        <v>0.05</v>
      </c>
      <c r="AH19" s="22">
        <f t="shared" si="23"/>
        <v>0.05</v>
      </c>
      <c r="AI19" s="22">
        <f t="shared" si="24"/>
        <v>0.06</v>
      </c>
      <c r="AJ19" s="22">
        <f t="shared" si="25"/>
        <v>0.05</v>
      </c>
    </row>
    <row r="20" spans="1:36" ht="12.95" customHeight="1">
      <c r="A20" s="21">
        <v>897</v>
      </c>
      <c r="B20" s="78" t="s">
        <v>353</v>
      </c>
      <c r="C20" s="79"/>
      <c r="D20" s="21">
        <v>12</v>
      </c>
      <c r="E20" s="21">
        <v>11</v>
      </c>
      <c r="F20" s="4">
        <f t="shared" si="0"/>
        <v>7.0000000000000007E-2</v>
      </c>
      <c r="G20" s="5"/>
      <c r="H20" s="21"/>
      <c r="I20" s="21"/>
      <c r="J20" s="1" t="s">
        <v>15</v>
      </c>
      <c r="K20" s="22">
        <f t="shared" si="1"/>
        <v>7.0000000000000007E-2</v>
      </c>
      <c r="L20" s="22">
        <f t="shared" si="2"/>
        <v>7.0000000000000007E-2</v>
      </c>
      <c r="M20" s="22">
        <f t="shared" si="3"/>
        <v>7.0000000000000007E-2</v>
      </c>
      <c r="N20" s="22">
        <f t="shared" si="4"/>
        <v>7.0000000000000007E-2</v>
      </c>
      <c r="O20" s="22">
        <f t="shared" si="5"/>
        <v>7.0000000000000007E-2</v>
      </c>
      <c r="P20" s="22">
        <f t="shared" si="26"/>
        <v>7.0000000000000007E-2</v>
      </c>
      <c r="Q20" s="22">
        <f t="shared" si="6"/>
        <v>0.06</v>
      </c>
      <c r="R20" s="22">
        <f t="shared" si="7"/>
        <v>7.0000000000000007E-2</v>
      </c>
      <c r="S20" s="22">
        <f t="shared" si="8"/>
        <v>7.0000000000000007E-2</v>
      </c>
      <c r="T20" s="22">
        <f t="shared" si="9"/>
        <v>7.0000000000000007E-2</v>
      </c>
      <c r="U20" s="22">
        <f t="shared" si="10"/>
        <v>7.0000000000000007E-2</v>
      </c>
      <c r="V20" s="22">
        <f t="shared" si="11"/>
        <v>7.0000000000000007E-2</v>
      </c>
      <c r="W20" s="22">
        <f t="shared" si="12"/>
        <v>7.0000000000000007E-2</v>
      </c>
      <c r="X20" s="22">
        <f t="shared" si="13"/>
        <v>7.0000000000000007E-2</v>
      </c>
      <c r="Y20" s="22">
        <f t="shared" si="14"/>
        <v>0.06</v>
      </c>
      <c r="Z20" s="22">
        <f t="shared" si="15"/>
        <v>7.0000000000000007E-2</v>
      </c>
      <c r="AA20" s="22">
        <f t="shared" si="16"/>
        <v>0.06</v>
      </c>
      <c r="AB20" s="22">
        <f t="shared" si="17"/>
        <v>0.06</v>
      </c>
      <c r="AC20" s="22">
        <f t="shared" si="18"/>
        <v>7.0000000000000007E-2</v>
      </c>
      <c r="AD20" s="22">
        <f t="shared" si="19"/>
        <v>0.08</v>
      </c>
      <c r="AE20" s="22">
        <f t="shared" si="20"/>
        <v>0.06</v>
      </c>
      <c r="AF20" s="22">
        <f t="shared" si="21"/>
        <v>0.06</v>
      </c>
      <c r="AG20" s="22">
        <f t="shared" si="22"/>
        <v>0.06</v>
      </c>
      <c r="AH20" s="22">
        <f t="shared" si="23"/>
        <v>0.06</v>
      </c>
      <c r="AI20" s="22">
        <f t="shared" si="24"/>
        <v>7.0000000000000007E-2</v>
      </c>
      <c r="AJ20" s="22">
        <f t="shared" si="25"/>
        <v>0.06</v>
      </c>
    </row>
    <row r="21" spans="1:36" ht="12.95" customHeight="1">
      <c r="A21" s="21">
        <v>898</v>
      </c>
      <c r="B21" s="78" t="s">
        <v>353</v>
      </c>
      <c r="C21" s="79"/>
      <c r="D21" s="21">
        <v>12</v>
      </c>
      <c r="E21" s="21">
        <v>13</v>
      </c>
      <c r="F21" s="4">
        <f t="shared" si="0"/>
        <v>0.08</v>
      </c>
      <c r="G21" s="5"/>
      <c r="H21" s="21"/>
      <c r="I21" s="21"/>
      <c r="J21" s="1" t="s">
        <v>15</v>
      </c>
      <c r="K21" s="22">
        <f t="shared" si="1"/>
        <v>0.08</v>
      </c>
      <c r="L21" s="22">
        <f t="shared" si="2"/>
        <v>0.08</v>
      </c>
      <c r="M21" s="22">
        <f t="shared" si="3"/>
        <v>0.08</v>
      </c>
      <c r="N21" s="22">
        <f t="shared" si="4"/>
        <v>0.08</v>
      </c>
      <c r="O21" s="22">
        <f t="shared" si="5"/>
        <v>0.08</v>
      </c>
      <c r="P21" s="22">
        <f t="shared" si="26"/>
        <v>0.08</v>
      </c>
      <c r="Q21" s="22">
        <f t="shared" si="6"/>
        <v>0.08</v>
      </c>
      <c r="R21" s="22">
        <f t="shared" si="7"/>
        <v>0.08</v>
      </c>
      <c r="S21" s="22">
        <f t="shared" si="8"/>
        <v>0.08</v>
      </c>
      <c r="T21" s="22">
        <f t="shared" si="9"/>
        <v>0.08</v>
      </c>
      <c r="U21" s="22">
        <f t="shared" si="10"/>
        <v>0.08</v>
      </c>
      <c r="V21" s="22">
        <f t="shared" si="11"/>
        <v>0.08</v>
      </c>
      <c r="W21" s="22">
        <f t="shared" si="12"/>
        <v>0.08</v>
      </c>
      <c r="X21" s="22">
        <f t="shared" si="13"/>
        <v>0.08</v>
      </c>
      <c r="Y21" s="22">
        <f t="shared" si="14"/>
        <v>7.0000000000000007E-2</v>
      </c>
      <c r="Z21" s="22">
        <f t="shared" si="15"/>
        <v>0.08</v>
      </c>
      <c r="AA21" s="22">
        <f t="shared" si="16"/>
        <v>7.0000000000000007E-2</v>
      </c>
      <c r="AB21" s="22">
        <f t="shared" si="17"/>
        <v>0.08</v>
      </c>
      <c r="AC21" s="22">
        <f t="shared" si="18"/>
        <v>0.08</v>
      </c>
      <c r="AD21" s="22">
        <f t="shared" si="19"/>
        <v>0.1</v>
      </c>
      <c r="AE21" s="22">
        <f t="shared" si="20"/>
        <v>7.0000000000000007E-2</v>
      </c>
      <c r="AF21" s="22">
        <f t="shared" si="21"/>
        <v>0.08</v>
      </c>
      <c r="AG21" s="22">
        <f t="shared" si="22"/>
        <v>7.0000000000000007E-2</v>
      </c>
      <c r="AH21" s="22">
        <f t="shared" si="23"/>
        <v>7.0000000000000007E-2</v>
      </c>
      <c r="AI21" s="22">
        <f t="shared" si="24"/>
        <v>0.08</v>
      </c>
      <c r="AJ21" s="22">
        <f t="shared" si="25"/>
        <v>7.0000000000000007E-2</v>
      </c>
    </row>
    <row r="22" spans="1:36" ht="12.95" customHeight="1">
      <c r="A22" s="21">
        <v>899</v>
      </c>
      <c r="B22" s="78" t="s">
        <v>353</v>
      </c>
      <c r="C22" s="79"/>
      <c r="D22" s="21">
        <v>10</v>
      </c>
      <c r="E22" s="21">
        <v>12</v>
      </c>
      <c r="F22" s="4">
        <f t="shared" si="0"/>
        <v>0.05</v>
      </c>
      <c r="G22" s="5" t="s">
        <v>358</v>
      </c>
      <c r="H22" s="21" t="s">
        <v>340</v>
      </c>
      <c r="I22" s="21" t="s">
        <v>359</v>
      </c>
      <c r="J22" s="1" t="s">
        <v>15</v>
      </c>
      <c r="K22" s="22">
        <f t="shared" si="1"/>
        <v>0.05</v>
      </c>
      <c r="L22" s="22">
        <f t="shared" si="2"/>
        <v>0.05</v>
      </c>
      <c r="M22" s="22">
        <f t="shared" si="3"/>
        <v>0.05</v>
      </c>
      <c r="N22" s="22">
        <f t="shared" si="4"/>
        <v>0.06</v>
      </c>
      <c r="O22" s="22">
        <f t="shared" si="5"/>
        <v>0.06</v>
      </c>
      <c r="P22" s="22">
        <f t="shared" si="26"/>
        <v>0.05</v>
      </c>
      <c r="Q22" s="22">
        <f t="shared" si="6"/>
        <v>0.05</v>
      </c>
      <c r="R22" s="22">
        <f t="shared" si="7"/>
        <v>0.05</v>
      </c>
      <c r="S22" s="22">
        <f t="shared" si="8"/>
        <v>0.05</v>
      </c>
      <c r="T22" s="22">
        <f t="shared" si="9"/>
        <v>0.05</v>
      </c>
      <c r="U22" s="22">
        <f t="shared" si="10"/>
        <v>0.05</v>
      </c>
      <c r="V22" s="22">
        <f t="shared" si="11"/>
        <v>0.05</v>
      </c>
      <c r="W22" s="22">
        <f t="shared" si="12"/>
        <v>0.05</v>
      </c>
      <c r="X22" s="22">
        <f t="shared" si="13"/>
        <v>0.05</v>
      </c>
      <c r="Y22" s="22">
        <f t="shared" si="14"/>
        <v>0.04</v>
      </c>
      <c r="Z22" s="22">
        <f t="shared" si="15"/>
        <v>0.05</v>
      </c>
      <c r="AA22" s="22">
        <f t="shared" si="16"/>
        <v>0.05</v>
      </c>
      <c r="AB22" s="22">
        <f t="shared" si="17"/>
        <v>0.05</v>
      </c>
      <c r="AC22" s="22">
        <f t="shared" si="18"/>
        <v>0.05</v>
      </c>
      <c r="AD22" s="22">
        <f t="shared" si="19"/>
        <v>7.0000000000000007E-2</v>
      </c>
      <c r="AE22" s="22">
        <f t="shared" si="20"/>
        <v>0.04</v>
      </c>
      <c r="AF22" s="22">
        <f t="shared" si="21"/>
        <v>0.05</v>
      </c>
      <c r="AG22" s="22">
        <f t="shared" si="22"/>
        <v>0.05</v>
      </c>
      <c r="AH22" s="22">
        <f t="shared" si="23"/>
        <v>0.05</v>
      </c>
      <c r="AI22" s="22">
        <f t="shared" si="24"/>
        <v>0.05</v>
      </c>
      <c r="AJ22" s="22">
        <f t="shared" si="25"/>
        <v>0.05</v>
      </c>
    </row>
    <row r="23" spans="1:36" ht="12.95" customHeight="1">
      <c r="A23" s="21">
        <v>900</v>
      </c>
      <c r="B23" s="78" t="s">
        <v>353</v>
      </c>
      <c r="C23" s="79"/>
      <c r="D23" s="21">
        <v>20</v>
      </c>
      <c r="E23" s="21">
        <v>18</v>
      </c>
      <c r="F23" s="4">
        <f t="shared" si="0"/>
        <v>0.28999999999999998</v>
      </c>
      <c r="G23" s="5"/>
      <c r="H23" s="21"/>
      <c r="I23" s="21"/>
      <c r="J23" s="1" t="s">
        <v>15</v>
      </c>
      <c r="K23" s="22">
        <f t="shared" si="1"/>
        <v>0.26</v>
      </c>
      <c r="L23" s="22">
        <f t="shared" si="2"/>
        <v>0.28999999999999998</v>
      </c>
      <c r="M23" s="22">
        <f t="shared" si="3"/>
        <v>0.28999999999999998</v>
      </c>
      <c r="N23" s="22">
        <f t="shared" si="4"/>
        <v>0.28999999999999998</v>
      </c>
      <c r="O23" s="22">
        <f t="shared" si="5"/>
        <v>0.28999999999999998</v>
      </c>
      <c r="P23" s="22">
        <f t="shared" si="26"/>
        <v>0.28999999999999998</v>
      </c>
      <c r="Q23" s="22">
        <f t="shared" si="6"/>
        <v>0.26</v>
      </c>
      <c r="R23" s="22">
        <f t="shared" si="7"/>
        <v>0.28999999999999998</v>
      </c>
      <c r="S23" s="22">
        <f t="shared" si="8"/>
        <v>0.28999999999999998</v>
      </c>
      <c r="T23" s="22">
        <f t="shared" si="9"/>
        <v>0.3</v>
      </c>
      <c r="U23" s="22">
        <f t="shared" si="10"/>
        <v>0.28999999999999998</v>
      </c>
      <c r="V23" s="22">
        <f t="shared" si="11"/>
        <v>0.28999999999999998</v>
      </c>
      <c r="W23" s="22">
        <f t="shared" si="12"/>
        <v>0.28000000000000003</v>
      </c>
      <c r="X23" s="22">
        <f t="shared" si="13"/>
        <v>0.28000000000000003</v>
      </c>
      <c r="Y23" s="22">
        <f t="shared" si="14"/>
        <v>0.25</v>
      </c>
      <c r="Z23" s="22">
        <f t="shared" si="15"/>
        <v>0.28000000000000003</v>
      </c>
      <c r="AA23" s="22">
        <f t="shared" si="16"/>
        <v>0.25</v>
      </c>
      <c r="AB23" s="22">
        <f t="shared" si="17"/>
        <v>0.28999999999999998</v>
      </c>
      <c r="AC23" s="22">
        <f t="shared" si="18"/>
        <v>0.28999999999999998</v>
      </c>
      <c r="AD23" s="22">
        <f t="shared" si="19"/>
        <v>0.33</v>
      </c>
      <c r="AE23" s="22">
        <f t="shared" si="20"/>
        <v>0.26</v>
      </c>
      <c r="AF23" s="22">
        <f t="shared" si="21"/>
        <v>0.28999999999999998</v>
      </c>
      <c r="AG23" s="22">
        <f t="shared" si="22"/>
        <v>0.24</v>
      </c>
      <c r="AH23" s="22">
        <f t="shared" si="23"/>
        <v>0.26</v>
      </c>
      <c r="AI23" s="22">
        <f t="shared" si="24"/>
        <v>0.28000000000000003</v>
      </c>
      <c r="AJ23" s="22">
        <f t="shared" si="25"/>
        <v>0.26</v>
      </c>
    </row>
    <row r="24" spans="1:36" ht="12.95" customHeight="1">
      <c r="A24" s="21">
        <v>901</v>
      </c>
      <c r="B24" s="78" t="s">
        <v>353</v>
      </c>
      <c r="C24" s="79"/>
      <c r="D24" s="21">
        <v>10</v>
      </c>
      <c r="E24" s="21">
        <v>11</v>
      </c>
      <c r="F24" s="4">
        <f t="shared" si="0"/>
        <v>0.05</v>
      </c>
      <c r="G24" s="5"/>
      <c r="H24" s="21" t="s">
        <v>340</v>
      </c>
      <c r="I24" s="21" t="s">
        <v>342</v>
      </c>
      <c r="J24" s="1" t="s">
        <v>15</v>
      </c>
      <c r="K24" s="22">
        <f t="shared" si="1"/>
        <v>0.05</v>
      </c>
      <c r="L24" s="22">
        <f t="shared" si="2"/>
        <v>0.05</v>
      </c>
      <c r="M24" s="22">
        <f t="shared" si="3"/>
        <v>0.05</v>
      </c>
      <c r="N24" s="22">
        <f t="shared" si="4"/>
        <v>0.05</v>
      </c>
      <c r="O24" s="22">
        <f t="shared" si="5"/>
        <v>0.05</v>
      </c>
      <c r="P24" s="22">
        <f t="shared" si="26"/>
        <v>0.05</v>
      </c>
      <c r="Q24" s="22">
        <f t="shared" si="6"/>
        <v>0.05</v>
      </c>
      <c r="R24" s="22">
        <f t="shared" si="7"/>
        <v>0.05</v>
      </c>
      <c r="S24" s="22">
        <f t="shared" si="8"/>
        <v>0.05</v>
      </c>
      <c r="T24" s="22">
        <f t="shared" si="9"/>
        <v>0.05</v>
      </c>
      <c r="U24" s="22">
        <f t="shared" si="10"/>
        <v>0.05</v>
      </c>
      <c r="V24" s="22">
        <f t="shared" si="11"/>
        <v>0.05</v>
      </c>
      <c r="W24" s="22">
        <f t="shared" si="12"/>
        <v>0.05</v>
      </c>
      <c r="X24" s="22">
        <f t="shared" si="13"/>
        <v>0.05</v>
      </c>
      <c r="Y24" s="22">
        <f t="shared" si="14"/>
        <v>0.04</v>
      </c>
      <c r="Z24" s="22">
        <f t="shared" si="15"/>
        <v>0.05</v>
      </c>
      <c r="AA24" s="22">
        <f t="shared" si="16"/>
        <v>0.04</v>
      </c>
      <c r="AB24" s="22">
        <f t="shared" si="17"/>
        <v>0.04</v>
      </c>
      <c r="AC24" s="22">
        <f t="shared" si="18"/>
        <v>0.05</v>
      </c>
      <c r="AD24" s="22">
        <f t="shared" si="19"/>
        <v>0.06</v>
      </c>
      <c r="AE24" s="22">
        <f t="shared" si="20"/>
        <v>0.04</v>
      </c>
      <c r="AF24" s="22">
        <f t="shared" si="21"/>
        <v>0.04</v>
      </c>
      <c r="AG24" s="22">
        <f t="shared" si="22"/>
        <v>0.04</v>
      </c>
      <c r="AH24" s="22">
        <f t="shared" si="23"/>
        <v>0.04</v>
      </c>
      <c r="AI24" s="22">
        <f t="shared" si="24"/>
        <v>0.05</v>
      </c>
      <c r="AJ24" s="22">
        <f t="shared" si="25"/>
        <v>0.04</v>
      </c>
    </row>
    <row r="25" spans="1:36" ht="12.95" customHeight="1">
      <c r="A25" s="21">
        <v>902</v>
      </c>
      <c r="B25" s="78" t="s">
        <v>353</v>
      </c>
      <c r="C25" s="79"/>
      <c r="D25" s="21">
        <v>16</v>
      </c>
      <c r="E25" s="21">
        <v>16</v>
      </c>
      <c r="F25" s="4">
        <f t="shared" si="0"/>
        <v>0.17</v>
      </c>
      <c r="G25" s="5"/>
      <c r="H25" s="21" t="s">
        <v>340</v>
      </c>
      <c r="I25" s="21" t="s">
        <v>342</v>
      </c>
      <c r="J25" s="1" t="s">
        <v>15</v>
      </c>
      <c r="K25" s="22">
        <f t="shared" si="1"/>
        <v>0.16</v>
      </c>
      <c r="L25" s="22">
        <f t="shared" si="2"/>
        <v>0.17</v>
      </c>
      <c r="M25" s="22">
        <f t="shared" si="3"/>
        <v>0.17</v>
      </c>
      <c r="N25" s="22">
        <f t="shared" si="4"/>
        <v>0.17</v>
      </c>
      <c r="O25" s="22">
        <f t="shared" si="5"/>
        <v>0.17</v>
      </c>
      <c r="P25" s="22">
        <f t="shared" si="26"/>
        <v>0.17</v>
      </c>
      <c r="Q25" s="22">
        <f t="shared" si="6"/>
        <v>0.15</v>
      </c>
      <c r="R25" s="22">
        <f t="shared" si="7"/>
        <v>0.17</v>
      </c>
      <c r="S25" s="22">
        <f t="shared" si="8"/>
        <v>0.17</v>
      </c>
      <c r="T25" s="22">
        <f t="shared" si="9"/>
        <v>0.18</v>
      </c>
      <c r="U25" s="22">
        <f t="shared" si="10"/>
        <v>0.17</v>
      </c>
      <c r="V25" s="22">
        <f t="shared" si="11"/>
        <v>0.17</v>
      </c>
      <c r="W25" s="22">
        <f t="shared" si="12"/>
        <v>0.16</v>
      </c>
      <c r="X25" s="22">
        <f t="shared" si="13"/>
        <v>0.17</v>
      </c>
      <c r="Y25" s="22">
        <f t="shared" si="14"/>
        <v>0.14000000000000001</v>
      </c>
      <c r="Z25" s="22">
        <f t="shared" si="15"/>
        <v>0.16</v>
      </c>
      <c r="AA25" s="22">
        <f t="shared" si="16"/>
        <v>0.15</v>
      </c>
      <c r="AB25" s="22">
        <f t="shared" si="17"/>
        <v>0.16</v>
      </c>
      <c r="AC25" s="22">
        <f t="shared" si="18"/>
        <v>0.17</v>
      </c>
      <c r="AD25" s="22">
        <f t="shared" si="19"/>
        <v>0.2</v>
      </c>
      <c r="AE25" s="22">
        <f t="shared" si="20"/>
        <v>0.15</v>
      </c>
      <c r="AF25" s="22">
        <f t="shared" si="21"/>
        <v>0.16</v>
      </c>
      <c r="AG25" s="22">
        <f t="shared" si="22"/>
        <v>0.14000000000000001</v>
      </c>
      <c r="AH25" s="22">
        <f t="shared" si="23"/>
        <v>0.15</v>
      </c>
      <c r="AI25" s="22">
        <f t="shared" si="24"/>
        <v>0.17</v>
      </c>
      <c r="AJ25" s="22">
        <f t="shared" si="25"/>
        <v>0.15</v>
      </c>
    </row>
    <row r="26" spans="1:36" ht="12.95" customHeight="1">
      <c r="A26" s="21">
        <v>903</v>
      </c>
      <c r="B26" s="78" t="s">
        <v>353</v>
      </c>
      <c r="C26" s="79"/>
      <c r="D26" s="21">
        <v>20</v>
      </c>
      <c r="E26" s="21">
        <v>18</v>
      </c>
      <c r="F26" s="4">
        <f t="shared" si="0"/>
        <v>0.28999999999999998</v>
      </c>
      <c r="G26" s="21"/>
      <c r="H26" s="21"/>
      <c r="I26" s="21"/>
      <c r="J26" s="1" t="s">
        <v>15</v>
      </c>
      <c r="K26" s="22">
        <f t="shared" si="1"/>
        <v>0.26</v>
      </c>
      <c r="L26" s="22">
        <f t="shared" si="2"/>
        <v>0.28999999999999998</v>
      </c>
      <c r="M26" s="22">
        <f t="shared" si="3"/>
        <v>0.28999999999999998</v>
      </c>
      <c r="N26" s="22">
        <f t="shared" si="4"/>
        <v>0.28999999999999998</v>
      </c>
      <c r="O26" s="22">
        <f t="shared" si="5"/>
        <v>0.28999999999999998</v>
      </c>
      <c r="P26" s="22">
        <f t="shared" si="26"/>
        <v>0.28999999999999998</v>
      </c>
      <c r="Q26" s="22">
        <f t="shared" si="6"/>
        <v>0.26</v>
      </c>
      <c r="R26" s="22">
        <f t="shared" si="7"/>
        <v>0.28999999999999998</v>
      </c>
      <c r="S26" s="22">
        <f t="shared" si="8"/>
        <v>0.28999999999999998</v>
      </c>
      <c r="T26" s="22">
        <f t="shared" si="9"/>
        <v>0.3</v>
      </c>
      <c r="U26" s="22">
        <f t="shared" si="10"/>
        <v>0.28999999999999998</v>
      </c>
      <c r="V26" s="22">
        <f t="shared" si="11"/>
        <v>0.28999999999999998</v>
      </c>
      <c r="W26" s="22">
        <f t="shared" si="12"/>
        <v>0.28000000000000003</v>
      </c>
      <c r="X26" s="22">
        <f t="shared" si="13"/>
        <v>0.28000000000000003</v>
      </c>
      <c r="Y26" s="22">
        <f t="shared" si="14"/>
        <v>0.25</v>
      </c>
      <c r="Z26" s="22">
        <f t="shared" si="15"/>
        <v>0.28000000000000003</v>
      </c>
      <c r="AA26" s="22">
        <f t="shared" si="16"/>
        <v>0.25</v>
      </c>
      <c r="AB26" s="22">
        <f t="shared" si="17"/>
        <v>0.28999999999999998</v>
      </c>
      <c r="AC26" s="22">
        <f t="shared" si="18"/>
        <v>0.28999999999999998</v>
      </c>
      <c r="AD26" s="22">
        <f t="shared" si="19"/>
        <v>0.33</v>
      </c>
      <c r="AE26" s="22">
        <f t="shared" si="20"/>
        <v>0.26</v>
      </c>
      <c r="AF26" s="22">
        <f t="shared" si="21"/>
        <v>0.28999999999999998</v>
      </c>
      <c r="AG26" s="22">
        <f t="shared" si="22"/>
        <v>0.24</v>
      </c>
      <c r="AH26" s="22">
        <f t="shared" si="23"/>
        <v>0.26</v>
      </c>
      <c r="AI26" s="22">
        <f t="shared" si="24"/>
        <v>0.28000000000000003</v>
      </c>
      <c r="AJ26" s="22">
        <f t="shared" si="25"/>
        <v>0.26</v>
      </c>
    </row>
    <row r="27" spans="1:36" ht="12.95" customHeight="1">
      <c r="A27" s="21">
        <v>904</v>
      </c>
      <c r="B27" s="78" t="s">
        <v>353</v>
      </c>
      <c r="C27" s="79"/>
      <c r="D27" s="21">
        <v>22</v>
      </c>
      <c r="E27" s="21">
        <v>19</v>
      </c>
      <c r="F27" s="4">
        <f t="shared" si="0"/>
        <v>0.36</v>
      </c>
      <c r="G27" s="21"/>
      <c r="H27" s="21"/>
      <c r="I27" s="21"/>
      <c r="J27" s="1" t="s">
        <v>15</v>
      </c>
      <c r="K27" s="22">
        <f t="shared" si="1"/>
        <v>0.33</v>
      </c>
      <c r="L27" s="22">
        <f t="shared" si="2"/>
        <v>0.36</v>
      </c>
      <c r="M27" s="22">
        <f t="shared" si="3"/>
        <v>0.36</v>
      </c>
      <c r="N27" s="22">
        <f t="shared" si="4"/>
        <v>0.36</v>
      </c>
      <c r="O27" s="22">
        <f t="shared" si="5"/>
        <v>0.36</v>
      </c>
      <c r="P27" s="22">
        <f t="shared" si="26"/>
        <v>0.36</v>
      </c>
      <c r="Q27" s="22">
        <f t="shared" si="6"/>
        <v>0.33</v>
      </c>
      <c r="R27" s="22">
        <f t="shared" si="7"/>
        <v>0.36</v>
      </c>
      <c r="S27" s="22">
        <f t="shared" si="8"/>
        <v>0.37</v>
      </c>
      <c r="T27" s="22">
        <f t="shared" si="9"/>
        <v>0.38</v>
      </c>
      <c r="U27" s="22">
        <f t="shared" si="10"/>
        <v>0.37</v>
      </c>
      <c r="V27" s="22">
        <f t="shared" si="11"/>
        <v>0.37</v>
      </c>
      <c r="W27" s="22">
        <f t="shared" si="12"/>
        <v>0.35</v>
      </c>
      <c r="X27" s="22">
        <f t="shared" si="13"/>
        <v>0.35</v>
      </c>
      <c r="Y27" s="22">
        <f t="shared" si="14"/>
        <v>0.32</v>
      </c>
      <c r="Z27" s="22">
        <f t="shared" si="15"/>
        <v>0.35</v>
      </c>
      <c r="AA27" s="22">
        <f t="shared" si="16"/>
        <v>0.31</v>
      </c>
      <c r="AB27" s="22">
        <f t="shared" si="17"/>
        <v>0.37</v>
      </c>
      <c r="AC27" s="22">
        <f t="shared" si="18"/>
        <v>0.37</v>
      </c>
      <c r="AD27" s="22">
        <f t="shared" si="19"/>
        <v>0.41</v>
      </c>
      <c r="AE27" s="22">
        <f t="shared" si="20"/>
        <v>0.33</v>
      </c>
      <c r="AF27" s="22">
        <f t="shared" si="21"/>
        <v>0.37</v>
      </c>
      <c r="AG27" s="22">
        <f t="shared" si="22"/>
        <v>0.31</v>
      </c>
      <c r="AH27" s="22">
        <f t="shared" si="23"/>
        <v>0.33</v>
      </c>
      <c r="AI27" s="22">
        <f t="shared" si="24"/>
        <v>0.35</v>
      </c>
      <c r="AJ27" s="22">
        <f t="shared" si="25"/>
        <v>0.33</v>
      </c>
    </row>
    <row r="28" spans="1:36" ht="12.95" customHeight="1">
      <c r="A28" s="21">
        <v>905</v>
      </c>
      <c r="B28" s="78" t="s">
        <v>353</v>
      </c>
      <c r="C28" s="79"/>
      <c r="D28" s="21">
        <v>16</v>
      </c>
      <c r="E28" s="21">
        <v>17</v>
      </c>
      <c r="F28" s="4">
        <f t="shared" si="0"/>
        <v>0.18</v>
      </c>
      <c r="G28" s="21"/>
      <c r="H28" s="21" t="s">
        <v>340</v>
      </c>
      <c r="I28" s="21" t="s">
        <v>342</v>
      </c>
      <c r="J28" s="1" t="s">
        <v>15</v>
      </c>
      <c r="K28" s="22">
        <f t="shared" si="1"/>
        <v>0.17</v>
      </c>
      <c r="L28" s="22">
        <f t="shared" si="2"/>
        <v>0.18</v>
      </c>
      <c r="M28" s="22">
        <f t="shared" si="3"/>
        <v>0.18</v>
      </c>
      <c r="N28" s="22">
        <f t="shared" si="4"/>
        <v>0.18</v>
      </c>
      <c r="O28" s="22">
        <f t="shared" si="5"/>
        <v>0.18</v>
      </c>
      <c r="P28" s="22">
        <f t="shared" si="26"/>
        <v>0.18</v>
      </c>
      <c r="Q28" s="22">
        <f t="shared" si="6"/>
        <v>0.16</v>
      </c>
      <c r="R28" s="22">
        <f t="shared" si="7"/>
        <v>0.18</v>
      </c>
      <c r="S28" s="22">
        <f t="shared" si="8"/>
        <v>0.18</v>
      </c>
      <c r="T28" s="22">
        <f t="shared" si="9"/>
        <v>0.19</v>
      </c>
      <c r="U28" s="22">
        <f t="shared" si="10"/>
        <v>0.18</v>
      </c>
      <c r="V28" s="22">
        <f t="shared" si="11"/>
        <v>0.18</v>
      </c>
      <c r="W28" s="22">
        <f t="shared" si="12"/>
        <v>0.17</v>
      </c>
      <c r="X28" s="22">
        <f t="shared" si="13"/>
        <v>0.18</v>
      </c>
      <c r="Y28" s="22">
        <f t="shared" si="14"/>
        <v>0.15</v>
      </c>
      <c r="Z28" s="22">
        <f t="shared" si="15"/>
        <v>0.17</v>
      </c>
      <c r="AA28" s="22">
        <f t="shared" si="16"/>
        <v>0.16</v>
      </c>
      <c r="AB28" s="22">
        <f t="shared" si="17"/>
        <v>0.17</v>
      </c>
      <c r="AC28" s="22">
        <f t="shared" si="18"/>
        <v>0.18</v>
      </c>
      <c r="AD28" s="22">
        <f t="shared" si="19"/>
        <v>0.21</v>
      </c>
      <c r="AE28" s="22">
        <f t="shared" si="20"/>
        <v>0.16</v>
      </c>
      <c r="AF28" s="22">
        <f t="shared" si="21"/>
        <v>0.17</v>
      </c>
      <c r="AG28" s="22">
        <f t="shared" si="22"/>
        <v>0.15</v>
      </c>
      <c r="AH28" s="22">
        <f t="shared" si="23"/>
        <v>0.16</v>
      </c>
      <c r="AI28" s="22">
        <f t="shared" si="24"/>
        <v>0.18</v>
      </c>
      <c r="AJ28" s="22">
        <f t="shared" si="25"/>
        <v>0.16</v>
      </c>
    </row>
    <row r="29" spans="1:36" ht="12.95" customHeight="1">
      <c r="A29" s="21">
        <v>906</v>
      </c>
      <c r="B29" s="78" t="s">
        <v>353</v>
      </c>
      <c r="C29" s="79"/>
      <c r="D29" s="21">
        <v>18</v>
      </c>
      <c r="E29" s="21">
        <v>17</v>
      </c>
      <c r="F29" s="4">
        <f t="shared" si="0"/>
        <v>0.22</v>
      </c>
      <c r="G29" s="21"/>
      <c r="H29" s="21"/>
      <c r="I29" s="21"/>
      <c r="J29" s="1" t="s">
        <v>15</v>
      </c>
      <c r="K29" s="22">
        <f t="shared" si="1"/>
        <v>0.21</v>
      </c>
      <c r="L29" s="22">
        <f t="shared" si="2"/>
        <v>0.22</v>
      </c>
      <c r="M29" s="22">
        <f t="shared" si="3"/>
        <v>0.23</v>
      </c>
      <c r="N29" s="22">
        <f t="shared" si="4"/>
        <v>0.23</v>
      </c>
      <c r="O29" s="22">
        <f t="shared" si="5"/>
        <v>0.23</v>
      </c>
      <c r="P29" s="22">
        <f t="shared" si="26"/>
        <v>0.22</v>
      </c>
      <c r="Q29" s="22">
        <f t="shared" si="6"/>
        <v>0.2</v>
      </c>
      <c r="R29" s="22">
        <f t="shared" si="7"/>
        <v>0.22</v>
      </c>
      <c r="S29" s="22">
        <f t="shared" si="8"/>
        <v>0.23</v>
      </c>
      <c r="T29" s="22">
        <f t="shared" si="9"/>
        <v>0.24</v>
      </c>
      <c r="U29" s="22">
        <f t="shared" si="10"/>
        <v>0.22</v>
      </c>
      <c r="V29" s="22">
        <f t="shared" si="11"/>
        <v>0.23</v>
      </c>
      <c r="W29" s="22">
        <f t="shared" si="12"/>
        <v>0.22</v>
      </c>
      <c r="X29" s="22">
        <f t="shared" si="13"/>
        <v>0.22</v>
      </c>
      <c r="Y29" s="22">
        <f t="shared" si="14"/>
        <v>0.19</v>
      </c>
      <c r="Z29" s="22">
        <f t="shared" si="15"/>
        <v>0.22</v>
      </c>
      <c r="AA29" s="22">
        <f t="shared" si="16"/>
        <v>0.2</v>
      </c>
      <c r="AB29" s="22">
        <f t="shared" si="17"/>
        <v>0.22</v>
      </c>
      <c r="AC29" s="22">
        <f t="shared" si="18"/>
        <v>0.22</v>
      </c>
      <c r="AD29" s="22">
        <f t="shared" si="19"/>
        <v>0.26</v>
      </c>
      <c r="AE29" s="22">
        <f t="shared" si="20"/>
        <v>0.2</v>
      </c>
      <c r="AF29" s="22">
        <f t="shared" si="21"/>
        <v>0.22</v>
      </c>
      <c r="AG29" s="22">
        <f t="shared" si="22"/>
        <v>0.19</v>
      </c>
      <c r="AH29" s="22">
        <f t="shared" si="23"/>
        <v>0.2</v>
      </c>
      <c r="AI29" s="22">
        <f t="shared" si="24"/>
        <v>0.22</v>
      </c>
      <c r="AJ29" s="22">
        <f t="shared" si="25"/>
        <v>0.2</v>
      </c>
    </row>
    <row r="30" spans="1:36" ht="12.95" customHeight="1">
      <c r="A30" s="21">
        <v>907</v>
      </c>
      <c r="B30" s="78" t="s">
        <v>353</v>
      </c>
      <c r="C30" s="79"/>
      <c r="D30" s="21">
        <v>10</v>
      </c>
      <c r="E30" s="21">
        <v>12</v>
      </c>
      <c r="F30" s="4">
        <f t="shared" si="0"/>
        <v>0.05</v>
      </c>
      <c r="G30" s="21"/>
      <c r="H30" s="21" t="s">
        <v>340</v>
      </c>
      <c r="I30" s="21" t="s">
        <v>342</v>
      </c>
      <c r="J30" s="1" t="s">
        <v>15</v>
      </c>
      <c r="K30" s="22">
        <f t="shared" si="1"/>
        <v>0.05</v>
      </c>
      <c r="L30" s="22">
        <f t="shared" si="2"/>
        <v>0.05</v>
      </c>
      <c r="M30" s="22">
        <f t="shared" si="3"/>
        <v>0.05</v>
      </c>
      <c r="N30" s="22">
        <f t="shared" si="4"/>
        <v>0.06</v>
      </c>
      <c r="O30" s="22">
        <f t="shared" si="5"/>
        <v>0.06</v>
      </c>
      <c r="P30" s="22">
        <f t="shared" si="26"/>
        <v>0.05</v>
      </c>
      <c r="Q30" s="22">
        <f t="shared" si="6"/>
        <v>0.05</v>
      </c>
      <c r="R30" s="22">
        <f t="shared" si="7"/>
        <v>0.05</v>
      </c>
      <c r="S30" s="22">
        <f t="shared" si="8"/>
        <v>0.05</v>
      </c>
      <c r="T30" s="22">
        <f t="shared" si="9"/>
        <v>0.05</v>
      </c>
      <c r="U30" s="22">
        <f t="shared" si="10"/>
        <v>0.05</v>
      </c>
      <c r="V30" s="22">
        <f t="shared" si="11"/>
        <v>0.05</v>
      </c>
      <c r="W30" s="22">
        <f t="shared" si="12"/>
        <v>0.05</v>
      </c>
      <c r="X30" s="22">
        <f t="shared" si="13"/>
        <v>0.05</v>
      </c>
      <c r="Y30" s="22">
        <f t="shared" si="14"/>
        <v>0.04</v>
      </c>
      <c r="Z30" s="22">
        <f t="shared" si="15"/>
        <v>0.05</v>
      </c>
      <c r="AA30" s="22">
        <f t="shared" si="16"/>
        <v>0.05</v>
      </c>
      <c r="AB30" s="22">
        <f t="shared" si="17"/>
        <v>0.05</v>
      </c>
      <c r="AC30" s="22">
        <f t="shared" si="18"/>
        <v>0.05</v>
      </c>
      <c r="AD30" s="22">
        <f t="shared" si="19"/>
        <v>7.0000000000000007E-2</v>
      </c>
      <c r="AE30" s="22">
        <f t="shared" si="20"/>
        <v>0.04</v>
      </c>
      <c r="AF30" s="22">
        <f t="shared" si="21"/>
        <v>0.05</v>
      </c>
      <c r="AG30" s="22">
        <f t="shared" si="22"/>
        <v>0.05</v>
      </c>
      <c r="AH30" s="22">
        <f t="shared" si="23"/>
        <v>0.05</v>
      </c>
      <c r="AI30" s="22">
        <f t="shared" si="24"/>
        <v>0.05</v>
      </c>
      <c r="AJ30" s="22">
        <f t="shared" si="25"/>
        <v>0.05</v>
      </c>
    </row>
    <row r="31" spans="1:36" ht="12.95" customHeight="1">
      <c r="A31" s="21">
        <v>908</v>
      </c>
      <c r="B31" s="78" t="s">
        <v>353</v>
      </c>
      <c r="C31" s="79"/>
      <c r="D31" s="21">
        <v>14</v>
      </c>
      <c r="E31" s="21">
        <v>14</v>
      </c>
      <c r="F31" s="4">
        <f t="shared" si="0"/>
        <v>0.11</v>
      </c>
      <c r="G31" s="21"/>
      <c r="H31" s="21"/>
      <c r="I31" s="21"/>
      <c r="J31" s="1" t="s">
        <v>15</v>
      </c>
      <c r="K31" s="22">
        <f t="shared" si="1"/>
        <v>0.11</v>
      </c>
      <c r="L31" s="22">
        <f t="shared" si="2"/>
        <v>0.11</v>
      </c>
      <c r="M31" s="22">
        <f t="shared" si="3"/>
        <v>0.12</v>
      </c>
      <c r="N31" s="22">
        <f t="shared" si="4"/>
        <v>0.12</v>
      </c>
      <c r="O31" s="22">
        <f t="shared" si="5"/>
        <v>0.12</v>
      </c>
      <c r="P31" s="22">
        <f t="shared" si="26"/>
        <v>0.11</v>
      </c>
      <c r="Q31" s="22">
        <f t="shared" si="6"/>
        <v>0.11</v>
      </c>
      <c r="R31" s="22">
        <f t="shared" si="7"/>
        <v>0.11</v>
      </c>
      <c r="S31" s="22">
        <f t="shared" si="8"/>
        <v>0.12</v>
      </c>
      <c r="T31" s="22">
        <f t="shared" si="9"/>
        <v>0.12</v>
      </c>
      <c r="U31" s="22">
        <f t="shared" si="10"/>
        <v>0.11</v>
      </c>
      <c r="V31" s="22">
        <f t="shared" si="11"/>
        <v>0.12</v>
      </c>
      <c r="W31" s="22">
        <f t="shared" si="12"/>
        <v>0.11</v>
      </c>
      <c r="X31" s="22">
        <f t="shared" si="13"/>
        <v>0.11</v>
      </c>
      <c r="Y31" s="22">
        <f t="shared" si="14"/>
        <v>0.1</v>
      </c>
      <c r="Z31" s="22">
        <f t="shared" si="15"/>
        <v>0.11</v>
      </c>
      <c r="AA31" s="22">
        <f t="shared" si="16"/>
        <v>0.1</v>
      </c>
      <c r="AB31" s="22">
        <f t="shared" si="17"/>
        <v>0.11</v>
      </c>
      <c r="AC31" s="22">
        <f t="shared" si="18"/>
        <v>0.11</v>
      </c>
      <c r="AD31" s="22">
        <f t="shared" si="19"/>
        <v>0.14000000000000001</v>
      </c>
      <c r="AE31" s="22">
        <f t="shared" si="20"/>
        <v>0.1</v>
      </c>
      <c r="AF31" s="22">
        <f t="shared" si="21"/>
        <v>0.11</v>
      </c>
      <c r="AG31" s="22">
        <f t="shared" si="22"/>
        <v>0.1</v>
      </c>
      <c r="AH31" s="22">
        <f t="shared" si="23"/>
        <v>0.1</v>
      </c>
      <c r="AI31" s="22">
        <f t="shared" si="24"/>
        <v>0.11</v>
      </c>
      <c r="AJ31" s="22">
        <f t="shared" si="25"/>
        <v>0.1</v>
      </c>
    </row>
    <row r="32" spans="1:36" ht="12.95" customHeight="1">
      <c r="A32" s="21">
        <v>909</v>
      </c>
      <c r="B32" s="78" t="s">
        <v>353</v>
      </c>
      <c r="C32" s="79"/>
      <c r="D32" s="21">
        <v>20</v>
      </c>
      <c r="E32" s="21">
        <v>18</v>
      </c>
      <c r="F32" s="4">
        <f t="shared" si="0"/>
        <v>0.28999999999999998</v>
      </c>
      <c r="G32" s="5"/>
      <c r="H32" s="21" t="s">
        <v>340</v>
      </c>
      <c r="I32" s="21" t="s">
        <v>342</v>
      </c>
      <c r="J32" s="1" t="s">
        <v>15</v>
      </c>
      <c r="K32" s="22">
        <f t="shared" si="1"/>
        <v>0.26</v>
      </c>
      <c r="L32" s="22">
        <f t="shared" si="2"/>
        <v>0.28999999999999998</v>
      </c>
      <c r="M32" s="22">
        <f t="shared" si="3"/>
        <v>0.28999999999999998</v>
      </c>
      <c r="N32" s="22">
        <f t="shared" si="4"/>
        <v>0.28999999999999998</v>
      </c>
      <c r="O32" s="22">
        <f t="shared" si="5"/>
        <v>0.28999999999999998</v>
      </c>
      <c r="P32" s="22">
        <f t="shared" si="26"/>
        <v>0.28999999999999998</v>
      </c>
      <c r="Q32" s="22">
        <f t="shared" si="6"/>
        <v>0.26</v>
      </c>
      <c r="R32" s="22">
        <f t="shared" si="7"/>
        <v>0.28999999999999998</v>
      </c>
      <c r="S32" s="22">
        <f t="shared" si="8"/>
        <v>0.28999999999999998</v>
      </c>
      <c r="T32" s="22">
        <f t="shared" si="9"/>
        <v>0.3</v>
      </c>
      <c r="U32" s="22">
        <f t="shared" si="10"/>
        <v>0.28999999999999998</v>
      </c>
      <c r="V32" s="22">
        <f t="shared" si="11"/>
        <v>0.28999999999999998</v>
      </c>
      <c r="W32" s="22">
        <f t="shared" si="12"/>
        <v>0.28000000000000003</v>
      </c>
      <c r="X32" s="22">
        <f t="shared" si="13"/>
        <v>0.28000000000000003</v>
      </c>
      <c r="Y32" s="22">
        <f t="shared" si="14"/>
        <v>0.25</v>
      </c>
      <c r="Z32" s="22">
        <f t="shared" si="15"/>
        <v>0.28000000000000003</v>
      </c>
      <c r="AA32" s="22">
        <f t="shared" si="16"/>
        <v>0.25</v>
      </c>
      <c r="AB32" s="22">
        <f t="shared" si="17"/>
        <v>0.28999999999999998</v>
      </c>
      <c r="AC32" s="22">
        <f t="shared" si="18"/>
        <v>0.28999999999999998</v>
      </c>
      <c r="AD32" s="22">
        <f t="shared" si="19"/>
        <v>0.33</v>
      </c>
      <c r="AE32" s="22">
        <f t="shared" si="20"/>
        <v>0.26</v>
      </c>
      <c r="AF32" s="22">
        <f t="shared" si="21"/>
        <v>0.28999999999999998</v>
      </c>
      <c r="AG32" s="22">
        <f t="shared" si="22"/>
        <v>0.24</v>
      </c>
      <c r="AH32" s="22">
        <f t="shared" si="23"/>
        <v>0.26</v>
      </c>
      <c r="AI32" s="22">
        <f t="shared" si="24"/>
        <v>0.28000000000000003</v>
      </c>
      <c r="AJ32" s="22">
        <f t="shared" si="25"/>
        <v>0.26</v>
      </c>
    </row>
    <row r="33" spans="1:36" ht="12.95" customHeight="1">
      <c r="A33" s="21">
        <v>910</v>
      </c>
      <c r="B33" s="78" t="s">
        <v>353</v>
      </c>
      <c r="C33" s="79"/>
      <c r="D33" s="21">
        <v>16</v>
      </c>
      <c r="E33" s="21">
        <v>15</v>
      </c>
      <c r="F33" s="4">
        <f t="shared" si="0"/>
        <v>0.16</v>
      </c>
      <c r="G33" s="5"/>
      <c r="H33" s="21" t="s">
        <v>340</v>
      </c>
      <c r="I33" s="21" t="s">
        <v>342</v>
      </c>
      <c r="J33" s="1" t="s">
        <v>15</v>
      </c>
      <c r="K33" s="22">
        <f t="shared" si="1"/>
        <v>0.15</v>
      </c>
      <c r="L33" s="22">
        <f t="shared" si="2"/>
        <v>0.16</v>
      </c>
      <c r="M33" s="22">
        <f t="shared" si="3"/>
        <v>0.16</v>
      </c>
      <c r="N33" s="22">
        <f t="shared" si="4"/>
        <v>0.16</v>
      </c>
      <c r="O33" s="22">
        <f t="shared" si="5"/>
        <v>0.16</v>
      </c>
      <c r="P33" s="22">
        <f t="shared" si="26"/>
        <v>0.16</v>
      </c>
      <c r="Q33" s="22">
        <f t="shared" si="6"/>
        <v>0.15</v>
      </c>
      <c r="R33" s="22">
        <f t="shared" si="7"/>
        <v>0.16</v>
      </c>
      <c r="S33" s="22">
        <f t="shared" si="8"/>
        <v>0.16</v>
      </c>
      <c r="T33" s="22">
        <f t="shared" si="9"/>
        <v>0.16</v>
      </c>
      <c r="U33" s="22">
        <f t="shared" si="10"/>
        <v>0.16</v>
      </c>
      <c r="V33" s="22">
        <f t="shared" si="11"/>
        <v>0.16</v>
      </c>
      <c r="W33" s="22">
        <f t="shared" si="12"/>
        <v>0.15</v>
      </c>
      <c r="X33" s="22">
        <f t="shared" si="13"/>
        <v>0.16</v>
      </c>
      <c r="Y33" s="22">
        <f t="shared" si="14"/>
        <v>0.14000000000000001</v>
      </c>
      <c r="Z33" s="22">
        <f t="shared" si="15"/>
        <v>0.15</v>
      </c>
      <c r="AA33" s="22">
        <f t="shared" si="16"/>
        <v>0.14000000000000001</v>
      </c>
      <c r="AB33" s="22">
        <f t="shared" si="17"/>
        <v>0.15</v>
      </c>
      <c r="AC33" s="22">
        <f t="shared" si="18"/>
        <v>0.16</v>
      </c>
      <c r="AD33" s="22">
        <f t="shared" si="19"/>
        <v>0.19</v>
      </c>
      <c r="AE33" s="22">
        <f t="shared" si="20"/>
        <v>0.14000000000000001</v>
      </c>
      <c r="AF33" s="22">
        <f t="shared" si="21"/>
        <v>0.15</v>
      </c>
      <c r="AG33" s="22">
        <f t="shared" si="22"/>
        <v>0.14000000000000001</v>
      </c>
      <c r="AH33" s="22">
        <f t="shared" si="23"/>
        <v>0.14000000000000001</v>
      </c>
      <c r="AI33" s="22">
        <f t="shared" si="24"/>
        <v>0.16</v>
      </c>
      <c r="AJ33" s="22">
        <f t="shared" si="25"/>
        <v>0.14000000000000001</v>
      </c>
    </row>
    <row r="34" spans="1:36" ht="12.95" customHeight="1">
      <c r="A34" s="21">
        <v>911</v>
      </c>
      <c r="B34" s="78" t="s">
        <v>354</v>
      </c>
      <c r="C34" s="79"/>
      <c r="D34" s="21">
        <v>12</v>
      </c>
      <c r="E34" s="21">
        <v>17</v>
      </c>
      <c r="F34" s="4">
        <f t="shared" si="0"/>
        <v>0.09</v>
      </c>
      <c r="G34" s="21"/>
      <c r="H34" s="21"/>
      <c r="I34" s="21"/>
      <c r="K34" s="22">
        <f t="shared" si="1"/>
        <v>0.1</v>
      </c>
      <c r="L34" s="22">
        <f t="shared" si="2"/>
        <v>0.11</v>
      </c>
      <c r="M34" s="22">
        <f t="shared" si="3"/>
        <v>0.11</v>
      </c>
      <c r="N34" s="22">
        <f t="shared" si="4"/>
        <v>0.11</v>
      </c>
      <c r="O34" s="22">
        <f t="shared" si="5"/>
        <v>0.11</v>
      </c>
      <c r="P34" s="22">
        <f t="shared" si="26"/>
        <v>0.11</v>
      </c>
      <c r="Q34" s="22">
        <f t="shared" si="6"/>
        <v>0.1</v>
      </c>
      <c r="R34" s="22">
        <f t="shared" si="7"/>
        <v>0.1</v>
      </c>
      <c r="S34" s="22">
        <f t="shared" si="8"/>
        <v>0.11</v>
      </c>
      <c r="T34" s="22">
        <f t="shared" si="9"/>
        <v>0.12</v>
      </c>
      <c r="U34" s="22">
        <f t="shared" si="10"/>
        <v>0.1</v>
      </c>
      <c r="V34" s="22">
        <f t="shared" si="11"/>
        <v>0.1</v>
      </c>
      <c r="W34" s="22">
        <f t="shared" si="12"/>
        <v>0.1</v>
      </c>
      <c r="X34" s="22">
        <f t="shared" si="13"/>
        <v>0.11</v>
      </c>
      <c r="Y34" s="22">
        <f t="shared" si="14"/>
        <v>0.09</v>
      </c>
      <c r="Z34" s="22">
        <f t="shared" si="15"/>
        <v>0.1</v>
      </c>
      <c r="AA34" s="22">
        <f t="shared" si="16"/>
        <v>0.09</v>
      </c>
      <c r="AB34" s="22">
        <f t="shared" si="17"/>
        <v>0.1</v>
      </c>
      <c r="AC34" s="22">
        <f t="shared" si="18"/>
        <v>0.1</v>
      </c>
      <c r="AD34" s="22">
        <f t="shared" si="19"/>
        <v>0.13</v>
      </c>
      <c r="AE34" s="22">
        <f t="shared" si="20"/>
        <v>0.09</v>
      </c>
      <c r="AF34" s="22">
        <f t="shared" si="21"/>
        <v>0.1</v>
      </c>
      <c r="AG34" s="22">
        <f t="shared" si="22"/>
        <v>0.09</v>
      </c>
      <c r="AH34" s="22">
        <f t="shared" si="23"/>
        <v>0.09</v>
      </c>
      <c r="AI34" s="22">
        <f t="shared" si="24"/>
        <v>0.1</v>
      </c>
      <c r="AJ34" s="22">
        <f t="shared" si="25"/>
        <v>0.09</v>
      </c>
    </row>
    <row r="35" spans="1:36" ht="12.95" customHeight="1">
      <c r="A35" s="21">
        <v>912</v>
      </c>
      <c r="B35" s="78" t="s">
        <v>354</v>
      </c>
      <c r="C35" s="79"/>
      <c r="D35" s="21">
        <v>10</v>
      </c>
      <c r="E35" s="21">
        <v>16</v>
      </c>
      <c r="F35" s="4">
        <f t="shared" si="0"/>
        <v>0.06</v>
      </c>
      <c r="G35" s="5" t="s">
        <v>339</v>
      </c>
      <c r="H35" s="21" t="s">
        <v>340</v>
      </c>
      <c r="I35" s="21" t="s">
        <v>357</v>
      </c>
      <c r="K35" s="22">
        <f t="shared" si="1"/>
        <v>7.0000000000000007E-2</v>
      </c>
      <c r="L35" s="22">
        <f t="shared" si="2"/>
        <v>7.0000000000000007E-2</v>
      </c>
      <c r="M35" s="22">
        <f t="shared" si="3"/>
        <v>0.08</v>
      </c>
      <c r="N35" s="22">
        <f t="shared" si="4"/>
        <v>7.0000000000000007E-2</v>
      </c>
      <c r="O35" s="22">
        <f t="shared" si="5"/>
        <v>7.0000000000000007E-2</v>
      </c>
      <c r="P35" s="22">
        <f t="shared" si="26"/>
        <v>7.0000000000000007E-2</v>
      </c>
      <c r="Q35" s="22">
        <f t="shared" si="6"/>
        <v>7.0000000000000007E-2</v>
      </c>
      <c r="R35" s="22">
        <f t="shared" si="7"/>
        <v>7.0000000000000007E-2</v>
      </c>
      <c r="S35" s="22">
        <f t="shared" si="8"/>
        <v>7.0000000000000007E-2</v>
      </c>
      <c r="T35" s="22">
        <f t="shared" si="9"/>
        <v>0.08</v>
      </c>
      <c r="U35" s="22">
        <f t="shared" si="10"/>
        <v>7.0000000000000007E-2</v>
      </c>
      <c r="V35" s="22">
        <f t="shared" si="11"/>
        <v>7.0000000000000007E-2</v>
      </c>
      <c r="W35" s="22">
        <f t="shared" si="12"/>
        <v>7.0000000000000007E-2</v>
      </c>
      <c r="X35" s="22">
        <f t="shared" si="13"/>
        <v>7.0000000000000007E-2</v>
      </c>
      <c r="Y35" s="22">
        <f t="shared" si="14"/>
        <v>0.06</v>
      </c>
      <c r="Z35" s="22">
        <f t="shared" si="15"/>
        <v>7.0000000000000007E-2</v>
      </c>
      <c r="AA35" s="22">
        <f t="shared" si="16"/>
        <v>0.06</v>
      </c>
      <c r="AB35" s="22">
        <f t="shared" si="17"/>
        <v>0.06</v>
      </c>
      <c r="AC35" s="22">
        <f t="shared" si="18"/>
        <v>7.0000000000000007E-2</v>
      </c>
      <c r="AD35" s="22">
        <f t="shared" si="19"/>
        <v>0.09</v>
      </c>
      <c r="AE35" s="22">
        <f t="shared" si="20"/>
        <v>0.06</v>
      </c>
      <c r="AF35" s="22">
        <f t="shared" si="21"/>
        <v>0.06</v>
      </c>
      <c r="AG35" s="22">
        <f t="shared" si="22"/>
        <v>0.06</v>
      </c>
      <c r="AH35" s="22">
        <f t="shared" si="23"/>
        <v>0.06</v>
      </c>
      <c r="AI35" s="22">
        <f t="shared" si="24"/>
        <v>7.0000000000000007E-2</v>
      </c>
      <c r="AJ35" s="22">
        <f t="shared" si="25"/>
        <v>0.06</v>
      </c>
    </row>
    <row r="36" spans="1:36" ht="12.95" customHeight="1">
      <c r="A36" s="21">
        <v>913</v>
      </c>
      <c r="B36" s="78" t="s">
        <v>354</v>
      </c>
      <c r="C36" s="79"/>
      <c r="D36" s="21">
        <v>12</v>
      </c>
      <c r="E36" s="21">
        <v>16</v>
      </c>
      <c r="F36" s="4">
        <f t="shared" si="0"/>
        <v>0.09</v>
      </c>
      <c r="G36" s="21"/>
      <c r="H36" s="21"/>
      <c r="I36" s="21"/>
      <c r="K36" s="22">
        <f t="shared" si="1"/>
        <v>0.1</v>
      </c>
      <c r="L36" s="22">
        <f t="shared" si="2"/>
        <v>0.1</v>
      </c>
      <c r="M36" s="22">
        <f t="shared" si="3"/>
        <v>0.1</v>
      </c>
      <c r="N36" s="22">
        <f t="shared" si="4"/>
        <v>0.1</v>
      </c>
      <c r="O36" s="22">
        <f t="shared" si="5"/>
        <v>0.1</v>
      </c>
      <c r="P36" s="22">
        <f t="shared" si="26"/>
        <v>0.1</v>
      </c>
      <c r="Q36" s="22">
        <f t="shared" si="6"/>
        <v>0.09</v>
      </c>
      <c r="R36" s="22">
        <f t="shared" si="7"/>
        <v>0.1</v>
      </c>
      <c r="S36" s="22">
        <f t="shared" si="8"/>
        <v>0.1</v>
      </c>
      <c r="T36" s="22">
        <f t="shared" si="9"/>
        <v>0.11</v>
      </c>
      <c r="U36" s="22">
        <f t="shared" si="10"/>
        <v>0.1</v>
      </c>
      <c r="V36" s="22">
        <f t="shared" si="11"/>
        <v>0.1</v>
      </c>
      <c r="W36" s="22">
        <f t="shared" si="12"/>
        <v>0.1</v>
      </c>
      <c r="X36" s="22">
        <f t="shared" si="13"/>
        <v>0.1</v>
      </c>
      <c r="Y36" s="22">
        <f t="shared" si="14"/>
        <v>0.08</v>
      </c>
      <c r="Z36" s="22">
        <f t="shared" si="15"/>
        <v>0.1</v>
      </c>
      <c r="AA36" s="22">
        <f t="shared" si="16"/>
        <v>0.09</v>
      </c>
      <c r="AB36" s="22">
        <f t="shared" si="17"/>
        <v>0.09</v>
      </c>
      <c r="AC36" s="22">
        <f t="shared" si="18"/>
        <v>0.1</v>
      </c>
      <c r="AD36" s="22">
        <f t="shared" si="19"/>
        <v>0.12</v>
      </c>
      <c r="AE36" s="22">
        <f t="shared" si="20"/>
        <v>0.09</v>
      </c>
      <c r="AF36" s="22">
        <f t="shared" si="21"/>
        <v>0.09</v>
      </c>
      <c r="AG36" s="22">
        <f t="shared" si="22"/>
        <v>0.08</v>
      </c>
      <c r="AH36" s="22">
        <f t="shared" si="23"/>
        <v>0.09</v>
      </c>
      <c r="AI36" s="22">
        <f t="shared" si="24"/>
        <v>0.1</v>
      </c>
      <c r="AJ36" s="22">
        <f t="shared" si="25"/>
        <v>0.09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438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32</v>
      </c>
      <c r="D47" s="13">
        <f>COUNTIF(G4:G43,"*下層*")</f>
        <v>1</v>
      </c>
      <c r="E47" s="13">
        <f>COUNTA(A4:A43)</f>
        <v>33</v>
      </c>
      <c r="F47" s="9"/>
      <c r="G47" s="14">
        <f>C47*100</f>
        <v>3200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15</v>
      </c>
      <c r="D48" s="13">
        <f>IF(D47&gt;0,ROUND(SUMIF(G4:G43,"*下層*",E4:E43)/D47,0),"")</f>
        <v>8</v>
      </c>
      <c r="E48" s="13">
        <f>ROUND(SUM(E4:E43)/E47,0)</f>
        <v>15</v>
      </c>
      <c r="F48" s="12"/>
      <c r="G48" s="14">
        <f>C48</f>
        <v>15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16</v>
      </c>
      <c r="D49" s="13">
        <f>IF(D47&gt;0,ROUND(SUMIF(G4:G43,"*下層*",D4:D43)/D47,0),"")</f>
        <v>6</v>
      </c>
      <c r="E49" s="13">
        <f>ROUND(SUM(D4:D43)/E47,0)</f>
        <v>15</v>
      </c>
      <c r="F49" s="12"/>
      <c r="G49" s="14">
        <f>C49</f>
        <v>16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5.5199999999999987</v>
      </c>
      <c r="D50" s="15">
        <f>SUMIF(G4:G43,"*下層*",F4:F43)</f>
        <v>0.01</v>
      </c>
      <c r="E50" s="4">
        <f>SUM(F4:F43)</f>
        <v>5.5299999999999985</v>
      </c>
      <c r="F50" s="12"/>
      <c r="G50" s="16">
        <f>C50*100</f>
        <v>551.99999999999989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形状比＝94、Sr＝12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12</v>
      </c>
      <c r="D54" s="13">
        <f>COUNTIF(H4:H43,"▲")</f>
        <v>1</v>
      </c>
      <c r="E54" s="13">
        <f>COUNTA(H4:H43)</f>
        <v>13</v>
      </c>
      <c r="F54" s="9"/>
      <c r="G54" s="14">
        <f>C54*100</f>
        <v>1200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14</v>
      </c>
      <c r="D55" s="13">
        <f>IF(D54&gt;0,ROUND(SUMIF(H4:H43,"▲",E4:E43)/D54,0),"")</f>
        <v>8</v>
      </c>
      <c r="E55" s="13">
        <f>ROUND(SUMIF(H4:H43,"*",E4:E43)/E54,0)</f>
        <v>14</v>
      </c>
      <c r="F55" s="12"/>
      <c r="G55" s="14">
        <f>C55</f>
        <v>14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14</v>
      </c>
      <c r="D56" s="13">
        <f>IF(D54&gt;0,ROUND(SUMIF(H4:H43,"▲",D4:D43)/D54,0),"")</f>
        <v>6</v>
      </c>
      <c r="E56" s="13">
        <f>ROUND(SUMIF(H4:H43,"*",D4:D43)/E54,0)</f>
        <v>13</v>
      </c>
      <c r="F56" s="12"/>
      <c r="G56" s="14">
        <f>C56</f>
        <v>14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1.5900000000000003</v>
      </c>
      <c r="D57" s="15">
        <f>SUMIF(H4:H43,"▲",F4:F43)</f>
        <v>0.01</v>
      </c>
      <c r="E57" s="15">
        <f>SUM(C57:D57)</f>
        <v>1.6000000000000003</v>
      </c>
      <c r="F57" s="12"/>
      <c r="G57" s="18">
        <f>C57*100</f>
        <v>159.00000000000003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37.5</v>
      </c>
      <c r="D61" s="19">
        <f>IF(D47&gt;0,ROUND(D54/D47*100,1),"")</f>
        <v>100</v>
      </c>
      <c r="E61" s="19">
        <f>ROUND(E54/E47*100,1)</f>
        <v>39.4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28.8</v>
      </c>
      <c r="D62" s="19">
        <f>IF(D47&gt;0,ROUND(D57/D50*100,1),"")</f>
        <v>100</v>
      </c>
      <c r="E62" s="19">
        <f>ROUND(E57/E50*100,1)</f>
        <v>28.9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20</v>
      </c>
      <c r="D66" s="13">
        <f>D47-D54</f>
        <v>0</v>
      </c>
      <c r="E66" s="13">
        <f>SUM(C66:D66)</f>
        <v>20</v>
      </c>
      <c r="F66" s="9"/>
      <c r="G66" s="14">
        <f>C66*100</f>
        <v>2000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15</v>
      </c>
      <c r="D67" s="13" t="str">
        <f>IF(D66&gt;0,ROUND(SUMIFS(E4:E43,G4:G43,"*下層*",H4:H43,"")/D66,0),"")</f>
        <v/>
      </c>
      <c r="E67" s="13">
        <f>IF(E66&gt;0,ROUND(SUMIF(H4:H43,"",E4:E43)/E66,0),"")</f>
        <v>15</v>
      </c>
      <c r="F67" s="12"/>
      <c r="G67" s="14">
        <f>C67</f>
        <v>15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17</v>
      </c>
      <c r="D68" s="13" t="str">
        <f>IF(D66&gt;0,ROUND(SUMIFS(D4:D43,G4:G43,"*下層*",H4:H43,"")/D66,0),"")</f>
        <v/>
      </c>
      <c r="E68" s="13">
        <f>IF(E66&gt;0,ROUND(SUMIF(H4:H43,"",D4:D43)/E66,0),"")</f>
        <v>17</v>
      </c>
      <c r="F68" s="12"/>
      <c r="G68" s="14">
        <f>C68</f>
        <v>17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3.9299999999999984</v>
      </c>
      <c r="D69" s="15" t="str">
        <f>IF(D66&gt;0,D50-D57,"")</f>
        <v/>
      </c>
      <c r="E69" s="4">
        <f>SUM(C69:D69)</f>
        <v>3.9299999999999984</v>
      </c>
      <c r="F69" s="12"/>
      <c r="G69" s="16">
        <f>C69*100</f>
        <v>392.99999999999983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形状比＝88、Sr＝15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19" priority="16" stopIfTrue="1">
      <formula>AND(($H4="スギ"),(#REF!&lt;12))</formula>
    </cfRule>
  </conditionalFormatting>
  <conditionalFormatting sqref="L4:L43">
    <cfRule type="expression" dxfId="318" priority="15" stopIfTrue="1">
      <formula>AND(($H4="スギ"),(#REF!&lt;22),(#REF!&gt;=12))</formula>
    </cfRule>
  </conditionalFormatting>
  <conditionalFormatting sqref="M4:M43">
    <cfRule type="expression" dxfId="317" priority="14" stopIfTrue="1">
      <formula>AND(($H4="スギ"),(#REF!&lt;32),(#REF!&gt;=22))</formula>
    </cfRule>
  </conditionalFormatting>
  <conditionalFormatting sqref="N4:N43">
    <cfRule type="expression" dxfId="316" priority="13" stopIfTrue="1">
      <formula>AND(($H4="スギ"),(#REF!&lt;42),(#REF!&gt;=32))</formula>
    </cfRule>
  </conditionalFormatting>
  <conditionalFormatting sqref="S4:S43">
    <cfRule type="expression" dxfId="315" priority="9" stopIfTrue="1">
      <formula>AND(($H4="ヒノキ"),(#REF!&lt;32),(#REF!&gt;=22))</formula>
    </cfRule>
  </conditionalFormatting>
  <conditionalFormatting sqref="Z4:AF43 U4:U43 AJ4:AJ43 O4:P43">
    <cfRule type="expression" dxfId="314" priority="12" stopIfTrue="1">
      <formula>AND(($H4="スギ"),(#REF!&gt;=42))</formula>
    </cfRule>
  </conditionalFormatting>
  <conditionalFormatting sqref="Z4:AF43 AJ4:AJ43 T4:U43">
    <cfRule type="expression" dxfId="313" priority="8" stopIfTrue="1">
      <formula>AND(($H4="ヒノキ"),(#REF!&gt;=32))</formula>
    </cfRule>
  </conditionalFormatting>
  <conditionalFormatting sqref="AA4:AA43 Q4:Q43">
    <cfRule type="expression" dxfId="312" priority="11" stopIfTrue="1">
      <formula>AND(($H4="ヒノキ"),(#REF!&lt;12))</formula>
    </cfRule>
  </conditionalFormatting>
  <conditionalFormatting sqref="AA4:AA43 V4:V43">
    <cfRule type="expression" dxfId="311" priority="7" stopIfTrue="1">
      <formula>AND(($H4="アカマツ"),(#REF!&lt;12))</formula>
    </cfRule>
  </conditionalFormatting>
  <conditionalFormatting sqref="AB4:AB43 W4:W43">
    <cfRule type="expression" dxfId="310" priority="6" stopIfTrue="1">
      <formula>AND(($H4="アカマツ"),(#REF!&lt;22),(#REF!&gt;=12))</formula>
    </cfRule>
  </conditionalFormatting>
  <conditionalFormatting sqref="AB4:AE43 R4:R43">
    <cfRule type="expression" dxfId="309" priority="10" stopIfTrue="1">
      <formula>AND(($H4="ヒノキ"),(#REF!&lt;22),(#REF!&gt;=12))</formula>
    </cfRule>
  </conditionalFormatting>
  <conditionalFormatting sqref="AC4:AC43 X4:X43">
    <cfRule type="expression" dxfId="308" priority="5" stopIfTrue="1">
      <formula>AND(($H4="アカマツ"),(#REF!&lt;42),(#REF!&gt;=22))</formula>
    </cfRule>
  </conditionalFormatting>
  <conditionalFormatting sqref="AG4:AG43">
    <cfRule type="expression" dxfId="307" priority="3" stopIfTrue="1">
      <formula>AND(($H4&lt;&gt;"スギ"),($H4&lt;&gt;"ヒノキ"),($H4&lt;&gt;"アカマツ"),(#REF!&lt;12))</formula>
    </cfRule>
  </conditionalFormatting>
  <conditionalFormatting sqref="AH4:AH43">
    <cfRule type="expression" dxfId="30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0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30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A817-8B76-4212-9EDF-EF648E4C70C4}">
  <sheetPr>
    <tabColor rgb="FFFFFF00"/>
  </sheetPr>
  <dimension ref="A1:AJ120"/>
  <sheetViews>
    <sheetView showGridLines="0" view="pageBreakPreview" topLeftCell="A16" zoomScale="98" zoomScaleNormal="85" zoomScaleSheetLayoutView="98" workbookViewId="0">
      <selection activeCell="M65" sqref="M65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249</v>
      </c>
      <c r="B2" s="65"/>
      <c r="C2" s="65"/>
      <c r="D2" s="65"/>
      <c r="E2" s="65"/>
      <c r="F2" s="65"/>
      <c r="G2" s="65"/>
      <c r="H2" s="66" t="s">
        <v>311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851</v>
      </c>
      <c r="B4" s="78" t="s">
        <v>312</v>
      </c>
      <c r="C4" s="79"/>
      <c r="D4" s="21">
        <v>8</v>
      </c>
      <c r="E4" s="21">
        <v>13</v>
      </c>
      <c r="F4" s="4">
        <f t="shared" ref="F4:F43" si="0">IF(D4&gt;0,IF(B4="スギ",P4,IF(B4="ヒノキ",U4,IF(B4="アカマツ",Z4,IF(B4="カラマツ",AF4,AJ4)))),"")</f>
        <v>0.03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0.04</v>
      </c>
      <c r="L4" s="22">
        <f t="shared" ref="L4:L43" si="2">ROUND(10^(-5+0.73504+1.83346*LOG(D4)+1.06569*LOG(E4)),2)</f>
        <v>0.04</v>
      </c>
      <c r="M4" s="22">
        <f t="shared" ref="M4:M43" si="3">ROUND(10^(-5+0.71514+1.74357*LOG(D4)+1.17719*LOG(E4)),2)</f>
        <v>0.04</v>
      </c>
      <c r="N4" s="22">
        <f t="shared" ref="N4:N43" si="4">ROUND(10^(-5+0.82956+1.76381*LOG(D4)+1.06412*LOG(E4)),2)</f>
        <v>0.04</v>
      </c>
      <c r="O4" s="22">
        <f t="shared" ref="O4:O43" si="5">ROUND(10^(-5+0.88226+1.79204*LOG(D4)+0.99303*LOG(E4)),2)</f>
        <v>0.04</v>
      </c>
      <c r="P4" s="22">
        <f>HLOOKUP($D4,K$3:O$43,MATCH($A4,$A$3:$A$43,0),1)</f>
        <v>0.04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0.04</v>
      </c>
      <c r="R4" s="22">
        <f t="shared" ref="R4:R43" si="7">ROUND(10^(1.905709*LOG(D4)+1.011385*LOG(E4)-4.293729),2)</f>
        <v>0.04</v>
      </c>
      <c r="S4" s="22">
        <f t="shared" ref="S4:S43" si="8">ROUND(10^(1.771888*LOG(D4)+1.138415*LOG(E4)-4.271259),2)</f>
        <v>0.04</v>
      </c>
      <c r="T4" s="22">
        <f t="shared" ref="T4:T43" si="9">ROUND(10^(1.671519*LOG(D4)+1.363617*LOG(E4)-4.404407),2)</f>
        <v>0.04</v>
      </c>
      <c r="U4" s="22">
        <f t="shared" ref="U4:U43" si="10">HLOOKUP($D4,Q$3:T$43,MATCH($A4,$A$3:$A$43,0),1)</f>
        <v>0.04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0.04</v>
      </c>
      <c r="W4" s="22">
        <f t="shared" ref="W4:W43" si="12">ROUND(10^(-4.155639+1.847898*LOG(D4)+0.951955*LOG(E4)),2)</f>
        <v>0.04</v>
      </c>
      <c r="X4" s="22">
        <f t="shared" ref="X4:X43" si="13">ROUND(10^(-4.194535+1.804172*LOG(D4)+1.034248*LOG(E4)),2)</f>
        <v>0.04</v>
      </c>
      <c r="Y4" s="22">
        <f t="shared" ref="Y4:Y43" si="14">ROUND(10^(-4.42347+2.006485*LOG(D4)+0.967757*LOG(E4)),2)</f>
        <v>0.03</v>
      </c>
      <c r="Z4" s="22">
        <f t="shared" ref="Z4:Z43" si="15">HLOOKUP($D4,V$3:Y$43,MATCH($A4,$A$3:$A$43,0),1)</f>
        <v>0.04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0.04</v>
      </c>
      <c r="AB4" s="22">
        <f t="shared" ref="AB4:AB43" si="17">ROUND(10^(1.979213*LOG(D4)+0.998347*LOG(E4)-4.369281),2)</f>
        <v>0.03</v>
      </c>
      <c r="AC4" s="22">
        <f t="shared" ref="AC4:AC43" si="18">ROUND(10^(1.904401*LOG(D4)+1.062478*LOG(E4)-4.348104),2)</f>
        <v>0.04</v>
      </c>
      <c r="AD4" s="22">
        <f t="shared" ref="AD4:AD43" si="19">ROUND(10^(1.640825*LOG(D4)+1.080387*LOG(E4)-3.976731),2)</f>
        <v>0.05</v>
      </c>
      <c r="AE4" s="22">
        <f t="shared" ref="AE4:AE43" si="20">ROUND(10^(1.90887*LOG(D4)+1.088002*LOG(E4)-4.431495),2)</f>
        <v>0.03</v>
      </c>
      <c r="AF4" s="22">
        <f t="shared" ref="AF4:AF43" si="21">HLOOKUP($D4,AA$3:AE$43,MATCH($A4,$A$3:$A$43,0),1)</f>
        <v>0.04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0.03</v>
      </c>
      <c r="AH4" s="22">
        <f t="shared" ref="AH4:AH43" si="23">ROUND(10^(1.93813902*LOG(D4)+0.96697002*LOG(E4)-4.32216295),2)</f>
        <v>0.03</v>
      </c>
      <c r="AI4" s="22">
        <f t="shared" ref="AI4:AI43" si="24">ROUND(10^(1.82464098*LOG(D4)+0.97625989*LOG(E4)-4.15096808),2)</f>
        <v>0.04</v>
      </c>
      <c r="AJ4" s="22">
        <f t="shared" ref="AJ4:AJ43" si="25">HLOOKUP($D4,AG$3:AI$43,MATCH($A4,$A$3:$A$43,0),1)</f>
        <v>0.03</v>
      </c>
    </row>
    <row r="5" spans="1:36" ht="12.95" customHeight="1">
      <c r="A5" s="21">
        <v>866</v>
      </c>
      <c r="B5" s="78" t="s">
        <v>313</v>
      </c>
      <c r="C5" s="79"/>
      <c r="D5" s="21">
        <v>14</v>
      </c>
      <c r="E5" s="21">
        <v>13</v>
      </c>
      <c r="F5" s="4">
        <f t="shared" si="0"/>
        <v>0.09</v>
      </c>
      <c r="G5" s="5" t="s">
        <v>317</v>
      </c>
      <c r="H5" s="21"/>
      <c r="I5" s="21"/>
      <c r="J5" s="1" t="s">
        <v>15</v>
      </c>
      <c r="K5" s="22">
        <f t="shared" si="1"/>
        <v>0.1</v>
      </c>
      <c r="L5" s="22">
        <f t="shared" si="2"/>
        <v>0.11</v>
      </c>
      <c r="M5" s="22">
        <f t="shared" si="3"/>
        <v>0.11</v>
      </c>
      <c r="N5" s="22">
        <f t="shared" si="4"/>
        <v>0.11</v>
      </c>
      <c r="O5" s="22">
        <f t="shared" si="5"/>
        <v>0.11</v>
      </c>
      <c r="P5" s="22">
        <f t="shared" ref="P5:P43" si="26">HLOOKUP($D5,K$3:O$43,MATCH(A5,$A$3:$A$43,0),1)</f>
        <v>0.11</v>
      </c>
      <c r="Q5" s="22">
        <f t="shared" si="6"/>
        <v>0.1</v>
      </c>
      <c r="R5" s="22">
        <f t="shared" si="7"/>
        <v>0.1</v>
      </c>
      <c r="S5" s="22">
        <f t="shared" si="8"/>
        <v>0.11</v>
      </c>
      <c r="T5" s="22">
        <f t="shared" si="9"/>
        <v>0.11</v>
      </c>
      <c r="U5" s="22">
        <f t="shared" si="10"/>
        <v>0.1</v>
      </c>
      <c r="V5" s="22">
        <f t="shared" si="11"/>
        <v>0.11</v>
      </c>
      <c r="W5" s="22">
        <f t="shared" si="12"/>
        <v>0.11</v>
      </c>
      <c r="X5" s="22">
        <f t="shared" si="13"/>
        <v>0.11</v>
      </c>
      <c r="Y5" s="22">
        <f t="shared" si="14"/>
        <v>0.09</v>
      </c>
      <c r="Z5" s="22">
        <f t="shared" si="15"/>
        <v>0.11</v>
      </c>
      <c r="AA5" s="22">
        <f t="shared" si="16"/>
        <v>0.1</v>
      </c>
      <c r="AB5" s="22">
        <f t="shared" si="17"/>
        <v>0.1</v>
      </c>
      <c r="AC5" s="22">
        <f t="shared" si="18"/>
        <v>0.1</v>
      </c>
      <c r="AD5" s="22">
        <f t="shared" si="19"/>
        <v>0.13</v>
      </c>
      <c r="AE5" s="22">
        <f t="shared" si="20"/>
        <v>0.09</v>
      </c>
      <c r="AF5" s="22">
        <f t="shared" si="21"/>
        <v>0.1</v>
      </c>
      <c r="AG5" s="22">
        <f t="shared" si="22"/>
        <v>0.09</v>
      </c>
      <c r="AH5" s="22">
        <f t="shared" si="23"/>
        <v>0.09</v>
      </c>
      <c r="AI5" s="22">
        <f t="shared" si="24"/>
        <v>0.11</v>
      </c>
      <c r="AJ5" s="22">
        <f t="shared" si="25"/>
        <v>0.09</v>
      </c>
    </row>
    <row r="6" spans="1:36" ht="12.95" customHeight="1">
      <c r="A6" s="21">
        <v>852</v>
      </c>
      <c r="B6" s="78" t="s">
        <v>313</v>
      </c>
      <c r="C6" s="79"/>
      <c r="D6" s="21">
        <v>12</v>
      </c>
      <c r="E6" s="21">
        <v>13</v>
      </c>
      <c r="F6" s="4">
        <f t="shared" si="0"/>
        <v>7.0000000000000007E-2</v>
      </c>
      <c r="G6" s="5" t="s">
        <v>317</v>
      </c>
      <c r="H6" s="21" t="s">
        <v>318</v>
      </c>
      <c r="I6" s="21" t="s">
        <v>39</v>
      </c>
      <c r="J6" s="1" t="s">
        <v>15</v>
      </c>
      <c r="K6" s="22">
        <f t="shared" si="1"/>
        <v>0.08</v>
      </c>
      <c r="L6" s="22">
        <f t="shared" si="2"/>
        <v>0.08</v>
      </c>
      <c r="M6" s="22">
        <f t="shared" si="3"/>
        <v>0.08</v>
      </c>
      <c r="N6" s="22">
        <f t="shared" si="4"/>
        <v>0.08</v>
      </c>
      <c r="O6" s="22">
        <f t="shared" si="5"/>
        <v>0.08</v>
      </c>
      <c r="P6" s="22">
        <f t="shared" si="26"/>
        <v>0.08</v>
      </c>
      <c r="Q6" s="22">
        <f t="shared" si="6"/>
        <v>0.08</v>
      </c>
      <c r="R6" s="22">
        <f t="shared" si="7"/>
        <v>0.08</v>
      </c>
      <c r="S6" s="22">
        <f t="shared" si="8"/>
        <v>0.08</v>
      </c>
      <c r="T6" s="22">
        <f t="shared" si="9"/>
        <v>0.08</v>
      </c>
      <c r="U6" s="22">
        <f t="shared" si="10"/>
        <v>0.08</v>
      </c>
      <c r="V6" s="22">
        <f t="shared" si="11"/>
        <v>0.08</v>
      </c>
      <c r="W6" s="22">
        <f t="shared" si="12"/>
        <v>0.08</v>
      </c>
      <c r="X6" s="22">
        <f t="shared" si="13"/>
        <v>0.08</v>
      </c>
      <c r="Y6" s="22">
        <f t="shared" si="14"/>
        <v>7.0000000000000007E-2</v>
      </c>
      <c r="Z6" s="22">
        <f t="shared" si="15"/>
        <v>0.08</v>
      </c>
      <c r="AA6" s="22">
        <f t="shared" si="16"/>
        <v>7.0000000000000007E-2</v>
      </c>
      <c r="AB6" s="22">
        <f t="shared" si="17"/>
        <v>0.08</v>
      </c>
      <c r="AC6" s="22">
        <f t="shared" si="18"/>
        <v>0.08</v>
      </c>
      <c r="AD6" s="22">
        <f t="shared" si="19"/>
        <v>0.1</v>
      </c>
      <c r="AE6" s="22">
        <f t="shared" si="20"/>
        <v>7.0000000000000007E-2</v>
      </c>
      <c r="AF6" s="22">
        <f t="shared" si="21"/>
        <v>0.08</v>
      </c>
      <c r="AG6" s="22">
        <f t="shared" si="22"/>
        <v>7.0000000000000007E-2</v>
      </c>
      <c r="AH6" s="22">
        <f t="shared" si="23"/>
        <v>7.0000000000000007E-2</v>
      </c>
      <c r="AI6" s="22">
        <f t="shared" si="24"/>
        <v>0.08</v>
      </c>
      <c r="AJ6" s="22">
        <f t="shared" si="25"/>
        <v>7.0000000000000007E-2</v>
      </c>
    </row>
    <row r="7" spans="1:36" ht="12.95" customHeight="1">
      <c r="A7" s="21">
        <v>853</v>
      </c>
      <c r="B7" s="78" t="s">
        <v>314</v>
      </c>
      <c r="C7" s="79"/>
      <c r="D7" s="21">
        <v>12</v>
      </c>
      <c r="E7" s="21">
        <v>12</v>
      </c>
      <c r="F7" s="4">
        <f t="shared" si="0"/>
        <v>7.0000000000000007E-2</v>
      </c>
      <c r="G7" s="5" t="s">
        <v>317</v>
      </c>
      <c r="H7" s="21" t="s">
        <v>318</v>
      </c>
      <c r="I7" s="21" t="s">
        <v>39</v>
      </c>
      <c r="J7" s="1" t="s">
        <v>15</v>
      </c>
      <c r="K7" s="22">
        <f t="shared" si="1"/>
        <v>7.0000000000000007E-2</v>
      </c>
      <c r="L7" s="22">
        <f t="shared" si="2"/>
        <v>7.0000000000000007E-2</v>
      </c>
      <c r="M7" s="22">
        <f t="shared" si="3"/>
        <v>7.0000000000000007E-2</v>
      </c>
      <c r="N7" s="22">
        <f t="shared" si="4"/>
        <v>0.08</v>
      </c>
      <c r="O7" s="22">
        <f t="shared" si="5"/>
        <v>0.08</v>
      </c>
      <c r="P7" s="22">
        <f t="shared" si="26"/>
        <v>7.0000000000000007E-2</v>
      </c>
      <c r="Q7" s="22">
        <f t="shared" si="6"/>
        <v>7.0000000000000007E-2</v>
      </c>
      <c r="R7" s="22">
        <f t="shared" si="7"/>
        <v>7.0000000000000007E-2</v>
      </c>
      <c r="S7" s="22">
        <f t="shared" si="8"/>
        <v>7.0000000000000007E-2</v>
      </c>
      <c r="T7" s="22">
        <f t="shared" si="9"/>
        <v>7.0000000000000007E-2</v>
      </c>
      <c r="U7" s="22">
        <f t="shared" si="10"/>
        <v>7.0000000000000007E-2</v>
      </c>
      <c r="V7" s="22">
        <f t="shared" si="11"/>
        <v>7.0000000000000007E-2</v>
      </c>
      <c r="W7" s="22">
        <f t="shared" si="12"/>
        <v>7.0000000000000007E-2</v>
      </c>
      <c r="X7" s="22">
        <f t="shared" si="13"/>
        <v>7.0000000000000007E-2</v>
      </c>
      <c r="Y7" s="22">
        <f t="shared" si="14"/>
        <v>0.06</v>
      </c>
      <c r="Z7" s="22">
        <f t="shared" si="15"/>
        <v>7.0000000000000007E-2</v>
      </c>
      <c r="AA7" s="22">
        <f t="shared" si="16"/>
        <v>7.0000000000000007E-2</v>
      </c>
      <c r="AB7" s="22">
        <f t="shared" si="17"/>
        <v>7.0000000000000007E-2</v>
      </c>
      <c r="AC7" s="22">
        <f t="shared" si="18"/>
        <v>7.0000000000000007E-2</v>
      </c>
      <c r="AD7" s="22">
        <f t="shared" si="19"/>
        <v>0.09</v>
      </c>
      <c r="AE7" s="22">
        <f t="shared" si="20"/>
        <v>0.06</v>
      </c>
      <c r="AF7" s="22">
        <f t="shared" si="21"/>
        <v>7.0000000000000007E-2</v>
      </c>
      <c r="AG7" s="22">
        <f t="shared" si="22"/>
        <v>0.06</v>
      </c>
      <c r="AH7" s="22">
        <f t="shared" si="23"/>
        <v>7.0000000000000007E-2</v>
      </c>
      <c r="AI7" s="22">
        <f t="shared" si="24"/>
        <v>7.0000000000000007E-2</v>
      </c>
      <c r="AJ7" s="22">
        <f t="shared" si="25"/>
        <v>7.0000000000000007E-2</v>
      </c>
    </row>
    <row r="8" spans="1:36" ht="12.95" customHeight="1">
      <c r="A8" s="21">
        <v>854</v>
      </c>
      <c r="B8" s="78" t="s">
        <v>314</v>
      </c>
      <c r="C8" s="79"/>
      <c r="D8" s="21">
        <v>8</v>
      </c>
      <c r="E8" s="21">
        <v>12</v>
      </c>
      <c r="F8" s="4">
        <f t="shared" si="0"/>
        <v>0.03</v>
      </c>
      <c r="G8" s="5" t="s">
        <v>317</v>
      </c>
      <c r="H8" s="21" t="s">
        <v>318</v>
      </c>
      <c r="I8" s="21" t="s">
        <v>39</v>
      </c>
      <c r="J8" s="1" t="s">
        <v>15</v>
      </c>
      <c r="K8" s="22">
        <f t="shared" si="1"/>
        <v>0.04</v>
      </c>
      <c r="L8" s="22">
        <f t="shared" si="2"/>
        <v>0.03</v>
      </c>
      <c r="M8" s="22">
        <f t="shared" si="3"/>
        <v>0.04</v>
      </c>
      <c r="N8" s="22">
        <f t="shared" si="4"/>
        <v>0.04</v>
      </c>
      <c r="O8" s="22">
        <f t="shared" si="5"/>
        <v>0.04</v>
      </c>
      <c r="P8" s="22">
        <f t="shared" si="26"/>
        <v>0.04</v>
      </c>
      <c r="Q8" s="22">
        <f t="shared" si="6"/>
        <v>0.03</v>
      </c>
      <c r="R8" s="22">
        <f t="shared" si="7"/>
        <v>0.03</v>
      </c>
      <c r="S8" s="22">
        <f t="shared" si="8"/>
        <v>0.04</v>
      </c>
      <c r="T8" s="22">
        <f t="shared" si="9"/>
        <v>0.04</v>
      </c>
      <c r="U8" s="22">
        <f t="shared" si="10"/>
        <v>0.03</v>
      </c>
      <c r="V8" s="22">
        <f t="shared" si="11"/>
        <v>0.03</v>
      </c>
      <c r="W8" s="22">
        <f t="shared" si="12"/>
        <v>0.03</v>
      </c>
      <c r="X8" s="22">
        <f t="shared" si="13"/>
        <v>0.04</v>
      </c>
      <c r="Y8" s="22">
        <f t="shared" si="14"/>
        <v>0.03</v>
      </c>
      <c r="Z8" s="22">
        <f t="shared" si="15"/>
        <v>0.03</v>
      </c>
      <c r="AA8" s="22">
        <f t="shared" si="16"/>
        <v>0.03</v>
      </c>
      <c r="AB8" s="22">
        <f t="shared" si="17"/>
        <v>0.03</v>
      </c>
      <c r="AC8" s="22">
        <f t="shared" si="18"/>
        <v>0.03</v>
      </c>
      <c r="AD8" s="22">
        <f t="shared" si="19"/>
        <v>0.05</v>
      </c>
      <c r="AE8" s="22">
        <f t="shared" si="20"/>
        <v>0.03</v>
      </c>
      <c r="AF8" s="22">
        <f t="shared" si="21"/>
        <v>0.03</v>
      </c>
      <c r="AG8" s="22">
        <f t="shared" si="22"/>
        <v>0.03</v>
      </c>
      <c r="AH8" s="22">
        <f t="shared" si="23"/>
        <v>0.03</v>
      </c>
      <c r="AI8" s="22">
        <f t="shared" si="24"/>
        <v>0.04</v>
      </c>
      <c r="AJ8" s="22">
        <f t="shared" si="25"/>
        <v>0.03</v>
      </c>
    </row>
    <row r="9" spans="1:36" ht="12.95" customHeight="1">
      <c r="A9" s="21">
        <v>855</v>
      </c>
      <c r="B9" s="78" t="s">
        <v>314</v>
      </c>
      <c r="C9" s="79"/>
      <c r="D9" s="21">
        <v>10</v>
      </c>
      <c r="E9" s="21">
        <v>13</v>
      </c>
      <c r="F9" s="4">
        <f t="shared" si="0"/>
        <v>0.05</v>
      </c>
      <c r="G9" s="5" t="s">
        <v>317</v>
      </c>
      <c r="H9" s="21" t="s">
        <v>318</v>
      </c>
      <c r="I9" s="21" t="s">
        <v>39</v>
      </c>
      <c r="J9" s="1" t="s">
        <v>15</v>
      </c>
      <c r="K9" s="22">
        <f t="shared" si="1"/>
        <v>0.06</v>
      </c>
      <c r="L9" s="22">
        <f t="shared" si="2"/>
        <v>0.06</v>
      </c>
      <c r="M9" s="22">
        <f t="shared" si="3"/>
        <v>0.06</v>
      </c>
      <c r="N9" s="22">
        <f t="shared" si="4"/>
        <v>0.06</v>
      </c>
      <c r="O9" s="22">
        <f t="shared" si="5"/>
        <v>0.06</v>
      </c>
      <c r="P9" s="22">
        <f t="shared" si="26"/>
        <v>0.06</v>
      </c>
      <c r="Q9" s="22">
        <f t="shared" si="6"/>
        <v>0.05</v>
      </c>
      <c r="R9" s="22">
        <f t="shared" si="7"/>
        <v>0.05</v>
      </c>
      <c r="S9" s="22">
        <f t="shared" si="8"/>
        <v>0.06</v>
      </c>
      <c r="T9" s="22">
        <f t="shared" si="9"/>
        <v>0.06</v>
      </c>
      <c r="U9" s="22">
        <f t="shared" si="10"/>
        <v>0.05</v>
      </c>
      <c r="V9" s="22">
        <f t="shared" si="11"/>
        <v>0.06</v>
      </c>
      <c r="W9" s="22">
        <f t="shared" si="12"/>
        <v>0.06</v>
      </c>
      <c r="X9" s="22">
        <f t="shared" si="13"/>
        <v>0.06</v>
      </c>
      <c r="Y9" s="22">
        <f t="shared" si="14"/>
        <v>0.05</v>
      </c>
      <c r="Z9" s="22">
        <f t="shared" si="15"/>
        <v>0.06</v>
      </c>
      <c r="AA9" s="22">
        <f t="shared" si="16"/>
        <v>0.05</v>
      </c>
      <c r="AB9" s="22">
        <f t="shared" si="17"/>
        <v>0.05</v>
      </c>
      <c r="AC9" s="22">
        <f t="shared" si="18"/>
        <v>0.05</v>
      </c>
      <c r="AD9" s="22">
        <f t="shared" si="19"/>
        <v>7.0000000000000007E-2</v>
      </c>
      <c r="AE9" s="22">
        <f t="shared" si="20"/>
        <v>0.05</v>
      </c>
      <c r="AF9" s="22">
        <f t="shared" si="21"/>
        <v>0.05</v>
      </c>
      <c r="AG9" s="22">
        <f t="shared" si="22"/>
        <v>0.05</v>
      </c>
      <c r="AH9" s="22">
        <f t="shared" si="23"/>
        <v>0.05</v>
      </c>
      <c r="AI9" s="22">
        <f t="shared" si="24"/>
        <v>0.06</v>
      </c>
      <c r="AJ9" s="22">
        <f t="shared" si="25"/>
        <v>0.05</v>
      </c>
    </row>
    <row r="10" spans="1:36" ht="12.95" customHeight="1">
      <c r="A10" s="21">
        <v>856</v>
      </c>
      <c r="B10" s="78" t="s">
        <v>314</v>
      </c>
      <c r="C10" s="79"/>
      <c r="D10" s="21">
        <v>8</v>
      </c>
      <c r="E10" s="21">
        <v>11</v>
      </c>
      <c r="F10" s="4">
        <f t="shared" si="0"/>
        <v>0.03</v>
      </c>
      <c r="G10" s="5" t="s">
        <v>317</v>
      </c>
      <c r="H10" s="21"/>
      <c r="I10" s="21"/>
      <c r="J10" s="1" t="s">
        <v>15</v>
      </c>
      <c r="K10" s="22">
        <f t="shared" si="1"/>
        <v>0.03</v>
      </c>
      <c r="L10" s="22">
        <f t="shared" si="2"/>
        <v>0.03</v>
      </c>
      <c r="M10" s="22">
        <f t="shared" si="3"/>
        <v>0.03</v>
      </c>
      <c r="N10" s="22">
        <f t="shared" si="4"/>
        <v>0.03</v>
      </c>
      <c r="O10" s="22">
        <f t="shared" si="5"/>
        <v>0.03</v>
      </c>
      <c r="P10" s="22">
        <f t="shared" si="26"/>
        <v>0.03</v>
      </c>
      <c r="Q10" s="22">
        <f t="shared" si="6"/>
        <v>0.03</v>
      </c>
      <c r="R10" s="22">
        <f t="shared" si="7"/>
        <v>0.03</v>
      </c>
      <c r="S10" s="22">
        <f t="shared" si="8"/>
        <v>0.03</v>
      </c>
      <c r="T10" s="22">
        <f t="shared" si="9"/>
        <v>0.03</v>
      </c>
      <c r="U10" s="22">
        <f t="shared" si="10"/>
        <v>0.03</v>
      </c>
      <c r="V10" s="22">
        <f t="shared" si="11"/>
        <v>0.03</v>
      </c>
      <c r="W10" s="22">
        <f t="shared" si="12"/>
        <v>0.03</v>
      </c>
      <c r="X10" s="22">
        <f t="shared" si="13"/>
        <v>0.03</v>
      </c>
      <c r="Y10" s="22">
        <f t="shared" si="14"/>
        <v>0.02</v>
      </c>
      <c r="Z10" s="22">
        <f t="shared" si="15"/>
        <v>0.03</v>
      </c>
      <c r="AA10" s="22">
        <f t="shared" si="16"/>
        <v>0.03</v>
      </c>
      <c r="AB10" s="22">
        <f t="shared" si="17"/>
        <v>0.03</v>
      </c>
      <c r="AC10" s="22">
        <f t="shared" si="18"/>
        <v>0.03</v>
      </c>
      <c r="AD10" s="22">
        <f t="shared" si="19"/>
        <v>0.04</v>
      </c>
      <c r="AE10" s="22">
        <f t="shared" si="20"/>
        <v>0.03</v>
      </c>
      <c r="AF10" s="22">
        <f t="shared" si="21"/>
        <v>0.03</v>
      </c>
      <c r="AG10" s="22">
        <f t="shared" si="22"/>
        <v>0.03</v>
      </c>
      <c r="AH10" s="22">
        <f t="shared" si="23"/>
        <v>0.03</v>
      </c>
      <c r="AI10" s="22">
        <f t="shared" si="24"/>
        <v>0.03</v>
      </c>
      <c r="AJ10" s="22">
        <f t="shared" si="25"/>
        <v>0.03</v>
      </c>
    </row>
    <row r="11" spans="1:36" ht="12.95" customHeight="1">
      <c r="A11" s="21">
        <v>857</v>
      </c>
      <c r="B11" s="78" t="s">
        <v>312</v>
      </c>
      <c r="C11" s="79"/>
      <c r="D11" s="21">
        <v>8</v>
      </c>
      <c r="E11" s="21">
        <v>10</v>
      </c>
      <c r="F11" s="4">
        <f t="shared" si="0"/>
        <v>0.03</v>
      </c>
      <c r="G11" s="5" t="s">
        <v>317</v>
      </c>
      <c r="H11" s="21" t="s">
        <v>318</v>
      </c>
      <c r="I11" s="21" t="s">
        <v>319</v>
      </c>
      <c r="J11" s="1" t="s">
        <v>15</v>
      </c>
      <c r="K11" s="22">
        <f t="shared" si="1"/>
        <v>0.03</v>
      </c>
      <c r="L11" s="22">
        <f t="shared" si="2"/>
        <v>0.03</v>
      </c>
      <c r="M11" s="22">
        <f t="shared" si="3"/>
        <v>0.03</v>
      </c>
      <c r="N11" s="22">
        <f t="shared" si="4"/>
        <v>0.03</v>
      </c>
      <c r="O11" s="22">
        <f t="shared" si="5"/>
        <v>0.03</v>
      </c>
      <c r="P11" s="22">
        <f t="shared" si="26"/>
        <v>0.03</v>
      </c>
      <c r="Q11" s="22">
        <f t="shared" si="6"/>
        <v>0.03</v>
      </c>
      <c r="R11" s="22">
        <f t="shared" si="7"/>
        <v>0.03</v>
      </c>
      <c r="S11" s="22">
        <f t="shared" si="8"/>
        <v>0.03</v>
      </c>
      <c r="T11" s="22">
        <f t="shared" si="9"/>
        <v>0.03</v>
      </c>
      <c r="U11" s="22">
        <f t="shared" si="10"/>
        <v>0.03</v>
      </c>
      <c r="V11" s="22">
        <f t="shared" si="11"/>
        <v>0.03</v>
      </c>
      <c r="W11" s="22">
        <f t="shared" si="12"/>
        <v>0.03</v>
      </c>
      <c r="X11" s="22">
        <f t="shared" si="13"/>
        <v>0.03</v>
      </c>
      <c r="Y11" s="22">
        <f t="shared" si="14"/>
        <v>0.02</v>
      </c>
      <c r="Z11" s="22">
        <f t="shared" si="15"/>
        <v>0.03</v>
      </c>
      <c r="AA11" s="22">
        <f t="shared" si="16"/>
        <v>0.03</v>
      </c>
      <c r="AB11" s="22">
        <f t="shared" si="17"/>
        <v>0.03</v>
      </c>
      <c r="AC11" s="22">
        <f t="shared" si="18"/>
        <v>0.03</v>
      </c>
      <c r="AD11" s="22">
        <f t="shared" si="19"/>
        <v>0.04</v>
      </c>
      <c r="AE11" s="22">
        <f t="shared" si="20"/>
        <v>0.02</v>
      </c>
      <c r="AF11" s="22">
        <f t="shared" si="21"/>
        <v>0.03</v>
      </c>
      <c r="AG11" s="22">
        <f t="shared" si="22"/>
        <v>0.03</v>
      </c>
      <c r="AH11" s="22">
        <f t="shared" si="23"/>
        <v>0.02</v>
      </c>
      <c r="AI11" s="22">
        <f t="shared" si="24"/>
        <v>0.03</v>
      </c>
      <c r="AJ11" s="22">
        <f t="shared" si="25"/>
        <v>0.03</v>
      </c>
    </row>
    <row r="12" spans="1:36" ht="12.95" customHeight="1">
      <c r="A12" s="21">
        <v>858</v>
      </c>
      <c r="B12" s="78" t="s">
        <v>312</v>
      </c>
      <c r="C12" s="79"/>
      <c r="D12" s="21">
        <v>8</v>
      </c>
      <c r="E12" s="21">
        <v>11</v>
      </c>
      <c r="F12" s="4">
        <f t="shared" si="0"/>
        <v>0.03</v>
      </c>
      <c r="G12" s="5" t="s">
        <v>317</v>
      </c>
      <c r="H12" s="21" t="s">
        <v>318</v>
      </c>
      <c r="I12" s="21" t="s">
        <v>319</v>
      </c>
      <c r="J12" s="1" t="s">
        <v>15</v>
      </c>
      <c r="K12" s="22">
        <f t="shared" si="1"/>
        <v>0.03</v>
      </c>
      <c r="L12" s="22">
        <f t="shared" si="2"/>
        <v>0.03</v>
      </c>
      <c r="M12" s="22">
        <f t="shared" si="3"/>
        <v>0.03</v>
      </c>
      <c r="N12" s="22">
        <f t="shared" si="4"/>
        <v>0.03</v>
      </c>
      <c r="O12" s="22">
        <f t="shared" si="5"/>
        <v>0.03</v>
      </c>
      <c r="P12" s="22">
        <f t="shared" si="26"/>
        <v>0.03</v>
      </c>
      <c r="Q12" s="22">
        <f t="shared" si="6"/>
        <v>0.03</v>
      </c>
      <c r="R12" s="22">
        <f t="shared" si="7"/>
        <v>0.03</v>
      </c>
      <c r="S12" s="22">
        <f t="shared" si="8"/>
        <v>0.03</v>
      </c>
      <c r="T12" s="22">
        <f t="shared" si="9"/>
        <v>0.03</v>
      </c>
      <c r="U12" s="22">
        <f t="shared" si="10"/>
        <v>0.03</v>
      </c>
      <c r="V12" s="22">
        <f t="shared" si="11"/>
        <v>0.03</v>
      </c>
      <c r="W12" s="22">
        <f t="shared" si="12"/>
        <v>0.03</v>
      </c>
      <c r="X12" s="22">
        <f t="shared" si="13"/>
        <v>0.03</v>
      </c>
      <c r="Y12" s="22">
        <f t="shared" si="14"/>
        <v>0.02</v>
      </c>
      <c r="Z12" s="22">
        <f t="shared" si="15"/>
        <v>0.03</v>
      </c>
      <c r="AA12" s="22">
        <f t="shared" si="16"/>
        <v>0.03</v>
      </c>
      <c r="AB12" s="22">
        <f t="shared" si="17"/>
        <v>0.03</v>
      </c>
      <c r="AC12" s="22">
        <f t="shared" si="18"/>
        <v>0.03</v>
      </c>
      <c r="AD12" s="22">
        <f t="shared" si="19"/>
        <v>0.04</v>
      </c>
      <c r="AE12" s="22">
        <f t="shared" si="20"/>
        <v>0.03</v>
      </c>
      <c r="AF12" s="22">
        <f t="shared" si="21"/>
        <v>0.03</v>
      </c>
      <c r="AG12" s="22">
        <f t="shared" si="22"/>
        <v>0.03</v>
      </c>
      <c r="AH12" s="22">
        <f t="shared" si="23"/>
        <v>0.03</v>
      </c>
      <c r="AI12" s="22">
        <f t="shared" si="24"/>
        <v>0.03</v>
      </c>
      <c r="AJ12" s="22">
        <f t="shared" si="25"/>
        <v>0.03</v>
      </c>
    </row>
    <row r="13" spans="1:36" ht="12.95" customHeight="1">
      <c r="A13" s="21">
        <v>859</v>
      </c>
      <c r="B13" s="78" t="s">
        <v>312</v>
      </c>
      <c r="C13" s="79"/>
      <c r="D13" s="21">
        <v>8</v>
      </c>
      <c r="E13" s="21">
        <v>12</v>
      </c>
      <c r="F13" s="4">
        <f t="shared" si="0"/>
        <v>0.03</v>
      </c>
      <c r="G13" s="5" t="s">
        <v>317</v>
      </c>
      <c r="H13" s="21" t="s">
        <v>318</v>
      </c>
      <c r="I13" s="21" t="s">
        <v>319</v>
      </c>
      <c r="J13" s="1" t="s">
        <v>15</v>
      </c>
      <c r="K13" s="22">
        <f t="shared" si="1"/>
        <v>0.04</v>
      </c>
      <c r="L13" s="22">
        <f t="shared" si="2"/>
        <v>0.03</v>
      </c>
      <c r="M13" s="22">
        <f t="shared" si="3"/>
        <v>0.04</v>
      </c>
      <c r="N13" s="22">
        <f t="shared" si="4"/>
        <v>0.04</v>
      </c>
      <c r="O13" s="22">
        <f t="shared" si="5"/>
        <v>0.04</v>
      </c>
      <c r="P13" s="22">
        <f t="shared" si="26"/>
        <v>0.04</v>
      </c>
      <c r="Q13" s="22">
        <f t="shared" si="6"/>
        <v>0.03</v>
      </c>
      <c r="R13" s="22">
        <f t="shared" si="7"/>
        <v>0.03</v>
      </c>
      <c r="S13" s="22">
        <f t="shared" si="8"/>
        <v>0.04</v>
      </c>
      <c r="T13" s="22">
        <f t="shared" si="9"/>
        <v>0.04</v>
      </c>
      <c r="U13" s="22">
        <f t="shared" si="10"/>
        <v>0.03</v>
      </c>
      <c r="V13" s="22">
        <f t="shared" si="11"/>
        <v>0.03</v>
      </c>
      <c r="W13" s="22">
        <f t="shared" si="12"/>
        <v>0.03</v>
      </c>
      <c r="X13" s="22">
        <f t="shared" si="13"/>
        <v>0.04</v>
      </c>
      <c r="Y13" s="22">
        <f t="shared" si="14"/>
        <v>0.03</v>
      </c>
      <c r="Z13" s="22">
        <f t="shared" si="15"/>
        <v>0.03</v>
      </c>
      <c r="AA13" s="22">
        <f t="shared" si="16"/>
        <v>0.03</v>
      </c>
      <c r="AB13" s="22">
        <f t="shared" si="17"/>
        <v>0.03</v>
      </c>
      <c r="AC13" s="22">
        <f t="shared" si="18"/>
        <v>0.03</v>
      </c>
      <c r="AD13" s="22">
        <f t="shared" si="19"/>
        <v>0.05</v>
      </c>
      <c r="AE13" s="22">
        <f t="shared" si="20"/>
        <v>0.03</v>
      </c>
      <c r="AF13" s="22">
        <f t="shared" si="21"/>
        <v>0.03</v>
      </c>
      <c r="AG13" s="22">
        <f t="shared" si="22"/>
        <v>0.03</v>
      </c>
      <c r="AH13" s="22">
        <f t="shared" si="23"/>
        <v>0.03</v>
      </c>
      <c r="AI13" s="22">
        <f t="shared" si="24"/>
        <v>0.04</v>
      </c>
      <c r="AJ13" s="22">
        <f t="shared" si="25"/>
        <v>0.03</v>
      </c>
    </row>
    <row r="14" spans="1:36" ht="12.95" customHeight="1">
      <c r="A14" s="21">
        <v>861</v>
      </c>
      <c r="B14" s="78" t="s">
        <v>313</v>
      </c>
      <c r="C14" s="79"/>
      <c r="D14" s="21">
        <v>12</v>
      </c>
      <c r="E14" s="21">
        <v>12</v>
      </c>
      <c r="F14" s="4">
        <f t="shared" si="0"/>
        <v>7.0000000000000007E-2</v>
      </c>
      <c r="G14" s="5" t="s">
        <v>317</v>
      </c>
      <c r="H14" s="21" t="s">
        <v>318</v>
      </c>
      <c r="I14" s="21" t="s">
        <v>39</v>
      </c>
      <c r="J14" s="1" t="s">
        <v>15</v>
      </c>
      <c r="K14" s="22">
        <f t="shared" si="1"/>
        <v>7.0000000000000007E-2</v>
      </c>
      <c r="L14" s="22">
        <f t="shared" si="2"/>
        <v>7.0000000000000007E-2</v>
      </c>
      <c r="M14" s="22">
        <f t="shared" si="3"/>
        <v>7.0000000000000007E-2</v>
      </c>
      <c r="N14" s="22">
        <f t="shared" si="4"/>
        <v>0.08</v>
      </c>
      <c r="O14" s="22">
        <f t="shared" si="5"/>
        <v>0.08</v>
      </c>
      <c r="P14" s="22">
        <f t="shared" si="26"/>
        <v>7.0000000000000007E-2</v>
      </c>
      <c r="Q14" s="22">
        <f t="shared" si="6"/>
        <v>7.0000000000000007E-2</v>
      </c>
      <c r="R14" s="22">
        <f t="shared" si="7"/>
        <v>7.0000000000000007E-2</v>
      </c>
      <c r="S14" s="22">
        <f t="shared" si="8"/>
        <v>7.0000000000000007E-2</v>
      </c>
      <c r="T14" s="22">
        <f t="shared" si="9"/>
        <v>7.0000000000000007E-2</v>
      </c>
      <c r="U14" s="22">
        <f t="shared" si="10"/>
        <v>7.0000000000000007E-2</v>
      </c>
      <c r="V14" s="22">
        <f t="shared" si="11"/>
        <v>7.0000000000000007E-2</v>
      </c>
      <c r="W14" s="22">
        <f t="shared" si="12"/>
        <v>7.0000000000000007E-2</v>
      </c>
      <c r="X14" s="22">
        <f t="shared" si="13"/>
        <v>7.0000000000000007E-2</v>
      </c>
      <c r="Y14" s="22">
        <f t="shared" si="14"/>
        <v>0.06</v>
      </c>
      <c r="Z14" s="22">
        <f t="shared" si="15"/>
        <v>7.0000000000000007E-2</v>
      </c>
      <c r="AA14" s="22">
        <f t="shared" si="16"/>
        <v>7.0000000000000007E-2</v>
      </c>
      <c r="AB14" s="22">
        <f t="shared" si="17"/>
        <v>7.0000000000000007E-2</v>
      </c>
      <c r="AC14" s="22">
        <f t="shared" si="18"/>
        <v>7.0000000000000007E-2</v>
      </c>
      <c r="AD14" s="22">
        <f t="shared" si="19"/>
        <v>0.09</v>
      </c>
      <c r="AE14" s="22">
        <f t="shared" si="20"/>
        <v>0.06</v>
      </c>
      <c r="AF14" s="22">
        <f t="shared" si="21"/>
        <v>7.0000000000000007E-2</v>
      </c>
      <c r="AG14" s="22">
        <f t="shared" si="22"/>
        <v>0.06</v>
      </c>
      <c r="AH14" s="22">
        <f t="shared" si="23"/>
        <v>7.0000000000000007E-2</v>
      </c>
      <c r="AI14" s="22">
        <f t="shared" si="24"/>
        <v>7.0000000000000007E-2</v>
      </c>
      <c r="AJ14" s="22">
        <f t="shared" si="25"/>
        <v>7.0000000000000007E-2</v>
      </c>
    </row>
    <row r="15" spans="1:36" ht="12.95" customHeight="1">
      <c r="A15" s="21">
        <v>862</v>
      </c>
      <c r="B15" s="78" t="s">
        <v>313</v>
      </c>
      <c r="C15" s="79"/>
      <c r="D15" s="21">
        <v>10</v>
      </c>
      <c r="E15" s="21">
        <v>11</v>
      </c>
      <c r="F15" s="4">
        <f t="shared" si="0"/>
        <v>0.04</v>
      </c>
      <c r="G15" s="5" t="s">
        <v>317</v>
      </c>
      <c r="H15" s="21" t="s">
        <v>318</v>
      </c>
      <c r="I15" s="21" t="s">
        <v>39</v>
      </c>
      <c r="J15" s="1" t="s">
        <v>15</v>
      </c>
      <c r="K15" s="22">
        <f t="shared" si="1"/>
        <v>0.05</v>
      </c>
      <c r="L15" s="22">
        <f t="shared" si="2"/>
        <v>0.05</v>
      </c>
      <c r="M15" s="22">
        <f t="shared" si="3"/>
        <v>0.05</v>
      </c>
      <c r="N15" s="22">
        <f t="shared" si="4"/>
        <v>0.05</v>
      </c>
      <c r="O15" s="22">
        <f t="shared" si="5"/>
        <v>0.05</v>
      </c>
      <c r="P15" s="22">
        <f t="shared" si="26"/>
        <v>0.05</v>
      </c>
      <c r="Q15" s="22">
        <f t="shared" si="6"/>
        <v>0.05</v>
      </c>
      <c r="R15" s="22">
        <f t="shared" si="7"/>
        <v>0.05</v>
      </c>
      <c r="S15" s="22">
        <f t="shared" si="8"/>
        <v>0.05</v>
      </c>
      <c r="T15" s="22">
        <f t="shared" si="9"/>
        <v>0.05</v>
      </c>
      <c r="U15" s="22">
        <f t="shared" si="10"/>
        <v>0.05</v>
      </c>
      <c r="V15" s="22">
        <f t="shared" si="11"/>
        <v>0.05</v>
      </c>
      <c r="W15" s="22">
        <f t="shared" si="12"/>
        <v>0.05</v>
      </c>
      <c r="X15" s="22">
        <f t="shared" si="13"/>
        <v>0.05</v>
      </c>
      <c r="Y15" s="22">
        <f t="shared" si="14"/>
        <v>0.04</v>
      </c>
      <c r="Z15" s="22">
        <f t="shared" si="15"/>
        <v>0.05</v>
      </c>
      <c r="AA15" s="22">
        <f t="shared" si="16"/>
        <v>0.04</v>
      </c>
      <c r="AB15" s="22">
        <f t="shared" si="17"/>
        <v>0.04</v>
      </c>
      <c r="AC15" s="22">
        <f t="shared" si="18"/>
        <v>0.05</v>
      </c>
      <c r="AD15" s="22">
        <f t="shared" si="19"/>
        <v>0.06</v>
      </c>
      <c r="AE15" s="22">
        <f t="shared" si="20"/>
        <v>0.04</v>
      </c>
      <c r="AF15" s="22">
        <f t="shared" si="21"/>
        <v>0.04</v>
      </c>
      <c r="AG15" s="22">
        <f t="shared" si="22"/>
        <v>0.04</v>
      </c>
      <c r="AH15" s="22">
        <f t="shared" si="23"/>
        <v>0.04</v>
      </c>
      <c r="AI15" s="22">
        <f t="shared" si="24"/>
        <v>0.05</v>
      </c>
      <c r="AJ15" s="22">
        <f t="shared" si="25"/>
        <v>0.04</v>
      </c>
    </row>
    <row r="16" spans="1:36" ht="12.95" customHeight="1">
      <c r="A16" s="21">
        <v>863</v>
      </c>
      <c r="B16" s="78" t="s">
        <v>313</v>
      </c>
      <c r="C16" s="79"/>
      <c r="D16" s="21">
        <v>8</v>
      </c>
      <c r="E16" s="21">
        <v>11</v>
      </c>
      <c r="F16" s="4">
        <f t="shared" si="0"/>
        <v>0.03</v>
      </c>
      <c r="G16" s="5" t="s">
        <v>317</v>
      </c>
      <c r="H16" s="21"/>
      <c r="I16" s="21"/>
      <c r="J16" s="1" t="s">
        <v>15</v>
      </c>
      <c r="K16" s="22">
        <f t="shared" si="1"/>
        <v>0.03</v>
      </c>
      <c r="L16" s="22">
        <f t="shared" si="2"/>
        <v>0.03</v>
      </c>
      <c r="M16" s="22">
        <f t="shared" si="3"/>
        <v>0.03</v>
      </c>
      <c r="N16" s="22">
        <f t="shared" si="4"/>
        <v>0.03</v>
      </c>
      <c r="O16" s="22">
        <f t="shared" si="5"/>
        <v>0.03</v>
      </c>
      <c r="P16" s="22">
        <f t="shared" si="26"/>
        <v>0.03</v>
      </c>
      <c r="Q16" s="22">
        <f t="shared" si="6"/>
        <v>0.03</v>
      </c>
      <c r="R16" s="22">
        <f t="shared" si="7"/>
        <v>0.03</v>
      </c>
      <c r="S16" s="22">
        <f t="shared" si="8"/>
        <v>0.03</v>
      </c>
      <c r="T16" s="22">
        <f t="shared" si="9"/>
        <v>0.03</v>
      </c>
      <c r="U16" s="22">
        <f t="shared" si="10"/>
        <v>0.03</v>
      </c>
      <c r="V16" s="22">
        <f t="shared" si="11"/>
        <v>0.03</v>
      </c>
      <c r="W16" s="22">
        <f t="shared" si="12"/>
        <v>0.03</v>
      </c>
      <c r="X16" s="22">
        <f t="shared" si="13"/>
        <v>0.03</v>
      </c>
      <c r="Y16" s="22">
        <f t="shared" si="14"/>
        <v>0.02</v>
      </c>
      <c r="Z16" s="22">
        <f t="shared" si="15"/>
        <v>0.03</v>
      </c>
      <c r="AA16" s="22">
        <f t="shared" si="16"/>
        <v>0.03</v>
      </c>
      <c r="AB16" s="22">
        <f t="shared" si="17"/>
        <v>0.03</v>
      </c>
      <c r="AC16" s="22">
        <f t="shared" si="18"/>
        <v>0.03</v>
      </c>
      <c r="AD16" s="22">
        <f t="shared" si="19"/>
        <v>0.04</v>
      </c>
      <c r="AE16" s="22">
        <f t="shared" si="20"/>
        <v>0.03</v>
      </c>
      <c r="AF16" s="22">
        <f t="shared" si="21"/>
        <v>0.03</v>
      </c>
      <c r="AG16" s="22">
        <f t="shared" si="22"/>
        <v>0.03</v>
      </c>
      <c r="AH16" s="22">
        <f t="shared" si="23"/>
        <v>0.03</v>
      </c>
      <c r="AI16" s="22">
        <f t="shared" si="24"/>
        <v>0.03</v>
      </c>
      <c r="AJ16" s="22">
        <f t="shared" si="25"/>
        <v>0.03</v>
      </c>
    </row>
    <row r="17" spans="1:36" ht="12.95" customHeight="1">
      <c r="A17" s="21">
        <v>864</v>
      </c>
      <c r="B17" s="78" t="s">
        <v>315</v>
      </c>
      <c r="C17" s="79"/>
      <c r="D17" s="21">
        <v>32</v>
      </c>
      <c r="E17" s="21">
        <v>16</v>
      </c>
      <c r="F17" s="63">
        <v>0.65</v>
      </c>
      <c r="G17" s="5"/>
      <c r="H17" s="21" t="s">
        <v>318</v>
      </c>
      <c r="I17" s="21" t="s">
        <v>319</v>
      </c>
      <c r="J17" s="1" t="s">
        <v>15</v>
      </c>
      <c r="K17" s="22">
        <f t="shared" si="1"/>
        <v>0.53</v>
      </c>
      <c r="L17" s="22">
        <f t="shared" si="2"/>
        <v>0.6</v>
      </c>
      <c r="M17" s="22">
        <f t="shared" si="3"/>
        <v>0.56999999999999995</v>
      </c>
      <c r="N17" s="22">
        <f t="shared" si="4"/>
        <v>0.57999999999999996</v>
      </c>
      <c r="O17" s="22">
        <f t="shared" si="5"/>
        <v>0.6</v>
      </c>
      <c r="P17" s="22">
        <f t="shared" si="26"/>
        <v>0.57999999999999996</v>
      </c>
      <c r="Q17" s="22">
        <f t="shared" si="6"/>
        <v>0.54</v>
      </c>
      <c r="R17" s="22">
        <f t="shared" si="7"/>
        <v>0.62</v>
      </c>
      <c r="S17" s="22">
        <f t="shared" si="8"/>
        <v>0.57999999999999996</v>
      </c>
      <c r="T17" s="22">
        <f t="shared" si="9"/>
        <v>0.56999999999999995</v>
      </c>
      <c r="U17" s="22">
        <f t="shared" si="10"/>
        <v>0.56999999999999995</v>
      </c>
      <c r="V17" s="22">
        <f t="shared" si="11"/>
        <v>0.65</v>
      </c>
      <c r="W17" s="22">
        <f t="shared" si="12"/>
        <v>0.59</v>
      </c>
      <c r="X17" s="22">
        <f t="shared" si="13"/>
        <v>0.57999999999999996</v>
      </c>
      <c r="Y17" s="22">
        <f t="shared" si="14"/>
        <v>0.57999999999999996</v>
      </c>
      <c r="Z17" s="22">
        <f t="shared" si="15"/>
        <v>0.57999999999999996</v>
      </c>
      <c r="AA17" s="22">
        <f t="shared" si="16"/>
        <v>0.52</v>
      </c>
      <c r="AB17" s="22">
        <f t="shared" si="17"/>
        <v>0.65</v>
      </c>
      <c r="AC17" s="22">
        <f t="shared" si="18"/>
        <v>0.63</v>
      </c>
      <c r="AD17" s="22">
        <f t="shared" si="19"/>
        <v>0.62</v>
      </c>
      <c r="AE17" s="22">
        <f t="shared" si="20"/>
        <v>0.56000000000000005</v>
      </c>
      <c r="AF17" s="22">
        <f t="shared" si="21"/>
        <v>0.62</v>
      </c>
      <c r="AG17" s="22">
        <f t="shared" si="22"/>
        <v>0.55000000000000004</v>
      </c>
      <c r="AH17" s="22">
        <f t="shared" si="23"/>
        <v>0.56999999999999995</v>
      </c>
      <c r="AI17" s="22">
        <f t="shared" si="24"/>
        <v>0.59</v>
      </c>
      <c r="AJ17" s="22">
        <f t="shared" si="25"/>
        <v>0.56999999999999995</v>
      </c>
    </row>
    <row r="18" spans="1:36" ht="12.95" customHeight="1">
      <c r="A18" s="21">
        <v>865</v>
      </c>
      <c r="B18" s="78" t="s">
        <v>316</v>
      </c>
      <c r="C18" s="79"/>
      <c r="D18" s="21">
        <v>58</v>
      </c>
      <c r="E18" s="21">
        <v>20</v>
      </c>
      <c r="F18" s="4">
        <f t="shared" si="0"/>
        <v>2.37</v>
      </c>
      <c r="G18" s="5"/>
      <c r="H18" s="21" t="s">
        <v>318</v>
      </c>
      <c r="I18" s="21" t="s">
        <v>319</v>
      </c>
      <c r="J18" s="1" t="s">
        <v>15</v>
      </c>
      <c r="K18" s="22">
        <f t="shared" si="1"/>
        <v>1.88</v>
      </c>
      <c r="L18" s="22">
        <f t="shared" si="2"/>
        <v>2.2599999999999998</v>
      </c>
      <c r="M18" s="22">
        <f t="shared" si="3"/>
        <v>2.1</v>
      </c>
      <c r="N18" s="22">
        <f t="shared" si="4"/>
        <v>2.11</v>
      </c>
      <c r="O18" s="22">
        <f t="shared" si="5"/>
        <v>2.16</v>
      </c>
      <c r="P18" s="22">
        <f t="shared" si="26"/>
        <v>2.16</v>
      </c>
      <c r="Q18" s="22">
        <f t="shared" si="6"/>
        <v>1.99</v>
      </c>
      <c r="R18" s="22">
        <f t="shared" si="7"/>
        <v>2.41</v>
      </c>
      <c r="S18" s="22">
        <f t="shared" si="8"/>
        <v>2.16</v>
      </c>
      <c r="T18" s="22">
        <f t="shared" si="9"/>
        <v>2.08</v>
      </c>
      <c r="U18" s="22">
        <f t="shared" si="10"/>
        <v>2.08</v>
      </c>
      <c r="V18" s="22">
        <f t="shared" si="11"/>
        <v>2.57</v>
      </c>
      <c r="W18" s="22">
        <f t="shared" si="12"/>
        <v>2.2000000000000002</v>
      </c>
      <c r="X18" s="22">
        <f t="shared" si="13"/>
        <v>2.15</v>
      </c>
      <c r="Y18" s="22">
        <f t="shared" si="14"/>
        <v>2.37</v>
      </c>
      <c r="Z18" s="22">
        <f t="shared" si="15"/>
        <v>2.37</v>
      </c>
      <c r="AA18" s="22">
        <f t="shared" si="16"/>
        <v>1.9</v>
      </c>
      <c r="AB18" s="22">
        <f t="shared" si="17"/>
        <v>2.63</v>
      </c>
      <c r="AC18" s="22">
        <f t="shared" si="18"/>
        <v>2.4700000000000002</v>
      </c>
      <c r="AD18" s="22">
        <f t="shared" si="19"/>
        <v>2.1</v>
      </c>
      <c r="AE18" s="22">
        <f t="shared" si="20"/>
        <v>2.2400000000000002</v>
      </c>
      <c r="AF18" s="22">
        <f t="shared" si="21"/>
        <v>2.2400000000000002</v>
      </c>
      <c r="AG18" s="22">
        <f t="shared" si="22"/>
        <v>2.1</v>
      </c>
      <c r="AH18" s="22">
        <f t="shared" si="23"/>
        <v>2.2599999999999998</v>
      </c>
      <c r="AI18" s="22">
        <f t="shared" si="24"/>
        <v>2.17</v>
      </c>
      <c r="AJ18" s="22">
        <f t="shared" si="25"/>
        <v>2.17</v>
      </c>
    </row>
    <row r="19" spans="1:36" ht="12.95" customHeight="1">
      <c r="A19" s="21">
        <v>867</v>
      </c>
      <c r="B19" s="78" t="s">
        <v>315</v>
      </c>
      <c r="C19" s="79"/>
      <c r="D19" s="21">
        <v>58</v>
      </c>
      <c r="E19" s="21">
        <v>18</v>
      </c>
      <c r="F19" s="63">
        <v>2.13</v>
      </c>
      <c r="G19" s="5"/>
      <c r="H19" s="21"/>
      <c r="I19" s="21"/>
      <c r="J19" s="1" t="s">
        <v>15</v>
      </c>
      <c r="K19" s="22">
        <f t="shared" si="1"/>
        <v>1.69</v>
      </c>
      <c r="L19" s="22">
        <f t="shared" si="2"/>
        <v>2.02</v>
      </c>
      <c r="M19" s="22">
        <f t="shared" si="3"/>
        <v>1.85</v>
      </c>
      <c r="N19" s="22">
        <f t="shared" si="4"/>
        <v>1.89</v>
      </c>
      <c r="O19" s="22">
        <f t="shared" si="5"/>
        <v>1.94</v>
      </c>
      <c r="P19" s="22">
        <f t="shared" si="26"/>
        <v>1.94</v>
      </c>
      <c r="Q19" s="22">
        <f t="shared" si="6"/>
        <v>1.79</v>
      </c>
      <c r="R19" s="22">
        <f t="shared" si="7"/>
        <v>2.17</v>
      </c>
      <c r="S19" s="22">
        <f t="shared" si="8"/>
        <v>1.92</v>
      </c>
      <c r="T19" s="22">
        <f t="shared" si="9"/>
        <v>1.8</v>
      </c>
      <c r="U19" s="22">
        <f t="shared" si="10"/>
        <v>1.8</v>
      </c>
      <c r="V19" s="22">
        <f t="shared" si="11"/>
        <v>2.3199999999999998</v>
      </c>
      <c r="W19" s="22">
        <f t="shared" si="12"/>
        <v>1.99</v>
      </c>
      <c r="X19" s="22">
        <f t="shared" si="13"/>
        <v>1.93</v>
      </c>
      <c r="Y19" s="22">
        <f t="shared" si="14"/>
        <v>2.14</v>
      </c>
      <c r="Z19" s="22">
        <f t="shared" si="15"/>
        <v>2.14</v>
      </c>
      <c r="AA19" s="22">
        <f t="shared" si="16"/>
        <v>1.71</v>
      </c>
      <c r="AB19" s="22">
        <f t="shared" si="17"/>
        <v>2.37</v>
      </c>
      <c r="AC19" s="22">
        <f t="shared" si="18"/>
        <v>2.21</v>
      </c>
      <c r="AD19" s="22">
        <f t="shared" si="19"/>
        <v>1.87</v>
      </c>
      <c r="AE19" s="22">
        <f t="shared" si="20"/>
        <v>2</v>
      </c>
      <c r="AF19" s="22">
        <f t="shared" si="21"/>
        <v>2</v>
      </c>
      <c r="AG19" s="22">
        <f t="shared" si="22"/>
        <v>1.92</v>
      </c>
      <c r="AH19" s="22">
        <f t="shared" si="23"/>
        <v>2.04</v>
      </c>
      <c r="AI19" s="22">
        <f t="shared" si="24"/>
        <v>1.96</v>
      </c>
      <c r="AJ19" s="22">
        <f t="shared" si="25"/>
        <v>1.96</v>
      </c>
    </row>
    <row r="20" spans="1:36" ht="12.95" customHeight="1">
      <c r="A20" s="21">
        <v>868</v>
      </c>
      <c r="B20" s="78" t="s">
        <v>315</v>
      </c>
      <c r="C20" s="79"/>
      <c r="D20" s="21">
        <v>34</v>
      </c>
      <c r="E20" s="21">
        <v>19</v>
      </c>
      <c r="F20" s="63">
        <v>0.86</v>
      </c>
      <c r="G20" s="5"/>
      <c r="H20" s="21"/>
      <c r="I20" s="21"/>
      <c r="J20" s="1" t="s">
        <v>15</v>
      </c>
      <c r="K20" s="22">
        <f t="shared" si="1"/>
        <v>0.7</v>
      </c>
      <c r="L20" s="22">
        <f t="shared" si="2"/>
        <v>0.8</v>
      </c>
      <c r="M20" s="22">
        <f t="shared" si="3"/>
        <v>0.78</v>
      </c>
      <c r="N20" s="22">
        <f t="shared" si="4"/>
        <v>0.78</v>
      </c>
      <c r="O20" s="22">
        <f t="shared" si="5"/>
        <v>0.79</v>
      </c>
      <c r="P20" s="22">
        <f t="shared" si="26"/>
        <v>0.78</v>
      </c>
      <c r="Q20" s="22">
        <f t="shared" si="6"/>
        <v>0.72</v>
      </c>
      <c r="R20" s="22">
        <f t="shared" si="7"/>
        <v>0.83</v>
      </c>
      <c r="S20" s="22">
        <f t="shared" si="8"/>
        <v>0.79</v>
      </c>
      <c r="T20" s="22">
        <f t="shared" si="9"/>
        <v>0.79</v>
      </c>
      <c r="U20" s="22">
        <f t="shared" si="10"/>
        <v>0.79</v>
      </c>
      <c r="V20" s="22">
        <f t="shared" si="11"/>
        <v>0.86</v>
      </c>
      <c r="W20" s="22">
        <f t="shared" si="12"/>
        <v>0.78</v>
      </c>
      <c r="X20" s="22">
        <f t="shared" si="13"/>
        <v>0.78</v>
      </c>
      <c r="Y20" s="22">
        <f t="shared" si="14"/>
        <v>0.77</v>
      </c>
      <c r="Z20" s="22">
        <f t="shared" si="15"/>
        <v>0.78</v>
      </c>
      <c r="AA20" s="22">
        <f t="shared" si="16"/>
        <v>0.69</v>
      </c>
      <c r="AB20" s="22">
        <f t="shared" si="17"/>
        <v>0.87</v>
      </c>
      <c r="AC20" s="22">
        <f t="shared" si="18"/>
        <v>0.85</v>
      </c>
      <c r="AD20" s="22">
        <f t="shared" si="19"/>
        <v>0.83</v>
      </c>
      <c r="AE20" s="22">
        <f t="shared" si="20"/>
        <v>0.76</v>
      </c>
      <c r="AF20" s="22">
        <f t="shared" si="21"/>
        <v>0.83</v>
      </c>
      <c r="AG20" s="22">
        <f t="shared" si="22"/>
        <v>0.71</v>
      </c>
      <c r="AH20" s="22">
        <f t="shared" si="23"/>
        <v>0.76</v>
      </c>
      <c r="AI20" s="22">
        <f t="shared" si="24"/>
        <v>0.78</v>
      </c>
      <c r="AJ20" s="22">
        <f t="shared" si="25"/>
        <v>0.76</v>
      </c>
    </row>
    <row r="21" spans="1:36" ht="12.95" customHeight="1">
      <c r="A21" s="21">
        <v>869</v>
      </c>
      <c r="B21" s="78" t="s">
        <v>314</v>
      </c>
      <c r="C21" s="79"/>
      <c r="D21" s="21">
        <v>10</v>
      </c>
      <c r="E21" s="21">
        <v>14</v>
      </c>
      <c r="F21" s="4">
        <f t="shared" si="0"/>
        <v>0.05</v>
      </c>
      <c r="G21" s="5" t="s">
        <v>317</v>
      </c>
      <c r="H21" s="21"/>
      <c r="I21" s="21"/>
      <c r="J21" s="1" t="s">
        <v>15</v>
      </c>
      <c r="K21" s="22">
        <f t="shared" si="1"/>
        <v>0.06</v>
      </c>
      <c r="L21" s="22">
        <f t="shared" si="2"/>
        <v>0.06</v>
      </c>
      <c r="M21" s="22">
        <f t="shared" si="3"/>
        <v>0.06</v>
      </c>
      <c r="N21" s="22">
        <f t="shared" si="4"/>
        <v>7.0000000000000007E-2</v>
      </c>
      <c r="O21" s="22">
        <f t="shared" si="5"/>
        <v>0.06</v>
      </c>
      <c r="P21" s="22">
        <f t="shared" si="26"/>
        <v>0.06</v>
      </c>
      <c r="Q21" s="22">
        <f t="shared" si="6"/>
        <v>0.06</v>
      </c>
      <c r="R21" s="22">
        <f t="shared" si="7"/>
        <v>0.06</v>
      </c>
      <c r="S21" s="22">
        <f t="shared" si="8"/>
        <v>0.06</v>
      </c>
      <c r="T21" s="22">
        <f t="shared" si="9"/>
        <v>7.0000000000000007E-2</v>
      </c>
      <c r="U21" s="22">
        <f t="shared" si="10"/>
        <v>0.06</v>
      </c>
      <c r="V21" s="22">
        <f t="shared" si="11"/>
        <v>0.06</v>
      </c>
      <c r="W21" s="22">
        <f t="shared" si="12"/>
        <v>0.06</v>
      </c>
      <c r="X21" s="22">
        <f t="shared" si="13"/>
        <v>0.06</v>
      </c>
      <c r="Y21" s="22">
        <f t="shared" si="14"/>
        <v>0.05</v>
      </c>
      <c r="Z21" s="22">
        <f t="shared" si="15"/>
        <v>0.06</v>
      </c>
      <c r="AA21" s="22">
        <f t="shared" si="16"/>
        <v>0.06</v>
      </c>
      <c r="AB21" s="22">
        <f t="shared" si="17"/>
        <v>0.06</v>
      </c>
      <c r="AC21" s="22">
        <f t="shared" si="18"/>
        <v>0.06</v>
      </c>
      <c r="AD21" s="22">
        <f t="shared" si="19"/>
        <v>0.08</v>
      </c>
      <c r="AE21" s="22">
        <f t="shared" si="20"/>
        <v>0.05</v>
      </c>
      <c r="AF21" s="22">
        <f t="shared" si="21"/>
        <v>0.06</v>
      </c>
      <c r="AG21" s="22">
        <f t="shared" si="22"/>
        <v>0.05</v>
      </c>
      <c r="AH21" s="22">
        <f t="shared" si="23"/>
        <v>0.05</v>
      </c>
      <c r="AI21" s="22">
        <f t="shared" si="24"/>
        <v>0.06</v>
      </c>
      <c r="AJ21" s="22">
        <f t="shared" si="25"/>
        <v>0.05</v>
      </c>
    </row>
    <row r="22" spans="1:36" ht="12.95" customHeight="1">
      <c r="A22" s="21">
        <v>870</v>
      </c>
      <c r="B22" s="78" t="s">
        <v>314</v>
      </c>
      <c r="C22" s="79"/>
      <c r="D22" s="21">
        <v>6</v>
      </c>
      <c r="E22" s="21">
        <v>8</v>
      </c>
      <c r="F22" s="4">
        <f t="shared" si="0"/>
        <v>0.01</v>
      </c>
      <c r="G22" s="5" t="s">
        <v>317</v>
      </c>
      <c r="H22" s="21" t="s">
        <v>318</v>
      </c>
      <c r="I22" s="21" t="s">
        <v>39</v>
      </c>
      <c r="J22" s="1" t="s">
        <v>15</v>
      </c>
      <c r="K22" s="22">
        <f t="shared" si="1"/>
        <v>0.01</v>
      </c>
      <c r="L22" s="22">
        <f t="shared" si="2"/>
        <v>0.01</v>
      </c>
      <c r="M22" s="22">
        <f t="shared" si="3"/>
        <v>0.01</v>
      </c>
      <c r="N22" s="22">
        <f t="shared" si="4"/>
        <v>0.01</v>
      </c>
      <c r="O22" s="22">
        <f t="shared" si="5"/>
        <v>0.01</v>
      </c>
      <c r="P22" s="22">
        <f t="shared" si="26"/>
        <v>0.01</v>
      </c>
      <c r="Q22" s="22">
        <f t="shared" si="6"/>
        <v>0.01</v>
      </c>
      <c r="R22" s="22">
        <f t="shared" si="7"/>
        <v>0.01</v>
      </c>
      <c r="S22" s="22">
        <f t="shared" si="8"/>
        <v>0.01</v>
      </c>
      <c r="T22" s="22">
        <f t="shared" si="9"/>
        <v>0.01</v>
      </c>
      <c r="U22" s="22">
        <f t="shared" si="10"/>
        <v>0.01</v>
      </c>
      <c r="V22" s="22">
        <f t="shared" si="11"/>
        <v>0.01</v>
      </c>
      <c r="W22" s="22">
        <f t="shared" si="12"/>
        <v>0.01</v>
      </c>
      <c r="X22" s="22">
        <f t="shared" si="13"/>
        <v>0.01</v>
      </c>
      <c r="Y22" s="22">
        <f t="shared" si="14"/>
        <v>0.01</v>
      </c>
      <c r="Z22" s="22">
        <f t="shared" si="15"/>
        <v>0.01</v>
      </c>
      <c r="AA22" s="22">
        <f t="shared" si="16"/>
        <v>0.01</v>
      </c>
      <c r="AB22" s="22">
        <f t="shared" si="17"/>
        <v>0.01</v>
      </c>
      <c r="AC22" s="22">
        <f t="shared" si="18"/>
        <v>0.01</v>
      </c>
      <c r="AD22" s="22">
        <f t="shared" si="19"/>
        <v>0.02</v>
      </c>
      <c r="AE22" s="22">
        <f t="shared" si="20"/>
        <v>0.01</v>
      </c>
      <c r="AF22" s="22">
        <f t="shared" si="21"/>
        <v>0.01</v>
      </c>
      <c r="AG22" s="22">
        <f t="shared" si="22"/>
        <v>0.01</v>
      </c>
      <c r="AH22" s="22">
        <f t="shared" si="23"/>
        <v>0.01</v>
      </c>
      <c r="AI22" s="22">
        <f t="shared" si="24"/>
        <v>0.01</v>
      </c>
      <c r="AJ22" s="22">
        <f t="shared" si="25"/>
        <v>0.01</v>
      </c>
    </row>
    <row r="23" spans="1:36" ht="12.95" customHeight="1">
      <c r="A23" s="21">
        <v>871</v>
      </c>
      <c r="B23" s="78" t="s">
        <v>315</v>
      </c>
      <c r="C23" s="79"/>
      <c r="D23" s="21">
        <v>22</v>
      </c>
      <c r="E23" s="21">
        <v>12</v>
      </c>
      <c r="F23" s="63">
        <v>0.24</v>
      </c>
      <c r="G23" s="5"/>
      <c r="H23" s="21" t="s">
        <v>318</v>
      </c>
      <c r="I23" s="21" t="s">
        <v>319</v>
      </c>
      <c r="J23" s="1" t="s">
        <v>15</v>
      </c>
      <c r="K23" s="22">
        <f t="shared" si="1"/>
        <v>0.21</v>
      </c>
      <c r="L23" s="22">
        <f t="shared" si="2"/>
        <v>0.22</v>
      </c>
      <c r="M23" s="22">
        <f t="shared" si="3"/>
        <v>0.21</v>
      </c>
      <c r="N23" s="22">
        <f t="shared" si="4"/>
        <v>0.22</v>
      </c>
      <c r="O23" s="22">
        <f t="shared" si="5"/>
        <v>0.23</v>
      </c>
      <c r="P23" s="22">
        <f t="shared" si="26"/>
        <v>0.21</v>
      </c>
      <c r="Q23" s="22">
        <f t="shared" si="6"/>
        <v>0.21</v>
      </c>
      <c r="R23" s="22">
        <f t="shared" si="7"/>
        <v>0.23</v>
      </c>
      <c r="S23" s="22">
        <f t="shared" si="8"/>
        <v>0.22</v>
      </c>
      <c r="T23" s="22">
        <f t="shared" si="9"/>
        <v>0.2</v>
      </c>
      <c r="U23" s="22">
        <f t="shared" si="10"/>
        <v>0.22</v>
      </c>
      <c r="V23" s="22">
        <f t="shared" si="11"/>
        <v>0.24</v>
      </c>
      <c r="W23" s="22">
        <f t="shared" si="12"/>
        <v>0.23</v>
      </c>
      <c r="X23" s="22">
        <f t="shared" si="13"/>
        <v>0.22</v>
      </c>
      <c r="Y23" s="22">
        <f t="shared" si="14"/>
        <v>0.21</v>
      </c>
      <c r="Z23" s="22">
        <f t="shared" si="15"/>
        <v>0.22</v>
      </c>
      <c r="AA23" s="22">
        <f t="shared" si="16"/>
        <v>0.2</v>
      </c>
      <c r="AB23" s="22">
        <f t="shared" si="17"/>
        <v>0.23</v>
      </c>
      <c r="AC23" s="22">
        <f t="shared" si="18"/>
        <v>0.23</v>
      </c>
      <c r="AD23" s="22">
        <f t="shared" si="19"/>
        <v>0.25</v>
      </c>
      <c r="AE23" s="22">
        <f t="shared" si="20"/>
        <v>0.2</v>
      </c>
      <c r="AF23" s="22">
        <f t="shared" si="21"/>
        <v>0.23</v>
      </c>
      <c r="AG23" s="22">
        <f t="shared" si="22"/>
        <v>0.21</v>
      </c>
      <c r="AH23" s="22">
        <f t="shared" si="23"/>
        <v>0.21</v>
      </c>
      <c r="AI23" s="22">
        <f t="shared" si="24"/>
        <v>0.22</v>
      </c>
      <c r="AJ23" s="22">
        <f t="shared" si="25"/>
        <v>0.21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573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20</v>
      </c>
      <c r="D47" s="13">
        <f>COUNTIF(G4:G43,"*下層*")</f>
        <v>0</v>
      </c>
      <c r="E47" s="13">
        <f>COUNTA(A4:A43)</f>
        <v>20</v>
      </c>
      <c r="F47" s="9"/>
      <c r="G47" s="14">
        <f>C47*100</f>
        <v>2000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17</v>
      </c>
      <c r="D49" s="13" t="str">
        <f>IF(D47&gt;0,ROUND(SUMIF(G4:G43,"*下層*",D4:D43)/D47,0),"")</f>
        <v/>
      </c>
      <c r="E49" s="13">
        <f>ROUND(SUM(D4:D43)/E47,0)</f>
        <v>17</v>
      </c>
      <c r="F49" s="12"/>
      <c r="G49" s="14">
        <f>C49</f>
        <v>17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6.91</v>
      </c>
      <c r="D50" s="15">
        <f>SUMIF(G4:G43,"*下層*",F4:F43)</f>
        <v>0</v>
      </c>
      <c r="E50" s="4">
        <f>SUM(F4:F43)</f>
        <v>6.91</v>
      </c>
      <c r="F50" s="12"/>
      <c r="G50" s="16">
        <f>C50*100</f>
        <v>691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形状比＝76、Sr＝17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13</v>
      </c>
      <c r="D54" s="13">
        <f>COUNTIF(H4:H43,"▲")</f>
        <v>0</v>
      </c>
      <c r="E54" s="13">
        <f>COUNTA(H4:H43)</f>
        <v>13</v>
      </c>
      <c r="F54" s="9"/>
      <c r="G54" s="14">
        <f>C54*100</f>
        <v>1300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16</v>
      </c>
      <c r="D56" s="13" t="str">
        <f>IF(D54&gt;0,ROUND(SUMIF(H4:H43,"▲",D4:D43)/D54,0),"")</f>
        <v/>
      </c>
      <c r="E56" s="13">
        <f>ROUND(SUMIF(H4:H43,"*",D4:D43)/E54,0)</f>
        <v>16</v>
      </c>
      <c r="F56" s="12"/>
      <c r="G56" s="14">
        <f>C56</f>
        <v>16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3.6900000000000004</v>
      </c>
      <c r="D57" s="15">
        <f>SUMIF(H4:H43,"▲",F4:F43)</f>
        <v>0</v>
      </c>
      <c r="E57" s="15">
        <f>SUM(C57:D57)</f>
        <v>3.6900000000000004</v>
      </c>
      <c r="F57" s="12"/>
      <c r="G57" s="18">
        <f>C57*100</f>
        <v>369.00000000000006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65</v>
      </c>
      <c r="D61" s="19" t="str">
        <f>IF(D47&gt;0,ROUND(D54/D47*100,1),"")</f>
        <v/>
      </c>
      <c r="E61" s="19">
        <f>ROUND(E54/E47*100,1)</f>
        <v>65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53.4</v>
      </c>
      <c r="D62" s="19" t="str">
        <f>IF(D47&gt;0,ROUND(D57/D50*100,1),"")</f>
        <v/>
      </c>
      <c r="E62" s="19">
        <f>ROUND(E57/E50*100,1)</f>
        <v>53.4</v>
      </c>
      <c r="F62" s="9"/>
      <c r="G62" s="9"/>
      <c r="H62" s="9"/>
      <c r="I62" s="7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75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14</v>
      </c>
      <c r="D67" s="13" t="str">
        <f>IF(D66&gt;0,ROUND(SUMIFS(E4:E43,G4:G43,"*下層*",H4:H43,"")/D66,0),"")</f>
        <v/>
      </c>
      <c r="E67" s="13">
        <f>IF(E66&gt;0,ROUND(SUMIF(H4:H43,"",E4:E43)/E66,0),"")</f>
        <v>14</v>
      </c>
      <c r="F67" s="12"/>
      <c r="G67" s="14">
        <f>C67</f>
        <v>14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20</v>
      </c>
      <c r="D68" s="13" t="str">
        <f>IF(D66&gt;0,ROUND(SUMIFS(D4:D43,G4:G43,"*下層*",H4:H43,"")/D66,0),"")</f>
        <v/>
      </c>
      <c r="E68" s="13">
        <f>IF(E66&gt;0,ROUND(SUMIF(H4:H43,"",D4:D43)/E66,0),"")</f>
        <v>20</v>
      </c>
      <c r="F68" s="12"/>
      <c r="G68" s="14">
        <f>C68</f>
        <v>20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3.2199999999999998</v>
      </c>
      <c r="D69" s="15" t="str">
        <f>IF(D66&gt;0,D50-D57,"")</f>
        <v/>
      </c>
      <c r="E69" s="4">
        <f>SUM(C69:D69)</f>
        <v>3.2199999999999998</v>
      </c>
      <c r="F69" s="12"/>
      <c r="G69" s="16">
        <f>C69*100</f>
        <v>322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形状比＝70、Sr＝27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53:B53"/>
    <mergeCell ref="A54:B54"/>
    <mergeCell ref="A55:B55"/>
    <mergeCell ref="A56:B56"/>
    <mergeCell ref="I46:I63"/>
    <mergeCell ref="A46:B46"/>
    <mergeCell ref="A47:B47"/>
    <mergeCell ref="A48:B48"/>
    <mergeCell ref="A49:B49"/>
    <mergeCell ref="A50:B50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03" priority="16" stopIfTrue="1">
      <formula>AND(($H4="スギ"),(#REF!&lt;12))</formula>
    </cfRule>
  </conditionalFormatting>
  <conditionalFormatting sqref="L4:L43">
    <cfRule type="expression" dxfId="302" priority="15" stopIfTrue="1">
      <formula>AND(($H4="スギ"),(#REF!&lt;22),(#REF!&gt;=12))</formula>
    </cfRule>
  </conditionalFormatting>
  <conditionalFormatting sqref="M4:M43">
    <cfRule type="expression" dxfId="301" priority="14" stopIfTrue="1">
      <formula>AND(($H4="スギ"),(#REF!&lt;32),(#REF!&gt;=22))</formula>
    </cfRule>
  </conditionalFormatting>
  <conditionalFormatting sqref="N4:N43">
    <cfRule type="expression" dxfId="300" priority="13" stopIfTrue="1">
      <formula>AND(($H4="スギ"),(#REF!&lt;42),(#REF!&gt;=32))</formula>
    </cfRule>
  </conditionalFormatting>
  <conditionalFormatting sqref="S4:S43">
    <cfRule type="expression" dxfId="299" priority="9" stopIfTrue="1">
      <formula>AND(($H4="ヒノキ"),(#REF!&lt;32),(#REF!&gt;=22))</formula>
    </cfRule>
  </conditionalFormatting>
  <conditionalFormatting sqref="Z4:AF43 U4:U43 AJ4:AJ43 O4:P43">
    <cfRule type="expression" dxfId="298" priority="12" stopIfTrue="1">
      <formula>AND(($H4="スギ"),(#REF!&gt;=42))</formula>
    </cfRule>
  </conditionalFormatting>
  <conditionalFormatting sqref="Z4:AF43 AJ4:AJ43 T4:U43">
    <cfRule type="expression" dxfId="297" priority="8" stopIfTrue="1">
      <formula>AND(($H4="ヒノキ"),(#REF!&gt;=32))</formula>
    </cfRule>
  </conditionalFormatting>
  <conditionalFormatting sqref="AA4:AA43 Q4:Q43">
    <cfRule type="expression" dxfId="296" priority="11" stopIfTrue="1">
      <formula>AND(($H4="ヒノキ"),(#REF!&lt;12))</formula>
    </cfRule>
  </conditionalFormatting>
  <conditionalFormatting sqref="AA4:AA43 V4:V43">
    <cfRule type="expression" dxfId="295" priority="7" stopIfTrue="1">
      <formula>AND(($H4="アカマツ"),(#REF!&lt;12))</formula>
    </cfRule>
  </conditionalFormatting>
  <conditionalFormatting sqref="AB4:AB43 W4:W43">
    <cfRule type="expression" dxfId="294" priority="6" stopIfTrue="1">
      <formula>AND(($H4="アカマツ"),(#REF!&lt;22),(#REF!&gt;=12))</formula>
    </cfRule>
  </conditionalFormatting>
  <conditionalFormatting sqref="AB4:AE43 R4:R43">
    <cfRule type="expression" dxfId="293" priority="10" stopIfTrue="1">
      <formula>AND(($H4="ヒノキ"),(#REF!&lt;22),(#REF!&gt;=12))</formula>
    </cfRule>
  </conditionalFormatting>
  <conditionalFormatting sqref="AC4:AC43 X4:X43">
    <cfRule type="expression" dxfId="292" priority="5" stopIfTrue="1">
      <formula>AND(($H4="アカマツ"),(#REF!&lt;42),(#REF!&gt;=22))</formula>
    </cfRule>
  </conditionalFormatting>
  <conditionalFormatting sqref="AG4:AG43">
    <cfRule type="expression" dxfId="291" priority="3" stopIfTrue="1">
      <formula>AND(($H4&lt;&gt;"スギ"),($H4&lt;&gt;"ヒノキ"),($H4&lt;&gt;"アカマツ"),(#REF!&lt;12))</formula>
    </cfRule>
  </conditionalFormatting>
  <conditionalFormatting sqref="AH4:AH43">
    <cfRule type="expression" dxfId="29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8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28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5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E330B-EBB0-4904-B65A-1DFD74EC1324}">
  <sheetPr>
    <tabColor rgb="FF00B050"/>
  </sheetPr>
  <dimension ref="A1:AJ120"/>
  <sheetViews>
    <sheetView showGridLines="0" view="pageBreakPreview" topLeftCell="A52" zoomScale="98" zoomScaleNormal="85" zoomScaleSheetLayoutView="98" workbookViewId="0">
      <selection activeCell="I63" sqref="I6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250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121</v>
      </c>
      <c r="B4" s="78" t="s">
        <v>441</v>
      </c>
      <c r="C4" s="79"/>
      <c r="D4" s="21">
        <v>34</v>
      </c>
      <c r="E4" s="21">
        <v>22</v>
      </c>
      <c r="F4" s="4">
        <f t="shared" ref="F4:F43" si="0">IF(D4&gt;0,IF(B4="スギ",P4,IF(B4="ヒノキ",U4,IF(B4="アカマツ",Z4,IF(B4="カラマツ",AF4,AJ4)))),"")</f>
        <v>0.91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0.82</v>
      </c>
      <c r="L4" s="22">
        <f t="shared" ref="L4:L43" si="2">ROUND(10^(-5+0.73504+1.83346*LOG(D4)+1.06569*LOG(E4)),2)</f>
        <v>0.94</v>
      </c>
      <c r="M4" s="22">
        <f t="shared" ref="M4:M43" si="3">ROUND(10^(-5+0.71514+1.74357*LOG(D4)+1.17719*LOG(E4)),2)</f>
        <v>0.92</v>
      </c>
      <c r="N4" s="22">
        <f t="shared" ref="N4:N43" si="4">ROUND(10^(-5+0.82956+1.76381*LOG(D4)+1.06412*LOG(E4)),2)</f>
        <v>0.91</v>
      </c>
      <c r="O4" s="22">
        <f t="shared" ref="O4:O43" si="5">ROUND(10^(-5+0.88226+1.79204*LOG(D4)+0.99303*LOG(E4)),2)</f>
        <v>0.91</v>
      </c>
      <c r="P4" s="22">
        <f>HLOOKUP($D4,K$3:O$43,MATCH($A4,$A$3:$A$43,0),1)</f>
        <v>0.91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0.83</v>
      </c>
      <c r="R4" s="22">
        <f t="shared" ref="R4:R43" si="7">ROUND(10^(1.905709*LOG(D4)+1.011385*LOG(E4)-4.293729),2)</f>
        <v>0.96</v>
      </c>
      <c r="S4" s="22">
        <f t="shared" ref="S4:S43" si="8">ROUND(10^(1.771888*LOG(D4)+1.138415*LOG(E4)-4.271259),2)</f>
        <v>0.93</v>
      </c>
      <c r="T4" s="22">
        <f t="shared" ref="T4:T43" si="9">ROUND(10^(1.671519*LOG(D4)+1.363617*LOG(E4)-4.404407),2)</f>
        <v>0.97</v>
      </c>
      <c r="U4" s="22">
        <f t="shared" ref="U4:U43" si="10">HLOOKUP($D4,Q$3:T$43,MATCH($A4,$A$3:$A$43,0),1)</f>
        <v>0.97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0.99</v>
      </c>
      <c r="W4" s="22">
        <f t="shared" ref="W4:W43" si="12">ROUND(10^(-4.155639+1.847898*LOG(D4)+0.951955*LOG(E4)),2)</f>
        <v>0.9</v>
      </c>
      <c r="X4" s="22">
        <f t="shared" ref="X4:X43" si="13">ROUND(10^(-4.194535+1.804172*LOG(D4)+1.034248*LOG(E4)),2)</f>
        <v>0.91</v>
      </c>
      <c r="Y4" s="22">
        <f t="shared" ref="Y4:Y43" si="14">ROUND(10^(-4.42347+2.006485*LOG(D4)+0.967757*LOG(E4)),2)</f>
        <v>0.89</v>
      </c>
      <c r="Z4" s="22">
        <f t="shared" ref="Z4:Z43" si="15">HLOOKUP($D4,V$3:Y$43,MATCH($A4,$A$3:$A$43,0),1)</f>
        <v>0.91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0.79</v>
      </c>
      <c r="AB4" s="22">
        <f t="shared" ref="AB4:AB43" si="17">ROUND(10^(1.979213*LOG(D4)+0.998347*LOG(E4)-4.369281),2)</f>
        <v>1</v>
      </c>
      <c r="AC4" s="22">
        <f t="shared" ref="AC4:AC43" si="18">ROUND(10^(1.904401*LOG(D4)+1.062478*LOG(E4)-4.348104),2)</f>
        <v>0.99</v>
      </c>
      <c r="AD4" s="22">
        <f t="shared" ref="AD4:AD43" si="19">ROUND(10^(1.640825*LOG(D4)+1.080387*LOG(E4)-3.976731),2)</f>
        <v>0.97</v>
      </c>
      <c r="AE4" s="22">
        <f t="shared" ref="AE4:AE43" si="20">ROUND(10^(1.90887*LOG(D4)+1.088002*LOG(E4)-4.431495),2)</f>
        <v>0.9</v>
      </c>
      <c r="AF4" s="22">
        <f t="shared" ref="AF4:AF43" si="21">HLOOKUP($D4,AA$3:AE$43,MATCH($A4,$A$3:$A$43,0),1)</f>
        <v>0.97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0.81</v>
      </c>
      <c r="AH4" s="22">
        <f t="shared" ref="AH4:AH43" si="23">ROUND(10^(1.93813902*LOG(D4)+0.96697002*LOG(E4)-4.32216295),2)</f>
        <v>0.88</v>
      </c>
      <c r="AI4" s="22">
        <f t="shared" ref="AI4:AI43" si="24">ROUND(10^(1.82464098*LOG(D4)+0.97625989*LOG(E4)-4.15096808),2)</f>
        <v>0.9</v>
      </c>
      <c r="AJ4" s="22">
        <f t="shared" ref="AJ4:AJ43" si="25">HLOOKUP($D4,AG$3:AI$43,MATCH($A4,$A$3:$A$43,0),1)</f>
        <v>0.88</v>
      </c>
    </row>
    <row r="5" spans="1:36" ht="12.95" customHeight="1">
      <c r="A5" s="21">
        <v>122</v>
      </c>
      <c r="B5" s="78" t="s">
        <v>441</v>
      </c>
      <c r="C5" s="79"/>
      <c r="D5" s="21">
        <v>22</v>
      </c>
      <c r="E5" s="21">
        <v>19</v>
      </c>
      <c r="F5" s="4">
        <f t="shared" si="0"/>
        <v>0.36</v>
      </c>
      <c r="G5" s="5"/>
      <c r="H5" s="21" t="s">
        <v>443</v>
      </c>
      <c r="I5" s="21" t="s">
        <v>444</v>
      </c>
      <c r="J5" s="1" t="s">
        <v>15</v>
      </c>
      <c r="K5" s="22">
        <f t="shared" si="1"/>
        <v>0.33</v>
      </c>
      <c r="L5" s="22">
        <f t="shared" si="2"/>
        <v>0.36</v>
      </c>
      <c r="M5" s="22">
        <f t="shared" si="3"/>
        <v>0.36</v>
      </c>
      <c r="N5" s="22">
        <f t="shared" si="4"/>
        <v>0.36</v>
      </c>
      <c r="O5" s="22">
        <f t="shared" si="5"/>
        <v>0.36</v>
      </c>
      <c r="P5" s="22">
        <f t="shared" ref="P5:P43" si="26">HLOOKUP($D5,K$3:O$43,MATCH(A5,$A$3:$A$43,0),1)</f>
        <v>0.36</v>
      </c>
      <c r="Q5" s="22">
        <f t="shared" si="6"/>
        <v>0.33</v>
      </c>
      <c r="R5" s="22">
        <f t="shared" si="7"/>
        <v>0.36</v>
      </c>
      <c r="S5" s="22">
        <f t="shared" si="8"/>
        <v>0.37</v>
      </c>
      <c r="T5" s="22">
        <f t="shared" si="9"/>
        <v>0.38</v>
      </c>
      <c r="U5" s="22">
        <f t="shared" si="10"/>
        <v>0.37</v>
      </c>
      <c r="V5" s="22">
        <f t="shared" si="11"/>
        <v>0.37</v>
      </c>
      <c r="W5" s="22">
        <f t="shared" si="12"/>
        <v>0.35</v>
      </c>
      <c r="X5" s="22">
        <f t="shared" si="13"/>
        <v>0.35</v>
      </c>
      <c r="Y5" s="22">
        <f t="shared" si="14"/>
        <v>0.32</v>
      </c>
      <c r="Z5" s="22">
        <f t="shared" si="15"/>
        <v>0.35</v>
      </c>
      <c r="AA5" s="22">
        <f t="shared" si="16"/>
        <v>0.31</v>
      </c>
      <c r="AB5" s="22">
        <f t="shared" si="17"/>
        <v>0.37</v>
      </c>
      <c r="AC5" s="22">
        <f t="shared" si="18"/>
        <v>0.37</v>
      </c>
      <c r="AD5" s="22">
        <f t="shared" si="19"/>
        <v>0.41</v>
      </c>
      <c r="AE5" s="22">
        <f t="shared" si="20"/>
        <v>0.33</v>
      </c>
      <c r="AF5" s="22">
        <f t="shared" si="21"/>
        <v>0.37</v>
      </c>
      <c r="AG5" s="22">
        <f t="shared" si="22"/>
        <v>0.31</v>
      </c>
      <c r="AH5" s="22">
        <f t="shared" si="23"/>
        <v>0.33</v>
      </c>
      <c r="AI5" s="22">
        <f t="shared" si="24"/>
        <v>0.35</v>
      </c>
      <c r="AJ5" s="22">
        <f t="shared" si="25"/>
        <v>0.33</v>
      </c>
    </row>
    <row r="6" spans="1:36" ht="12.95" customHeight="1">
      <c r="A6" s="21">
        <v>123</v>
      </c>
      <c r="B6" s="78" t="s">
        <v>441</v>
      </c>
      <c r="C6" s="79"/>
      <c r="D6" s="21">
        <v>30</v>
      </c>
      <c r="E6" s="21">
        <v>23</v>
      </c>
      <c r="F6" s="4">
        <f t="shared" si="0"/>
        <v>0.78</v>
      </c>
      <c r="G6" s="5"/>
      <c r="H6" s="21"/>
      <c r="I6" s="21"/>
      <c r="J6" s="1" t="s">
        <v>15</v>
      </c>
      <c r="K6" s="22">
        <f t="shared" si="1"/>
        <v>0.69</v>
      </c>
      <c r="L6" s="22">
        <f t="shared" si="2"/>
        <v>0.78</v>
      </c>
      <c r="M6" s="22">
        <f t="shared" si="3"/>
        <v>0.78</v>
      </c>
      <c r="N6" s="22">
        <f t="shared" si="4"/>
        <v>0.77</v>
      </c>
      <c r="O6" s="22">
        <f t="shared" si="5"/>
        <v>0.76</v>
      </c>
      <c r="P6" s="22">
        <f t="shared" si="26"/>
        <v>0.78</v>
      </c>
      <c r="Q6" s="22">
        <f t="shared" si="6"/>
        <v>0.69</v>
      </c>
      <c r="R6" s="22">
        <f t="shared" si="7"/>
        <v>0.79</v>
      </c>
      <c r="S6" s="22">
        <f t="shared" si="8"/>
        <v>0.79</v>
      </c>
      <c r="T6" s="22">
        <f t="shared" si="9"/>
        <v>0.83</v>
      </c>
      <c r="U6" s="22">
        <f t="shared" si="10"/>
        <v>0.79</v>
      </c>
      <c r="V6" s="22">
        <f t="shared" si="11"/>
        <v>0.81</v>
      </c>
      <c r="W6" s="22">
        <f t="shared" si="12"/>
        <v>0.74</v>
      </c>
      <c r="X6" s="22">
        <f t="shared" si="13"/>
        <v>0.76</v>
      </c>
      <c r="Y6" s="22">
        <f t="shared" si="14"/>
        <v>0.72</v>
      </c>
      <c r="Z6" s="22">
        <f t="shared" si="15"/>
        <v>0.76</v>
      </c>
      <c r="AA6" s="22">
        <f t="shared" si="16"/>
        <v>0.66</v>
      </c>
      <c r="AB6" s="22">
        <f t="shared" si="17"/>
        <v>0.82</v>
      </c>
      <c r="AC6" s="22">
        <f t="shared" si="18"/>
        <v>0.82</v>
      </c>
      <c r="AD6" s="22">
        <f t="shared" si="19"/>
        <v>0.83</v>
      </c>
      <c r="AE6" s="22">
        <f t="shared" si="20"/>
        <v>0.74</v>
      </c>
      <c r="AF6" s="22">
        <f t="shared" si="21"/>
        <v>0.82</v>
      </c>
      <c r="AG6" s="22">
        <f t="shared" si="22"/>
        <v>0.66</v>
      </c>
      <c r="AH6" s="22">
        <f t="shared" si="23"/>
        <v>0.72</v>
      </c>
      <c r="AI6" s="22">
        <f t="shared" si="24"/>
        <v>0.75</v>
      </c>
      <c r="AJ6" s="22">
        <f t="shared" si="25"/>
        <v>0.72</v>
      </c>
    </row>
    <row r="7" spans="1:36" ht="12.95" customHeight="1">
      <c r="A7" s="21">
        <v>124</v>
      </c>
      <c r="B7" s="78" t="s">
        <v>441</v>
      </c>
      <c r="C7" s="79"/>
      <c r="D7" s="21">
        <v>38</v>
      </c>
      <c r="E7" s="21">
        <v>22</v>
      </c>
      <c r="F7" s="4">
        <f t="shared" si="0"/>
        <v>1.1100000000000001</v>
      </c>
      <c r="G7" s="5"/>
      <c r="H7" s="21"/>
      <c r="I7" s="21"/>
      <c r="J7" s="1" t="s">
        <v>15</v>
      </c>
      <c r="K7" s="22">
        <f t="shared" si="1"/>
        <v>0.99</v>
      </c>
      <c r="L7" s="22">
        <f t="shared" si="2"/>
        <v>1.1499999999999999</v>
      </c>
      <c r="M7" s="22">
        <f t="shared" si="3"/>
        <v>1.1200000000000001</v>
      </c>
      <c r="N7" s="22">
        <f t="shared" si="4"/>
        <v>1.1100000000000001</v>
      </c>
      <c r="O7" s="22">
        <f t="shared" si="5"/>
        <v>1.1100000000000001</v>
      </c>
      <c r="P7" s="22">
        <f t="shared" si="26"/>
        <v>1.1100000000000001</v>
      </c>
      <c r="Q7" s="22">
        <f t="shared" si="6"/>
        <v>1.01</v>
      </c>
      <c r="R7" s="22">
        <f t="shared" si="7"/>
        <v>1.19</v>
      </c>
      <c r="S7" s="22">
        <f t="shared" si="8"/>
        <v>1.1399999999999999</v>
      </c>
      <c r="T7" s="22">
        <f t="shared" si="9"/>
        <v>1.17</v>
      </c>
      <c r="U7" s="22">
        <f t="shared" si="10"/>
        <v>1.17</v>
      </c>
      <c r="V7" s="22">
        <f t="shared" si="11"/>
        <v>1.23</v>
      </c>
      <c r="W7" s="22">
        <f t="shared" si="12"/>
        <v>1.1000000000000001</v>
      </c>
      <c r="X7" s="22">
        <f t="shared" si="13"/>
        <v>1.1100000000000001</v>
      </c>
      <c r="Y7" s="22">
        <f t="shared" si="14"/>
        <v>1.1100000000000001</v>
      </c>
      <c r="Z7" s="22">
        <f t="shared" si="15"/>
        <v>1.1100000000000001</v>
      </c>
      <c r="AA7" s="22">
        <f t="shared" si="16"/>
        <v>0.97</v>
      </c>
      <c r="AB7" s="22">
        <f t="shared" si="17"/>
        <v>1.25</v>
      </c>
      <c r="AC7" s="22">
        <f t="shared" si="18"/>
        <v>1.22</v>
      </c>
      <c r="AD7" s="22">
        <f t="shared" si="19"/>
        <v>1.1599999999999999</v>
      </c>
      <c r="AE7" s="22">
        <f t="shared" si="20"/>
        <v>1.1100000000000001</v>
      </c>
      <c r="AF7" s="22">
        <f t="shared" si="21"/>
        <v>1.1599999999999999</v>
      </c>
      <c r="AG7" s="22">
        <f t="shared" si="22"/>
        <v>1</v>
      </c>
      <c r="AH7" s="22">
        <f t="shared" si="23"/>
        <v>1.0900000000000001</v>
      </c>
      <c r="AI7" s="22">
        <f t="shared" si="24"/>
        <v>1.1000000000000001</v>
      </c>
      <c r="AJ7" s="22">
        <f t="shared" si="25"/>
        <v>1.0900000000000001</v>
      </c>
    </row>
    <row r="8" spans="1:36" ht="12.95" customHeight="1">
      <c r="A8" s="21">
        <v>125</v>
      </c>
      <c r="B8" s="78" t="s">
        <v>441</v>
      </c>
      <c r="C8" s="79"/>
      <c r="D8" s="21">
        <v>44</v>
      </c>
      <c r="E8" s="21">
        <v>25</v>
      </c>
      <c r="F8" s="4">
        <f t="shared" si="0"/>
        <v>1.64</v>
      </c>
      <c r="G8" s="5"/>
      <c r="H8" s="21"/>
      <c r="I8" s="21"/>
      <c r="J8" s="1" t="s">
        <v>15</v>
      </c>
      <c r="K8" s="22">
        <f t="shared" si="1"/>
        <v>1.46</v>
      </c>
      <c r="L8" s="22">
        <f t="shared" si="2"/>
        <v>1.73</v>
      </c>
      <c r="M8" s="22">
        <f t="shared" si="3"/>
        <v>1.68</v>
      </c>
      <c r="N8" s="22">
        <f t="shared" si="4"/>
        <v>1.64</v>
      </c>
      <c r="O8" s="22">
        <f t="shared" si="5"/>
        <v>1.64</v>
      </c>
      <c r="P8" s="22">
        <f t="shared" si="26"/>
        <v>1.64</v>
      </c>
      <c r="Q8" s="22">
        <f t="shared" si="6"/>
        <v>1.5</v>
      </c>
      <c r="R8" s="22">
        <f t="shared" si="7"/>
        <v>1.79</v>
      </c>
      <c r="S8" s="22">
        <f t="shared" si="8"/>
        <v>1.71</v>
      </c>
      <c r="T8" s="22">
        <f t="shared" si="9"/>
        <v>1.77</v>
      </c>
      <c r="U8" s="22">
        <f t="shared" si="10"/>
        <v>1.77</v>
      </c>
      <c r="V8" s="22">
        <f t="shared" si="11"/>
        <v>1.85</v>
      </c>
      <c r="W8" s="22">
        <f t="shared" si="12"/>
        <v>1.63</v>
      </c>
      <c r="X8" s="22">
        <f t="shared" si="13"/>
        <v>1.65</v>
      </c>
      <c r="Y8" s="22">
        <f t="shared" si="14"/>
        <v>1.69</v>
      </c>
      <c r="Z8" s="22">
        <f t="shared" si="15"/>
        <v>1.69</v>
      </c>
      <c r="AA8" s="22">
        <f t="shared" si="16"/>
        <v>1.43</v>
      </c>
      <c r="AB8" s="22">
        <f t="shared" si="17"/>
        <v>1.9</v>
      </c>
      <c r="AC8" s="22">
        <f t="shared" si="18"/>
        <v>1.85</v>
      </c>
      <c r="AD8" s="22">
        <f t="shared" si="19"/>
        <v>1.7</v>
      </c>
      <c r="AE8" s="22">
        <f t="shared" si="20"/>
        <v>1.69</v>
      </c>
      <c r="AF8" s="22">
        <f t="shared" si="21"/>
        <v>1.69</v>
      </c>
      <c r="AG8" s="22">
        <f t="shared" si="22"/>
        <v>1.49</v>
      </c>
      <c r="AH8" s="22">
        <f t="shared" si="23"/>
        <v>1.64</v>
      </c>
      <c r="AI8" s="22">
        <f t="shared" si="24"/>
        <v>1.63</v>
      </c>
      <c r="AJ8" s="22">
        <f t="shared" si="25"/>
        <v>1.63</v>
      </c>
    </row>
    <row r="9" spans="1:36" ht="12.95" customHeight="1">
      <c r="A9" s="21">
        <v>126</v>
      </c>
      <c r="B9" s="78" t="s">
        <v>441</v>
      </c>
      <c r="C9" s="79"/>
      <c r="D9" s="21">
        <v>12</v>
      </c>
      <c r="E9" s="21">
        <v>10</v>
      </c>
      <c r="F9" s="4">
        <f t="shared" si="0"/>
        <v>0.06</v>
      </c>
      <c r="G9" s="5" t="s">
        <v>445</v>
      </c>
      <c r="H9" s="21"/>
      <c r="I9" s="21"/>
      <c r="J9" s="1" t="s">
        <v>15</v>
      </c>
      <c r="K9" s="22">
        <f t="shared" si="1"/>
        <v>0.06</v>
      </c>
      <c r="L9" s="22">
        <f t="shared" si="2"/>
        <v>0.06</v>
      </c>
      <c r="M9" s="22">
        <f t="shared" si="3"/>
        <v>0.06</v>
      </c>
      <c r="N9" s="22">
        <f t="shared" si="4"/>
        <v>0.06</v>
      </c>
      <c r="O9" s="22">
        <f t="shared" si="5"/>
        <v>0.06</v>
      </c>
      <c r="P9" s="22">
        <f t="shared" si="26"/>
        <v>0.06</v>
      </c>
      <c r="Q9" s="22">
        <f t="shared" si="6"/>
        <v>0.06</v>
      </c>
      <c r="R9" s="22">
        <f t="shared" si="7"/>
        <v>0.06</v>
      </c>
      <c r="S9" s="22">
        <f t="shared" si="8"/>
        <v>0.06</v>
      </c>
      <c r="T9" s="22">
        <f t="shared" si="9"/>
        <v>0.06</v>
      </c>
      <c r="U9" s="22">
        <f t="shared" si="10"/>
        <v>0.06</v>
      </c>
      <c r="V9" s="22">
        <f t="shared" si="11"/>
        <v>0.06</v>
      </c>
      <c r="W9" s="22">
        <f t="shared" si="12"/>
        <v>0.06</v>
      </c>
      <c r="X9" s="22">
        <f t="shared" si="13"/>
        <v>0.06</v>
      </c>
      <c r="Y9" s="22">
        <f t="shared" si="14"/>
        <v>0.05</v>
      </c>
      <c r="Z9" s="22">
        <f t="shared" si="15"/>
        <v>0.06</v>
      </c>
      <c r="AA9" s="22">
        <f t="shared" si="16"/>
        <v>0.06</v>
      </c>
      <c r="AB9" s="22">
        <f t="shared" si="17"/>
        <v>0.06</v>
      </c>
      <c r="AC9" s="22">
        <f t="shared" si="18"/>
        <v>0.06</v>
      </c>
      <c r="AD9" s="22">
        <f t="shared" si="19"/>
        <v>7.0000000000000007E-2</v>
      </c>
      <c r="AE9" s="22">
        <f t="shared" si="20"/>
        <v>0.05</v>
      </c>
      <c r="AF9" s="22">
        <f t="shared" si="21"/>
        <v>0.06</v>
      </c>
      <c r="AG9" s="22">
        <f t="shared" si="22"/>
        <v>0.05</v>
      </c>
      <c r="AH9" s="22">
        <f t="shared" si="23"/>
        <v>0.05</v>
      </c>
      <c r="AI9" s="22">
        <f t="shared" si="24"/>
        <v>0.06</v>
      </c>
      <c r="AJ9" s="22">
        <f t="shared" si="25"/>
        <v>0.05</v>
      </c>
    </row>
    <row r="10" spans="1:36" ht="12.95" customHeight="1">
      <c r="A10" s="21">
        <v>127</v>
      </c>
      <c r="B10" s="78" t="s">
        <v>441</v>
      </c>
      <c r="C10" s="79"/>
      <c r="D10" s="21">
        <v>44</v>
      </c>
      <c r="E10" s="21">
        <v>24</v>
      </c>
      <c r="F10" s="4">
        <f t="shared" si="0"/>
        <v>1.58</v>
      </c>
      <c r="G10" s="5"/>
      <c r="H10" s="21"/>
      <c r="I10" s="21"/>
      <c r="J10" s="1" t="s">
        <v>15</v>
      </c>
      <c r="K10" s="22">
        <f t="shared" si="1"/>
        <v>1.4</v>
      </c>
      <c r="L10" s="22">
        <f t="shared" si="2"/>
        <v>1.66</v>
      </c>
      <c r="M10" s="22">
        <f t="shared" si="3"/>
        <v>1.6</v>
      </c>
      <c r="N10" s="22">
        <f t="shared" si="4"/>
        <v>1.57</v>
      </c>
      <c r="O10" s="22">
        <f t="shared" si="5"/>
        <v>1.58</v>
      </c>
      <c r="P10" s="22">
        <f t="shared" si="26"/>
        <v>1.58</v>
      </c>
      <c r="Q10" s="22">
        <f t="shared" si="6"/>
        <v>1.44</v>
      </c>
      <c r="R10" s="22">
        <f t="shared" si="7"/>
        <v>1.71</v>
      </c>
      <c r="S10" s="22">
        <f t="shared" si="8"/>
        <v>1.63</v>
      </c>
      <c r="T10" s="22">
        <f t="shared" si="9"/>
        <v>1.68</v>
      </c>
      <c r="U10" s="22">
        <f t="shared" si="10"/>
        <v>1.68</v>
      </c>
      <c r="V10" s="22">
        <f t="shared" si="11"/>
        <v>1.78</v>
      </c>
      <c r="W10" s="22">
        <f t="shared" si="12"/>
        <v>1.57</v>
      </c>
      <c r="X10" s="22">
        <f t="shared" si="13"/>
        <v>1.58</v>
      </c>
      <c r="Y10" s="22">
        <f t="shared" si="14"/>
        <v>1.62</v>
      </c>
      <c r="Z10" s="22">
        <f t="shared" si="15"/>
        <v>1.62</v>
      </c>
      <c r="AA10" s="22">
        <f t="shared" si="16"/>
        <v>1.37</v>
      </c>
      <c r="AB10" s="22">
        <f t="shared" si="17"/>
        <v>1.83</v>
      </c>
      <c r="AC10" s="22">
        <f t="shared" si="18"/>
        <v>1.77</v>
      </c>
      <c r="AD10" s="22">
        <f t="shared" si="19"/>
        <v>1.63</v>
      </c>
      <c r="AE10" s="22">
        <f t="shared" si="20"/>
        <v>1.61</v>
      </c>
      <c r="AF10" s="22">
        <f t="shared" si="21"/>
        <v>1.61</v>
      </c>
      <c r="AG10" s="22">
        <f t="shared" si="22"/>
        <v>1.43</v>
      </c>
      <c r="AH10" s="22">
        <f t="shared" si="23"/>
        <v>1.58</v>
      </c>
      <c r="AI10" s="22">
        <f t="shared" si="24"/>
        <v>1.57</v>
      </c>
      <c r="AJ10" s="22">
        <f t="shared" si="25"/>
        <v>1.57</v>
      </c>
    </row>
    <row r="11" spans="1:36" ht="12.95" customHeight="1">
      <c r="A11" s="21">
        <v>128</v>
      </c>
      <c r="B11" s="78" t="s">
        <v>441</v>
      </c>
      <c r="C11" s="79"/>
      <c r="D11" s="21">
        <v>16</v>
      </c>
      <c r="E11" s="21">
        <v>17</v>
      </c>
      <c r="F11" s="4">
        <f t="shared" si="0"/>
        <v>0.18</v>
      </c>
      <c r="G11" s="5"/>
      <c r="H11" s="21" t="s">
        <v>443</v>
      </c>
      <c r="I11" s="21" t="s">
        <v>39</v>
      </c>
      <c r="J11" s="1" t="s">
        <v>15</v>
      </c>
      <c r="K11" s="22">
        <f t="shared" si="1"/>
        <v>0.17</v>
      </c>
      <c r="L11" s="22">
        <f t="shared" si="2"/>
        <v>0.18</v>
      </c>
      <c r="M11" s="22">
        <f t="shared" si="3"/>
        <v>0.18</v>
      </c>
      <c r="N11" s="22">
        <f t="shared" si="4"/>
        <v>0.18</v>
      </c>
      <c r="O11" s="22">
        <f t="shared" si="5"/>
        <v>0.18</v>
      </c>
      <c r="P11" s="22">
        <f t="shared" si="26"/>
        <v>0.18</v>
      </c>
      <c r="Q11" s="22">
        <f t="shared" si="6"/>
        <v>0.16</v>
      </c>
      <c r="R11" s="22">
        <f t="shared" si="7"/>
        <v>0.18</v>
      </c>
      <c r="S11" s="22">
        <f t="shared" si="8"/>
        <v>0.18</v>
      </c>
      <c r="T11" s="22">
        <f t="shared" si="9"/>
        <v>0.19</v>
      </c>
      <c r="U11" s="22">
        <f t="shared" si="10"/>
        <v>0.18</v>
      </c>
      <c r="V11" s="22">
        <f t="shared" si="11"/>
        <v>0.18</v>
      </c>
      <c r="W11" s="22">
        <f t="shared" si="12"/>
        <v>0.17</v>
      </c>
      <c r="X11" s="22">
        <f t="shared" si="13"/>
        <v>0.18</v>
      </c>
      <c r="Y11" s="22">
        <f t="shared" si="14"/>
        <v>0.15</v>
      </c>
      <c r="Z11" s="22">
        <f t="shared" si="15"/>
        <v>0.17</v>
      </c>
      <c r="AA11" s="22">
        <f t="shared" si="16"/>
        <v>0.16</v>
      </c>
      <c r="AB11" s="22">
        <f t="shared" si="17"/>
        <v>0.17</v>
      </c>
      <c r="AC11" s="22">
        <f t="shared" si="18"/>
        <v>0.18</v>
      </c>
      <c r="AD11" s="22">
        <f t="shared" si="19"/>
        <v>0.21</v>
      </c>
      <c r="AE11" s="22">
        <f t="shared" si="20"/>
        <v>0.16</v>
      </c>
      <c r="AF11" s="22">
        <f t="shared" si="21"/>
        <v>0.17</v>
      </c>
      <c r="AG11" s="22">
        <f t="shared" si="22"/>
        <v>0.15</v>
      </c>
      <c r="AH11" s="22">
        <f t="shared" si="23"/>
        <v>0.16</v>
      </c>
      <c r="AI11" s="22">
        <f t="shared" si="24"/>
        <v>0.18</v>
      </c>
      <c r="AJ11" s="22">
        <f t="shared" si="25"/>
        <v>0.16</v>
      </c>
    </row>
    <row r="12" spans="1:36" ht="12.95" customHeight="1">
      <c r="A12" s="21">
        <v>129</v>
      </c>
      <c r="B12" s="78" t="s">
        <v>441</v>
      </c>
      <c r="C12" s="79"/>
      <c r="D12" s="21">
        <v>30</v>
      </c>
      <c r="E12" s="21">
        <v>21</v>
      </c>
      <c r="F12" s="4">
        <f t="shared" si="0"/>
        <v>0.7</v>
      </c>
      <c r="G12" s="5"/>
      <c r="H12" s="21"/>
      <c r="I12" s="21"/>
      <c r="J12" s="1" t="s">
        <v>15</v>
      </c>
      <c r="K12" s="22">
        <f t="shared" si="1"/>
        <v>0.62</v>
      </c>
      <c r="L12" s="22">
        <f t="shared" si="2"/>
        <v>0.71</v>
      </c>
      <c r="M12" s="22">
        <f t="shared" si="3"/>
        <v>0.7</v>
      </c>
      <c r="N12" s="22">
        <f t="shared" si="4"/>
        <v>0.69</v>
      </c>
      <c r="O12" s="22">
        <f t="shared" si="5"/>
        <v>0.7</v>
      </c>
      <c r="P12" s="22">
        <f t="shared" si="26"/>
        <v>0.7</v>
      </c>
      <c r="Q12" s="22">
        <f t="shared" si="6"/>
        <v>0.63</v>
      </c>
      <c r="R12" s="22">
        <f t="shared" si="7"/>
        <v>0.72</v>
      </c>
      <c r="S12" s="22">
        <f t="shared" si="8"/>
        <v>0.71</v>
      </c>
      <c r="T12" s="22">
        <f t="shared" si="9"/>
        <v>0.74</v>
      </c>
      <c r="U12" s="22">
        <f t="shared" si="10"/>
        <v>0.71</v>
      </c>
      <c r="V12" s="22">
        <f t="shared" si="11"/>
        <v>0.74</v>
      </c>
      <c r="W12" s="22">
        <f t="shared" si="12"/>
        <v>0.68</v>
      </c>
      <c r="X12" s="22">
        <f t="shared" si="13"/>
        <v>0.69</v>
      </c>
      <c r="Y12" s="22">
        <f t="shared" si="14"/>
        <v>0.66</v>
      </c>
      <c r="Z12" s="22">
        <f t="shared" si="15"/>
        <v>0.69</v>
      </c>
      <c r="AA12" s="22">
        <f t="shared" si="16"/>
        <v>0.61</v>
      </c>
      <c r="AB12" s="22">
        <f t="shared" si="17"/>
        <v>0.75</v>
      </c>
      <c r="AC12" s="22">
        <f t="shared" si="18"/>
        <v>0.74</v>
      </c>
      <c r="AD12" s="22">
        <f t="shared" si="19"/>
        <v>0.75</v>
      </c>
      <c r="AE12" s="22">
        <f t="shared" si="20"/>
        <v>0.67</v>
      </c>
      <c r="AF12" s="22">
        <f t="shared" si="21"/>
        <v>0.74</v>
      </c>
      <c r="AG12" s="22">
        <f t="shared" si="22"/>
        <v>0.61</v>
      </c>
      <c r="AH12" s="22">
        <f t="shared" si="23"/>
        <v>0.66</v>
      </c>
      <c r="AI12" s="22">
        <f t="shared" si="24"/>
        <v>0.68</v>
      </c>
      <c r="AJ12" s="22">
        <f t="shared" si="25"/>
        <v>0.66</v>
      </c>
    </row>
    <row r="13" spans="1:36" ht="12.95" customHeight="1">
      <c r="A13" s="21">
        <v>130</v>
      </c>
      <c r="B13" s="78" t="s">
        <v>441</v>
      </c>
      <c r="C13" s="79"/>
      <c r="D13" s="21">
        <v>8</v>
      </c>
      <c r="E13" s="21">
        <v>6</v>
      </c>
      <c r="F13" s="4">
        <f t="shared" si="0"/>
        <v>0.02</v>
      </c>
      <c r="G13" s="5" t="s">
        <v>131</v>
      </c>
      <c r="H13" s="21" t="s">
        <v>446</v>
      </c>
      <c r="I13" s="21" t="s">
        <v>40</v>
      </c>
      <c r="J13" s="1" t="s">
        <v>15</v>
      </c>
      <c r="K13" s="22">
        <f t="shared" si="1"/>
        <v>0.02</v>
      </c>
      <c r="L13" s="22">
        <f t="shared" si="2"/>
        <v>0.02</v>
      </c>
      <c r="M13" s="22">
        <f t="shared" si="3"/>
        <v>0.02</v>
      </c>
      <c r="N13" s="22">
        <f t="shared" si="4"/>
        <v>0.02</v>
      </c>
      <c r="O13" s="22">
        <f t="shared" si="5"/>
        <v>0.02</v>
      </c>
      <c r="P13" s="22">
        <f t="shared" si="26"/>
        <v>0.02</v>
      </c>
      <c r="Q13" s="22">
        <f t="shared" si="6"/>
        <v>0.02</v>
      </c>
      <c r="R13" s="22">
        <f t="shared" si="7"/>
        <v>0.02</v>
      </c>
      <c r="S13" s="22">
        <f t="shared" si="8"/>
        <v>0.02</v>
      </c>
      <c r="T13" s="22">
        <f t="shared" si="9"/>
        <v>0.01</v>
      </c>
      <c r="U13" s="22">
        <f t="shared" si="10"/>
        <v>0.02</v>
      </c>
      <c r="V13" s="22">
        <f t="shared" si="11"/>
        <v>0.02</v>
      </c>
      <c r="W13" s="22">
        <f t="shared" si="12"/>
        <v>0.02</v>
      </c>
      <c r="X13" s="22">
        <f t="shared" si="13"/>
        <v>0.02</v>
      </c>
      <c r="Y13" s="22">
        <f t="shared" si="14"/>
        <v>0.01</v>
      </c>
      <c r="Z13" s="22">
        <f t="shared" si="15"/>
        <v>0.02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0.02</v>
      </c>
      <c r="AE13" s="22">
        <f t="shared" si="20"/>
        <v>0.01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0.02</v>
      </c>
      <c r="AJ13" s="22">
        <f t="shared" si="25"/>
        <v>0.02</v>
      </c>
    </row>
    <row r="14" spans="1:36" ht="12.95" customHeight="1">
      <c r="A14" s="21">
        <v>131</v>
      </c>
      <c r="B14" s="78" t="s">
        <v>441</v>
      </c>
      <c r="C14" s="79"/>
      <c r="D14" s="21">
        <v>26</v>
      </c>
      <c r="E14" s="21">
        <v>22</v>
      </c>
      <c r="F14" s="4">
        <f t="shared" si="0"/>
        <v>0.57999999999999996</v>
      </c>
      <c r="G14" s="5"/>
      <c r="H14" s="21" t="s">
        <v>443</v>
      </c>
      <c r="I14" s="21" t="s">
        <v>444</v>
      </c>
      <c r="J14" s="1" t="s">
        <v>15</v>
      </c>
      <c r="K14" s="22">
        <f t="shared" si="1"/>
        <v>0.51</v>
      </c>
      <c r="L14" s="22">
        <f t="shared" si="2"/>
        <v>0.57999999999999996</v>
      </c>
      <c r="M14" s="22">
        <f t="shared" si="3"/>
        <v>0.57999999999999996</v>
      </c>
      <c r="N14" s="22">
        <f t="shared" si="4"/>
        <v>0.56999999999999995</v>
      </c>
      <c r="O14" s="22">
        <f t="shared" si="5"/>
        <v>0.56000000000000005</v>
      </c>
      <c r="P14" s="22">
        <f t="shared" si="26"/>
        <v>0.57999999999999996</v>
      </c>
      <c r="Q14" s="22">
        <f t="shared" si="6"/>
        <v>0.51</v>
      </c>
      <c r="R14" s="22">
        <f t="shared" si="7"/>
        <v>0.57999999999999996</v>
      </c>
      <c r="S14" s="22">
        <f t="shared" si="8"/>
        <v>0.57999999999999996</v>
      </c>
      <c r="T14" s="22">
        <f t="shared" si="9"/>
        <v>0.62</v>
      </c>
      <c r="U14" s="22">
        <f t="shared" si="10"/>
        <v>0.57999999999999996</v>
      </c>
      <c r="V14" s="22">
        <f t="shared" si="11"/>
        <v>0.59</v>
      </c>
      <c r="W14" s="22">
        <f t="shared" si="12"/>
        <v>0.55000000000000004</v>
      </c>
      <c r="X14" s="22">
        <f t="shared" si="13"/>
        <v>0.56000000000000005</v>
      </c>
      <c r="Y14" s="22">
        <f t="shared" si="14"/>
        <v>0.52</v>
      </c>
      <c r="Z14" s="22">
        <f t="shared" si="15"/>
        <v>0.56000000000000005</v>
      </c>
      <c r="AA14" s="22">
        <f t="shared" si="16"/>
        <v>0.49</v>
      </c>
      <c r="AB14" s="22">
        <f t="shared" si="17"/>
        <v>0.59</v>
      </c>
      <c r="AC14" s="22">
        <f t="shared" si="18"/>
        <v>0.59</v>
      </c>
      <c r="AD14" s="22">
        <f t="shared" si="19"/>
        <v>0.62</v>
      </c>
      <c r="AE14" s="22">
        <f t="shared" si="20"/>
        <v>0.54</v>
      </c>
      <c r="AF14" s="22">
        <f t="shared" si="21"/>
        <v>0.59</v>
      </c>
      <c r="AG14" s="22">
        <f t="shared" si="22"/>
        <v>0.48</v>
      </c>
      <c r="AH14" s="22">
        <f t="shared" si="23"/>
        <v>0.52</v>
      </c>
      <c r="AI14" s="22">
        <f t="shared" si="24"/>
        <v>0.55000000000000004</v>
      </c>
      <c r="AJ14" s="22">
        <f t="shared" si="25"/>
        <v>0.52</v>
      </c>
    </row>
    <row r="15" spans="1:36" ht="12.95" customHeight="1">
      <c r="A15" s="21">
        <v>132</v>
      </c>
      <c r="B15" s="78" t="s">
        <v>441</v>
      </c>
      <c r="C15" s="79"/>
      <c r="D15" s="21">
        <v>24</v>
      </c>
      <c r="E15" s="21">
        <v>21</v>
      </c>
      <c r="F15" s="4">
        <f t="shared" si="0"/>
        <v>0.48</v>
      </c>
      <c r="G15" s="5"/>
      <c r="H15" s="21"/>
      <c r="I15" s="21"/>
      <c r="J15" s="1" t="s">
        <v>15</v>
      </c>
      <c r="K15" s="22">
        <f t="shared" si="1"/>
        <v>0.42</v>
      </c>
      <c r="L15" s="22">
        <f t="shared" si="2"/>
        <v>0.47</v>
      </c>
      <c r="M15" s="22">
        <f t="shared" si="3"/>
        <v>0.48</v>
      </c>
      <c r="N15" s="22">
        <f t="shared" si="4"/>
        <v>0.47</v>
      </c>
      <c r="O15" s="22">
        <f t="shared" si="5"/>
        <v>0.47</v>
      </c>
      <c r="P15" s="22">
        <f t="shared" si="26"/>
        <v>0.48</v>
      </c>
      <c r="Q15" s="22">
        <f t="shared" si="6"/>
        <v>0.42</v>
      </c>
      <c r="R15" s="22">
        <f t="shared" si="7"/>
        <v>0.47</v>
      </c>
      <c r="S15" s="22">
        <f t="shared" si="8"/>
        <v>0.48</v>
      </c>
      <c r="T15" s="22">
        <f t="shared" si="9"/>
        <v>0.51</v>
      </c>
      <c r="U15" s="22">
        <f t="shared" si="10"/>
        <v>0.48</v>
      </c>
      <c r="V15" s="22">
        <f t="shared" si="11"/>
        <v>0.48</v>
      </c>
      <c r="W15" s="22">
        <f t="shared" si="12"/>
        <v>0.45</v>
      </c>
      <c r="X15" s="22">
        <f t="shared" si="13"/>
        <v>0.46</v>
      </c>
      <c r="Y15" s="22">
        <f t="shared" si="14"/>
        <v>0.42</v>
      </c>
      <c r="Z15" s="22">
        <f t="shared" si="15"/>
        <v>0.46</v>
      </c>
      <c r="AA15" s="22">
        <f t="shared" si="16"/>
        <v>0.4</v>
      </c>
      <c r="AB15" s="22">
        <f t="shared" si="17"/>
        <v>0.48</v>
      </c>
      <c r="AC15" s="22">
        <f t="shared" si="18"/>
        <v>0.48</v>
      </c>
      <c r="AD15" s="22">
        <f t="shared" si="19"/>
        <v>0.52</v>
      </c>
      <c r="AE15" s="22">
        <f t="shared" si="20"/>
        <v>0.44</v>
      </c>
      <c r="AF15" s="22">
        <f t="shared" si="21"/>
        <v>0.48</v>
      </c>
      <c r="AG15" s="22">
        <f t="shared" si="22"/>
        <v>0.4</v>
      </c>
      <c r="AH15" s="22">
        <f t="shared" si="23"/>
        <v>0.43</v>
      </c>
      <c r="AI15" s="22">
        <f t="shared" si="24"/>
        <v>0.46</v>
      </c>
      <c r="AJ15" s="22">
        <f t="shared" si="25"/>
        <v>0.43</v>
      </c>
    </row>
    <row r="16" spans="1:36" ht="12.95" customHeight="1">
      <c r="A16" s="21">
        <v>133</v>
      </c>
      <c r="B16" s="78" t="s">
        <v>441</v>
      </c>
      <c r="C16" s="79"/>
      <c r="D16" s="21">
        <v>12</v>
      </c>
      <c r="E16" s="21">
        <v>10</v>
      </c>
      <c r="F16" s="4">
        <f t="shared" si="0"/>
        <v>0.06</v>
      </c>
      <c r="G16" s="5" t="s">
        <v>131</v>
      </c>
      <c r="H16" s="21" t="s">
        <v>446</v>
      </c>
      <c r="I16" s="21" t="s">
        <v>40</v>
      </c>
      <c r="J16" s="1" t="s">
        <v>15</v>
      </c>
      <c r="K16" s="22">
        <f t="shared" si="1"/>
        <v>0.06</v>
      </c>
      <c r="L16" s="22">
        <f t="shared" si="2"/>
        <v>0.06</v>
      </c>
      <c r="M16" s="22">
        <f t="shared" si="3"/>
        <v>0.06</v>
      </c>
      <c r="N16" s="22">
        <f t="shared" si="4"/>
        <v>0.06</v>
      </c>
      <c r="O16" s="22">
        <f t="shared" si="5"/>
        <v>0.06</v>
      </c>
      <c r="P16" s="22">
        <f t="shared" si="26"/>
        <v>0.06</v>
      </c>
      <c r="Q16" s="22">
        <f t="shared" si="6"/>
        <v>0.06</v>
      </c>
      <c r="R16" s="22">
        <f t="shared" si="7"/>
        <v>0.06</v>
      </c>
      <c r="S16" s="22">
        <f t="shared" si="8"/>
        <v>0.06</v>
      </c>
      <c r="T16" s="22">
        <f t="shared" si="9"/>
        <v>0.06</v>
      </c>
      <c r="U16" s="22">
        <f t="shared" si="10"/>
        <v>0.06</v>
      </c>
      <c r="V16" s="22">
        <f t="shared" si="11"/>
        <v>0.06</v>
      </c>
      <c r="W16" s="22">
        <f t="shared" si="12"/>
        <v>0.06</v>
      </c>
      <c r="X16" s="22">
        <f t="shared" si="13"/>
        <v>0.06</v>
      </c>
      <c r="Y16" s="22">
        <f t="shared" si="14"/>
        <v>0.05</v>
      </c>
      <c r="Z16" s="22">
        <f t="shared" si="15"/>
        <v>0.06</v>
      </c>
      <c r="AA16" s="22">
        <f t="shared" si="16"/>
        <v>0.06</v>
      </c>
      <c r="AB16" s="22">
        <f t="shared" si="17"/>
        <v>0.06</v>
      </c>
      <c r="AC16" s="22">
        <f t="shared" si="18"/>
        <v>0.06</v>
      </c>
      <c r="AD16" s="22">
        <f t="shared" si="19"/>
        <v>7.0000000000000007E-2</v>
      </c>
      <c r="AE16" s="22">
        <f t="shared" si="20"/>
        <v>0.05</v>
      </c>
      <c r="AF16" s="22">
        <f t="shared" si="21"/>
        <v>0.06</v>
      </c>
      <c r="AG16" s="22">
        <f t="shared" si="22"/>
        <v>0.05</v>
      </c>
      <c r="AH16" s="22">
        <f t="shared" si="23"/>
        <v>0.05</v>
      </c>
      <c r="AI16" s="22">
        <f t="shared" si="24"/>
        <v>0.06</v>
      </c>
      <c r="AJ16" s="22">
        <f t="shared" si="25"/>
        <v>0.05</v>
      </c>
    </row>
    <row r="17" spans="1:36" ht="12.95" customHeight="1">
      <c r="A17" s="21">
        <v>134</v>
      </c>
      <c r="B17" s="78" t="s">
        <v>441</v>
      </c>
      <c r="C17" s="79"/>
      <c r="D17" s="21">
        <v>8</v>
      </c>
      <c r="E17" s="21">
        <v>7</v>
      </c>
      <c r="F17" s="4">
        <f t="shared" si="0"/>
        <v>0.02</v>
      </c>
      <c r="G17" s="5" t="s">
        <v>131</v>
      </c>
      <c r="H17" s="21" t="s">
        <v>446</v>
      </c>
      <c r="I17" s="21" t="s">
        <v>40</v>
      </c>
      <c r="J17" s="1" t="s">
        <v>15</v>
      </c>
      <c r="K17" s="22">
        <f t="shared" si="1"/>
        <v>0.02</v>
      </c>
      <c r="L17" s="22">
        <f t="shared" si="2"/>
        <v>0.02</v>
      </c>
      <c r="M17" s="22">
        <f t="shared" si="3"/>
        <v>0.02</v>
      </c>
      <c r="N17" s="22">
        <f t="shared" si="4"/>
        <v>0.02</v>
      </c>
      <c r="O17" s="22">
        <f t="shared" si="5"/>
        <v>0.02</v>
      </c>
      <c r="P17" s="22">
        <f t="shared" si="26"/>
        <v>0.02</v>
      </c>
      <c r="Q17" s="22">
        <f t="shared" si="6"/>
        <v>0.02</v>
      </c>
      <c r="R17" s="22">
        <f t="shared" si="7"/>
        <v>0.02</v>
      </c>
      <c r="S17" s="22">
        <f t="shared" si="8"/>
        <v>0.02</v>
      </c>
      <c r="T17" s="22">
        <f t="shared" si="9"/>
        <v>0.02</v>
      </c>
      <c r="U17" s="22">
        <f t="shared" si="10"/>
        <v>0.02</v>
      </c>
      <c r="V17" s="22">
        <f t="shared" si="11"/>
        <v>0.02</v>
      </c>
      <c r="W17" s="22">
        <f t="shared" si="12"/>
        <v>0.02</v>
      </c>
      <c r="X17" s="22">
        <f t="shared" si="13"/>
        <v>0.02</v>
      </c>
      <c r="Y17" s="22">
        <f t="shared" si="14"/>
        <v>0.02</v>
      </c>
      <c r="Z17" s="22">
        <f t="shared" si="15"/>
        <v>0.02</v>
      </c>
      <c r="AA17" s="22">
        <f t="shared" si="16"/>
        <v>0.02</v>
      </c>
      <c r="AB17" s="22">
        <f t="shared" si="17"/>
        <v>0.02</v>
      </c>
      <c r="AC17" s="22">
        <f t="shared" si="18"/>
        <v>0.02</v>
      </c>
      <c r="AD17" s="22">
        <f t="shared" si="19"/>
        <v>0.03</v>
      </c>
      <c r="AE17" s="22">
        <f t="shared" si="20"/>
        <v>0.02</v>
      </c>
      <c r="AF17" s="22">
        <f t="shared" si="21"/>
        <v>0.02</v>
      </c>
      <c r="AG17" s="22">
        <f t="shared" si="22"/>
        <v>0.02</v>
      </c>
      <c r="AH17" s="22">
        <f t="shared" si="23"/>
        <v>0.02</v>
      </c>
      <c r="AI17" s="22">
        <f t="shared" si="24"/>
        <v>0.02</v>
      </c>
      <c r="AJ17" s="22">
        <f t="shared" si="25"/>
        <v>0.02</v>
      </c>
    </row>
    <row r="18" spans="1:36" ht="12.95" customHeight="1">
      <c r="A18" s="21">
        <v>135</v>
      </c>
      <c r="B18" s="78" t="s">
        <v>441</v>
      </c>
      <c r="C18" s="79"/>
      <c r="D18" s="21">
        <v>6</v>
      </c>
      <c r="E18" s="21">
        <v>7</v>
      </c>
      <c r="F18" s="4">
        <f t="shared" si="0"/>
        <v>0.01</v>
      </c>
      <c r="G18" s="5" t="s">
        <v>131</v>
      </c>
      <c r="H18" s="21" t="s">
        <v>446</v>
      </c>
      <c r="I18" s="21" t="s">
        <v>40</v>
      </c>
      <c r="J18" s="1" t="s">
        <v>15</v>
      </c>
      <c r="K18" s="22">
        <f t="shared" si="1"/>
        <v>0.01</v>
      </c>
      <c r="L18" s="22">
        <f t="shared" si="2"/>
        <v>0.01</v>
      </c>
      <c r="M18" s="22">
        <f t="shared" si="3"/>
        <v>0.01</v>
      </c>
      <c r="N18" s="22">
        <f t="shared" si="4"/>
        <v>0.01</v>
      </c>
      <c r="O18" s="22">
        <f t="shared" si="5"/>
        <v>0.01</v>
      </c>
      <c r="P18" s="22">
        <f t="shared" si="26"/>
        <v>0.01</v>
      </c>
      <c r="Q18" s="22">
        <f t="shared" si="6"/>
        <v>0.01</v>
      </c>
      <c r="R18" s="22">
        <f t="shared" si="7"/>
        <v>0.01</v>
      </c>
      <c r="S18" s="22">
        <f t="shared" si="8"/>
        <v>0.01</v>
      </c>
      <c r="T18" s="22">
        <f t="shared" si="9"/>
        <v>0.01</v>
      </c>
      <c r="U18" s="22">
        <f t="shared" si="10"/>
        <v>0.01</v>
      </c>
      <c r="V18" s="22">
        <f t="shared" si="11"/>
        <v>0.01</v>
      </c>
      <c r="W18" s="22">
        <f t="shared" si="12"/>
        <v>0.01</v>
      </c>
      <c r="X18" s="22">
        <f t="shared" si="13"/>
        <v>0.01</v>
      </c>
      <c r="Y18" s="22">
        <f t="shared" si="14"/>
        <v>0.01</v>
      </c>
      <c r="Z18" s="22">
        <f t="shared" si="15"/>
        <v>0.01</v>
      </c>
      <c r="AA18" s="22">
        <f t="shared" si="16"/>
        <v>0.01</v>
      </c>
      <c r="AB18" s="22">
        <f t="shared" si="17"/>
        <v>0.01</v>
      </c>
      <c r="AC18" s="22">
        <f t="shared" si="18"/>
        <v>0.01</v>
      </c>
      <c r="AD18" s="22">
        <f t="shared" si="19"/>
        <v>0.02</v>
      </c>
      <c r="AE18" s="22">
        <f t="shared" si="20"/>
        <v>0.01</v>
      </c>
      <c r="AF18" s="22">
        <f t="shared" si="21"/>
        <v>0.01</v>
      </c>
      <c r="AG18" s="22">
        <f t="shared" si="22"/>
        <v>0.01</v>
      </c>
      <c r="AH18" s="22">
        <f t="shared" si="23"/>
        <v>0.01</v>
      </c>
      <c r="AI18" s="22">
        <f t="shared" si="24"/>
        <v>0.01</v>
      </c>
      <c r="AJ18" s="22">
        <f t="shared" si="25"/>
        <v>0.01</v>
      </c>
    </row>
    <row r="19" spans="1:36" ht="12.95" customHeight="1">
      <c r="A19" s="21">
        <v>136</v>
      </c>
      <c r="B19" s="78" t="s">
        <v>441</v>
      </c>
      <c r="C19" s="79"/>
      <c r="D19" s="21">
        <v>8</v>
      </c>
      <c r="E19" s="21">
        <v>8</v>
      </c>
      <c r="F19" s="4">
        <f t="shared" si="0"/>
        <v>0.02</v>
      </c>
      <c r="G19" s="5" t="s">
        <v>445</v>
      </c>
      <c r="H19" s="21"/>
      <c r="I19" s="21"/>
      <c r="J19" s="1" t="s">
        <v>15</v>
      </c>
      <c r="K19" s="22">
        <f t="shared" si="1"/>
        <v>0.02</v>
      </c>
      <c r="L19" s="22">
        <f t="shared" si="2"/>
        <v>0.02</v>
      </c>
      <c r="M19" s="22">
        <f t="shared" si="3"/>
        <v>0.02</v>
      </c>
      <c r="N19" s="22">
        <f t="shared" si="4"/>
        <v>0.02</v>
      </c>
      <c r="O19" s="22">
        <f t="shared" si="5"/>
        <v>0.02</v>
      </c>
      <c r="P19" s="22">
        <f t="shared" si="26"/>
        <v>0.02</v>
      </c>
      <c r="Q19" s="22">
        <f t="shared" si="6"/>
        <v>0.02</v>
      </c>
      <c r="R19" s="22">
        <f t="shared" si="7"/>
        <v>0.02</v>
      </c>
      <c r="S19" s="22">
        <f t="shared" si="8"/>
        <v>0.02</v>
      </c>
      <c r="T19" s="22">
        <f t="shared" si="9"/>
        <v>0.02</v>
      </c>
      <c r="U19" s="22">
        <f t="shared" si="10"/>
        <v>0.02</v>
      </c>
      <c r="V19" s="22">
        <f t="shared" si="11"/>
        <v>0.02</v>
      </c>
      <c r="W19" s="22">
        <f t="shared" si="12"/>
        <v>0.02</v>
      </c>
      <c r="X19" s="22">
        <f t="shared" si="13"/>
        <v>0.02</v>
      </c>
      <c r="Y19" s="22">
        <f t="shared" si="14"/>
        <v>0.02</v>
      </c>
      <c r="Z19" s="22">
        <f t="shared" si="15"/>
        <v>0.02</v>
      </c>
      <c r="AA19" s="22">
        <f t="shared" si="16"/>
        <v>0.02</v>
      </c>
      <c r="AB19" s="22">
        <f t="shared" si="17"/>
        <v>0.02</v>
      </c>
      <c r="AC19" s="22">
        <f t="shared" si="18"/>
        <v>0.02</v>
      </c>
      <c r="AD19" s="22">
        <f t="shared" si="19"/>
        <v>0.03</v>
      </c>
      <c r="AE19" s="22">
        <f t="shared" si="20"/>
        <v>0.02</v>
      </c>
      <c r="AF19" s="22">
        <f t="shared" si="21"/>
        <v>0.02</v>
      </c>
      <c r="AG19" s="22">
        <f t="shared" si="22"/>
        <v>0.02</v>
      </c>
      <c r="AH19" s="22">
        <f t="shared" si="23"/>
        <v>0.02</v>
      </c>
      <c r="AI19" s="22">
        <f t="shared" si="24"/>
        <v>0.02</v>
      </c>
      <c r="AJ19" s="22">
        <f t="shared" si="25"/>
        <v>0.02</v>
      </c>
    </row>
    <row r="20" spans="1:36" ht="12.95" customHeight="1">
      <c r="A20" s="21">
        <v>137</v>
      </c>
      <c r="B20" s="78" t="s">
        <v>441</v>
      </c>
      <c r="C20" s="79"/>
      <c r="D20" s="21">
        <v>10</v>
      </c>
      <c r="E20" s="21">
        <v>8</v>
      </c>
      <c r="F20" s="4">
        <f t="shared" si="0"/>
        <v>0.03</v>
      </c>
      <c r="G20" s="5" t="s">
        <v>131</v>
      </c>
      <c r="H20" s="21" t="s">
        <v>446</v>
      </c>
      <c r="I20" s="21" t="s">
        <v>40</v>
      </c>
      <c r="J20" s="1" t="s">
        <v>15</v>
      </c>
      <c r="K20" s="22">
        <f t="shared" si="1"/>
        <v>0.03</v>
      </c>
      <c r="L20" s="22">
        <f t="shared" si="2"/>
        <v>0.03</v>
      </c>
      <c r="M20" s="22">
        <f t="shared" si="3"/>
        <v>0.03</v>
      </c>
      <c r="N20" s="22">
        <f t="shared" si="4"/>
        <v>0.04</v>
      </c>
      <c r="O20" s="22">
        <f t="shared" si="5"/>
        <v>0.04</v>
      </c>
      <c r="P20" s="22">
        <f t="shared" si="26"/>
        <v>0.03</v>
      </c>
      <c r="Q20" s="22">
        <f t="shared" si="6"/>
        <v>0.03</v>
      </c>
      <c r="R20" s="22">
        <f t="shared" si="7"/>
        <v>0.03</v>
      </c>
      <c r="S20" s="22">
        <f t="shared" si="8"/>
        <v>0.03</v>
      </c>
      <c r="T20" s="22">
        <f t="shared" si="9"/>
        <v>0.03</v>
      </c>
      <c r="U20" s="22">
        <f t="shared" si="10"/>
        <v>0.03</v>
      </c>
      <c r="V20" s="22">
        <f t="shared" si="11"/>
        <v>0.04</v>
      </c>
      <c r="W20" s="22">
        <f t="shared" si="12"/>
        <v>0.04</v>
      </c>
      <c r="X20" s="22">
        <f t="shared" si="13"/>
        <v>0.03</v>
      </c>
      <c r="Y20" s="22">
        <f t="shared" si="14"/>
        <v>0.03</v>
      </c>
      <c r="Z20" s="22">
        <f t="shared" si="15"/>
        <v>0.04</v>
      </c>
      <c r="AA20" s="22">
        <f t="shared" si="16"/>
        <v>0.03</v>
      </c>
      <c r="AB20" s="22">
        <f t="shared" si="17"/>
        <v>0.03</v>
      </c>
      <c r="AC20" s="22">
        <f t="shared" si="18"/>
        <v>0.03</v>
      </c>
      <c r="AD20" s="22">
        <f t="shared" si="19"/>
        <v>0.04</v>
      </c>
      <c r="AE20" s="22">
        <f t="shared" si="20"/>
        <v>0.03</v>
      </c>
      <c r="AF20" s="22">
        <f t="shared" si="21"/>
        <v>0.03</v>
      </c>
      <c r="AG20" s="22">
        <f t="shared" si="22"/>
        <v>0.03</v>
      </c>
      <c r="AH20" s="22">
        <f t="shared" si="23"/>
        <v>0.03</v>
      </c>
      <c r="AI20" s="22">
        <f t="shared" si="24"/>
        <v>0.04</v>
      </c>
      <c r="AJ20" s="22">
        <f t="shared" si="25"/>
        <v>0.03</v>
      </c>
    </row>
    <row r="21" spans="1:36" ht="12.95" customHeight="1">
      <c r="A21" s="21">
        <v>138</v>
      </c>
      <c r="B21" s="78" t="s">
        <v>442</v>
      </c>
      <c r="C21" s="79"/>
      <c r="D21" s="21">
        <v>24</v>
      </c>
      <c r="E21" s="21">
        <v>16</v>
      </c>
      <c r="F21" s="63">
        <v>0.37</v>
      </c>
      <c r="G21" s="5" t="s">
        <v>447</v>
      </c>
      <c r="H21" s="21" t="s">
        <v>443</v>
      </c>
      <c r="I21" s="21" t="s">
        <v>448</v>
      </c>
      <c r="J21" s="1" t="s">
        <v>15</v>
      </c>
      <c r="K21" s="22">
        <f t="shared" si="1"/>
        <v>0.32</v>
      </c>
      <c r="L21" s="22">
        <f t="shared" si="2"/>
        <v>0.35</v>
      </c>
      <c r="M21" s="22">
        <f t="shared" si="3"/>
        <v>0.35</v>
      </c>
      <c r="N21" s="22">
        <f t="shared" si="4"/>
        <v>0.35</v>
      </c>
      <c r="O21" s="22">
        <f t="shared" si="5"/>
        <v>0.36</v>
      </c>
      <c r="P21" s="22">
        <f t="shared" si="26"/>
        <v>0.35</v>
      </c>
      <c r="Q21" s="22">
        <f t="shared" si="6"/>
        <v>0.32</v>
      </c>
      <c r="R21" s="22">
        <f t="shared" si="7"/>
        <v>0.36</v>
      </c>
      <c r="S21" s="22">
        <f t="shared" si="8"/>
        <v>0.35</v>
      </c>
      <c r="T21" s="22">
        <f t="shared" si="9"/>
        <v>0.35</v>
      </c>
      <c r="U21" s="22">
        <f t="shared" si="10"/>
        <v>0.35</v>
      </c>
      <c r="V21" s="22">
        <f t="shared" si="11"/>
        <v>0.37</v>
      </c>
      <c r="W21" s="22">
        <f t="shared" si="12"/>
        <v>0.35</v>
      </c>
      <c r="X21" s="22">
        <f t="shared" si="13"/>
        <v>0.35</v>
      </c>
      <c r="Y21" s="22">
        <f t="shared" si="14"/>
        <v>0.32</v>
      </c>
      <c r="Z21" s="22">
        <f t="shared" si="15"/>
        <v>0.35</v>
      </c>
      <c r="AA21" s="22">
        <f t="shared" si="16"/>
        <v>0.31</v>
      </c>
      <c r="AB21" s="22">
        <f t="shared" si="17"/>
        <v>0.37</v>
      </c>
      <c r="AC21" s="22">
        <f t="shared" si="18"/>
        <v>0.36</v>
      </c>
      <c r="AD21" s="22">
        <f t="shared" si="19"/>
        <v>0.39</v>
      </c>
      <c r="AE21" s="22">
        <f t="shared" si="20"/>
        <v>0.33</v>
      </c>
      <c r="AF21" s="22">
        <f t="shared" si="21"/>
        <v>0.36</v>
      </c>
      <c r="AG21" s="22">
        <f t="shared" si="22"/>
        <v>0.31</v>
      </c>
      <c r="AH21" s="22">
        <f t="shared" si="23"/>
        <v>0.33</v>
      </c>
      <c r="AI21" s="22">
        <f t="shared" si="24"/>
        <v>0.35</v>
      </c>
      <c r="AJ21" s="22">
        <f t="shared" si="25"/>
        <v>0.33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449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7</v>
      </c>
      <c r="E47" s="13">
        <f>COUNTA(A4:A43)</f>
        <v>18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21</v>
      </c>
      <c r="D48" s="13">
        <f>IF(D47&gt;0,ROUND(SUMIF(G4:G43,"*下層*",E4:E43)/D47,0),"")</f>
        <v>8</v>
      </c>
      <c r="E48" s="13">
        <f>ROUND(SUM(E4:E43)/E47,0)</f>
        <v>16</v>
      </c>
      <c r="F48" s="12"/>
      <c r="G48" s="14">
        <f>C48</f>
        <v>21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30</v>
      </c>
      <c r="D49" s="13">
        <f>IF(D47&gt;0,ROUND(SUMIF(G4:G43,"*下層*",D4:D43)/D47,0),"")</f>
        <v>9</v>
      </c>
      <c r="E49" s="13">
        <f>ROUND(SUM(D4:D43)/E47,0)</f>
        <v>22</v>
      </c>
      <c r="F49" s="12"/>
      <c r="G49" s="14">
        <f>C49</f>
        <v>30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8.6899999999999959</v>
      </c>
      <c r="D50" s="15">
        <f>SUMIF(G4:G43,"*下層*",F4:F43)</f>
        <v>0.22</v>
      </c>
      <c r="E50" s="4">
        <f>SUM(F4:F43)</f>
        <v>8.9099999999999966</v>
      </c>
      <c r="F50" s="12"/>
      <c r="G50" s="16">
        <f>C50*100</f>
        <v>868.99999999999955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形状比＝70、Sr＝14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5</v>
      </c>
      <c r="E54" s="13">
        <f>COUNTA(H4:H43)</f>
        <v>9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19</v>
      </c>
      <c r="D55" s="13">
        <f>IF(D54&gt;0,ROUND(SUMIF(H4:H43,"▲",E4:E43)/D54,0),"")</f>
        <v>8</v>
      </c>
      <c r="E55" s="13">
        <f>ROUND(SUMIF(H4:H43,"*",E4:E43)/E54,0)</f>
        <v>12</v>
      </c>
      <c r="F55" s="12"/>
      <c r="G55" s="14">
        <f>C55</f>
        <v>19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22</v>
      </c>
      <c r="D56" s="13">
        <f>IF(D54&gt;0,ROUND(SUMIF(H4:H43,"▲",D4:D43)/D54,0),"")</f>
        <v>9</v>
      </c>
      <c r="E56" s="13">
        <f>ROUND(SUMIF(H4:H43,"*",D4:D43)/E54,0)</f>
        <v>15</v>
      </c>
      <c r="F56" s="12"/>
      <c r="G56" s="14">
        <f>C56</f>
        <v>22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1.4900000000000002</v>
      </c>
      <c r="D57" s="15">
        <f>SUMIF(H4:H43,"▲",F4:F43)</f>
        <v>0.14000000000000001</v>
      </c>
      <c r="E57" s="15">
        <f>SUM(C57:D57)</f>
        <v>1.6300000000000003</v>
      </c>
      <c r="F57" s="12"/>
      <c r="G57" s="18">
        <f>C57*100</f>
        <v>149.00000000000003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36.4</v>
      </c>
      <c r="D61" s="19">
        <f>IF(D47&gt;0,ROUND(D54/D47*100,1),"")</f>
        <v>71.400000000000006</v>
      </c>
      <c r="E61" s="19">
        <f>ROUND(E54/E47*100,1)</f>
        <v>50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17.100000000000001</v>
      </c>
      <c r="D62" s="19">
        <f>IF(D47&gt;0,ROUND(D57/D50*100,1),"")</f>
        <v>63.6</v>
      </c>
      <c r="E62" s="19">
        <f>ROUND(E57/E50*100,1)</f>
        <v>18.3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2</v>
      </c>
      <c r="E66" s="13">
        <f>SUM(C66:D66)</f>
        <v>9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23</v>
      </c>
      <c r="D67" s="13">
        <f>IF(D66&gt;0,ROUND(SUMIFS(E4:E43,G4:G43,"*下層*",H4:H43,"")/D66,0),"")</f>
        <v>9</v>
      </c>
      <c r="E67" s="13">
        <f>IF(E66&gt;0,ROUND(SUMIF(H4:H43,"",E4:E43)/E66,0),"")</f>
        <v>20</v>
      </c>
      <c r="F67" s="12"/>
      <c r="G67" s="14">
        <f>C67</f>
        <v>23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35</v>
      </c>
      <c r="D68" s="13">
        <f>IF(D66&gt;0,ROUND(SUMIFS(D4:D43,G4:G43,"*下層*",H4:H43,"")/D66,0),"")</f>
        <v>10</v>
      </c>
      <c r="E68" s="13">
        <f>IF(E66&gt;0,ROUND(SUMIF(H4:H43,"",D4:D43)/E66,0),"")</f>
        <v>29</v>
      </c>
      <c r="F68" s="12"/>
      <c r="G68" s="14">
        <f>C68</f>
        <v>35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7.1999999999999957</v>
      </c>
      <c r="D69" s="15">
        <f>IF(D66&gt;0,D50-D57,"")</f>
        <v>7.9999999999999988E-2</v>
      </c>
      <c r="E69" s="4">
        <f>SUM(C69:D69)</f>
        <v>7.2799999999999958</v>
      </c>
      <c r="F69" s="12"/>
      <c r="G69" s="16">
        <f>C69*100</f>
        <v>719.99999999999955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形状比＝66、Sr＝16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87" priority="16" stopIfTrue="1">
      <formula>AND(($H4="スギ"),(#REF!&lt;12))</formula>
    </cfRule>
  </conditionalFormatting>
  <conditionalFormatting sqref="L4:L43">
    <cfRule type="expression" dxfId="286" priority="15" stopIfTrue="1">
      <formula>AND(($H4="スギ"),(#REF!&lt;22),(#REF!&gt;=12))</formula>
    </cfRule>
  </conditionalFormatting>
  <conditionalFormatting sqref="M4:M43">
    <cfRule type="expression" dxfId="285" priority="14" stopIfTrue="1">
      <formula>AND(($H4="スギ"),(#REF!&lt;32),(#REF!&gt;=22))</formula>
    </cfRule>
  </conditionalFormatting>
  <conditionalFormatting sqref="N4:N43">
    <cfRule type="expression" dxfId="284" priority="13" stopIfTrue="1">
      <formula>AND(($H4="スギ"),(#REF!&lt;42),(#REF!&gt;=32))</formula>
    </cfRule>
  </conditionalFormatting>
  <conditionalFormatting sqref="S4:S43">
    <cfRule type="expression" dxfId="283" priority="9" stopIfTrue="1">
      <formula>AND(($H4="ヒノキ"),(#REF!&lt;32),(#REF!&gt;=22))</formula>
    </cfRule>
  </conditionalFormatting>
  <conditionalFormatting sqref="Z4:AF43 U4:U43 AJ4:AJ43 O4:P43">
    <cfRule type="expression" dxfId="282" priority="12" stopIfTrue="1">
      <formula>AND(($H4="スギ"),(#REF!&gt;=42))</formula>
    </cfRule>
  </conditionalFormatting>
  <conditionalFormatting sqref="Z4:AF43 AJ4:AJ43 T4:U43">
    <cfRule type="expression" dxfId="281" priority="8" stopIfTrue="1">
      <formula>AND(($H4="ヒノキ"),(#REF!&gt;=32))</formula>
    </cfRule>
  </conditionalFormatting>
  <conditionalFormatting sqref="AA4:AA43 Q4:Q43">
    <cfRule type="expression" dxfId="280" priority="11" stopIfTrue="1">
      <formula>AND(($H4="ヒノキ"),(#REF!&lt;12))</formula>
    </cfRule>
  </conditionalFormatting>
  <conditionalFormatting sqref="AA4:AA43 V4:V43">
    <cfRule type="expression" dxfId="279" priority="7" stopIfTrue="1">
      <formula>AND(($H4="アカマツ"),(#REF!&lt;12))</formula>
    </cfRule>
  </conditionalFormatting>
  <conditionalFormatting sqref="AB4:AB43 W4:W43">
    <cfRule type="expression" dxfId="278" priority="6" stopIfTrue="1">
      <formula>AND(($H4="アカマツ"),(#REF!&lt;22),(#REF!&gt;=12))</formula>
    </cfRule>
  </conditionalFormatting>
  <conditionalFormatting sqref="AB4:AE43 R4:R43">
    <cfRule type="expression" dxfId="277" priority="10" stopIfTrue="1">
      <formula>AND(($H4="ヒノキ"),(#REF!&lt;22),(#REF!&gt;=12))</formula>
    </cfRule>
  </conditionalFormatting>
  <conditionalFormatting sqref="AC4:AC43 X4:X43">
    <cfRule type="expression" dxfId="276" priority="5" stopIfTrue="1">
      <formula>AND(($H4="アカマツ"),(#REF!&lt;42),(#REF!&gt;=22))</formula>
    </cfRule>
  </conditionalFormatting>
  <conditionalFormatting sqref="AG4:AG43">
    <cfRule type="expression" dxfId="275" priority="3" stopIfTrue="1">
      <formula>AND(($H4&lt;&gt;"スギ"),($H4&lt;&gt;"ヒノキ"),($H4&lt;&gt;"アカマツ"),(#REF!&lt;12))</formula>
    </cfRule>
  </conditionalFormatting>
  <conditionalFormatting sqref="AH4:AH43">
    <cfRule type="expression" dxfId="27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7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27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3FEB9-3102-4BDE-9A95-625ECFE2F5F9}">
  <sheetPr>
    <tabColor rgb="FF00B0F0"/>
  </sheetPr>
  <dimension ref="A1:AJ120"/>
  <sheetViews>
    <sheetView showGridLines="0" view="pageBreakPreview" topLeftCell="A40" zoomScale="98" zoomScaleNormal="85" zoomScaleSheetLayoutView="98" workbookViewId="0">
      <selection activeCell="I60" sqref="I60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251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450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101</v>
      </c>
      <c r="B4" s="78" t="s">
        <v>451</v>
      </c>
      <c r="C4" s="79"/>
      <c r="D4" s="21">
        <v>20</v>
      </c>
      <c r="E4" s="21">
        <v>17</v>
      </c>
      <c r="F4" s="4">
        <f t="shared" ref="F4:F43" si="0">IF(D4&gt;0,IF(B4="スギ",P4,IF(B4="ヒノキ",U4,IF(B4="アカマツ",Z4,IF(B4="カラマツ",AF4,AJ4)))),"")</f>
        <v>0.27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0.25</v>
      </c>
      <c r="L4" s="22">
        <f t="shared" ref="L4:L43" si="2">ROUND(10^(-5+0.73504+1.83346*LOG(D4)+1.06569*LOG(E4)),2)</f>
        <v>0.27</v>
      </c>
      <c r="M4" s="22">
        <f t="shared" ref="M4:M43" si="3">ROUND(10^(-5+0.71514+1.74357*LOG(D4)+1.17719*LOG(E4)),2)</f>
        <v>0.27</v>
      </c>
      <c r="N4" s="22">
        <f t="shared" ref="N4:N43" si="4">ROUND(10^(-5+0.82956+1.76381*LOG(D4)+1.06412*LOG(E4)),2)</f>
        <v>0.27</v>
      </c>
      <c r="O4" s="22">
        <f t="shared" ref="O4:O43" si="5">ROUND(10^(-5+0.88226+1.79204*LOG(D4)+0.99303*LOG(E4)),2)</f>
        <v>0.27</v>
      </c>
      <c r="P4" s="22">
        <f>HLOOKUP($D4,K$3:O$43,MATCH($A4,$A$3:$A$43,0),1)</f>
        <v>0.27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0.25</v>
      </c>
      <c r="R4" s="22">
        <f t="shared" ref="R4:R43" si="7">ROUND(10^(1.905709*LOG(D4)+1.011385*LOG(E4)-4.293729),2)</f>
        <v>0.27</v>
      </c>
      <c r="S4" s="22">
        <f t="shared" ref="S4:S43" si="8">ROUND(10^(1.771888*LOG(D4)+1.138415*LOG(E4)-4.271259),2)</f>
        <v>0.27</v>
      </c>
      <c r="T4" s="22">
        <f t="shared" ref="T4:T43" si="9">ROUND(10^(1.671519*LOG(D4)+1.363617*LOG(E4)-4.404407),2)</f>
        <v>0.28000000000000003</v>
      </c>
      <c r="U4" s="22">
        <f t="shared" ref="U4:U43" si="10">HLOOKUP($D4,Q$3:T$43,MATCH($A4,$A$3:$A$43,0),1)</f>
        <v>0.27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0.28000000000000003</v>
      </c>
      <c r="W4" s="22">
        <f t="shared" ref="W4:W43" si="12">ROUND(10^(-4.155639+1.847898*LOG(D4)+0.951955*LOG(E4)),2)</f>
        <v>0.26</v>
      </c>
      <c r="X4" s="22">
        <f t="shared" ref="X4:X43" si="13">ROUND(10^(-4.194535+1.804172*LOG(D4)+1.034248*LOG(E4)),2)</f>
        <v>0.27</v>
      </c>
      <c r="Y4" s="22">
        <f t="shared" ref="Y4:Y43" si="14">ROUND(10^(-4.42347+2.006485*LOG(D4)+0.967757*LOG(E4)),2)</f>
        <v>0.24</v>
      </c>
      <c r="Z4" s="22">
        <f t="shared" ref="Z4:Z43" si="15">HLOOKUP($D4,V$3:Y$43,MATCH($A4,$A$3:$A$43,0),1)</f>
        <v>0.26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0.24</v>
      </c>
      <c r="AB4" s="22">
        <f t="shared" ref="AB4:AB43" si="17">ROUND(10^(1.979213*LOG(D4)+0.998347*LOG(E4)-4.369281),2)</f>
        <v>0.27</v>
      </c>
      <c r="AC4" s="22">
        <f t="shared" ref="AC4:AC43" si="18">ROUND(10^(1.904401*LOG(D4)+1.062478*LOG(E4)-4.348104),2)</f>
        <v>0.27</v>
      </c>
      <c r="AD4" s="22">
        <f t="shared" ref="AD4:AD43" si="19">ROUND(10^(1.640825*LOG(D4)+1.080387*LOG(E4)-3.976731),2)</f>
        <v>0.31</v>
      </c>
      <c r="AE4" s="22">
        <f t="shared" ref="AE4:AE43" si="20">ROUND(10^(1.90887*LOG(D4)+1.088002*LOG(E4)-4.431495),2)</f>
        <v>0.25</v>
      </c>
      <c r="AF4" s="22">
        <f t="shared" ref="AF4:AF43" si="21">HLOOKUP($D4,AA$3:AE$43,MATCH($A4,$A$3:$A$43,0),1)</f>
        <v>0.27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0.23</v>
      </c>
      <c r="AH4" s="22">
        <f t="shared" ref="AH4:AH43" si="23">ROUND(10^(1.93813902*LOG(D4)+0.96697002*LOG(E4)-4.32216295),2)</f>
        <v>0.25</v>
      </c>
      <c r="AI4" s="22">
        <f t="shared" ref="AI4:AI43" si="24">ROUND(10^(1.82464098*LOG(D4)+0.97625989*LOG(E4)-4.15096808),2)</f>
        <v>0.27</v>
      </c>
      <c r="AJ4" s="22">
        <f t="shared" ref="AJ4:AJ43" si="25">HLOOKUP($D4,AG$3:AI$43,MATCH($A4,$A$3:$A$43,0),1)</f>
        <v>0.25</v>
      </c>
    </row>
    <row r="5" spans="1:36" ht="12.95" customHeight="1">
      <c r="A5" s="21">
        <v>102</v>
      </c>
      <c r="B5" s="78" t="s">
        <v>451</v>
      </c>
      <c r="C5" s="79"/>
      <c r="D5" s="21">
        <v>28</v>
      </c>
      <c r="E5" s="21">
        <v>17</v>
      </c>
      <c r="F5" s="4">
        <f t="shared" si="0"/>
        <v>0.49</v>
      </c>
      <c r="G5" s="5"/>
      <c r="H5" s="21"/>
      <c r="I5" s="21"/>
      <c r="J5" s="1" t="s">
        <v>15</v>
      </c>
      <c r="K5" s="22">
        <f t="shared" si="1"/>
        <v>0.45</v>
      </c>
      <c r="L5" s="22">
        <f t="shared" si="2"/>
        <v>0.5</v>
      </c>
      <c r="M5" s="22">
        <f t="shared" si="3"/>
        <v>0.49</v>
      </c>
      <c r="N5" s="22">
        <f t="shared" si="4"/>
        <v>0.49</v>
      </c>
      <c r="O5" s="22">
        <f t="shared" si="5"/>
        <v>0.5</v>
      </c>
      <c r="P5" s="22">
        <f t="shared" ref="P5:P43" si="26">HLOOKUP($D5,K$3:O$43,MATCH(A5,$A$3:$A$43,0),1)</f>
        <v>0.49</v>
      </c>
      <c r="Q5" s="22">
        <f t="shared" si="6"/>
        <v>0.45</v>
      </c>
      <c r="R5" s="22">
        <f t="shared" si="7"/>
        <v>0.51</v>
      </c>
      <c r="S5" s="22">
        <f t="shared" si="8"/>
        <v>0.49</v>
      </c>
      <c r="T5" s="22">
        <f t="shared" si="9"/>
        <v>0.49</v>
      </c>
      <c r="U5" s="22">
        <f t="shared" si="10"/>
        <v>0.49</v>
      </c>
      <c r="V5" s="22">
        <f t="shared" si="11"/>
        <v>0.53</v>
      </c>
      <c r="W5" s="22">
        <f t="shared" si="12"/>
        <v>0.49</v>
      </c>
      <c r="X5" s="22">
        <f t="shared" si="13"/>
        <v>0.49</v>
      </c>
      <c r="Y5" s="22">
        <f t="shared" si="14"/>
        <v>0.47</v>
      </c>
      <c r="Z5" s="22">
        <f t="shared" si="15"/>
        <v>0.49</v>
      </c>
      <c r="AA5" s="22">
        <f t="shared" si="16"/>
        <v>0.44</v>
      </c>
      <c r="AB5" s="22">
        <f t="shared" si="17"/>
        <v>0.53</v>
      </c>
      <c r="AC5" s="22">
        <f t="shared" si="18"/>
        <v>0.52</v>
      </c>
      <c r="AD5" s="22">
        <f t="shared" si="19"/>
        <v>0.53</v>
      </c>
      <c r="AE5" s="22">
        <f t="shared" si="20"/>
        <v>0.47</v>
      </c>
      <c r="AF5" s="22">
        <f t="shared" si="21"/>
        <v>0.52</v>
      </c>
      <c r="AG5" s="22">
        <f t="shared" si="22"/>
        <v>0.45</v>
      </c>
      <c r="AH5" s="22">
        <f t="shared" si="23"/>
        <v>0.47</v>
      </c>
      <c r="AI5" s="22">
        <f t="shared" si="24"/>
        <v>0.49</v>
      </c>
      <c r="AJ5" s="22">
        <f t="shared" si="25"/>
        <v>0.47</v>
      </c>
    </row>
    <row r="6" spans="1:36" ht="12.95" customHeight="1">
      <c r="A6" s="21">
        <v>103</v>
      </c>
      <c r="B6" s="78" t="s">
        <v>451</v>
      </c>
      <c r="C6" s="79"/>
      <c r="D6" s="21">
        <v>22</v>
      </c>
      <c r="E6" s="21">
        <v>17</v>
      </c>
      <c r="F6" s="4">
        <f t="shared" si="0"/>
        <v>0.32</v>
      </c>
      <c r="G6" s="5"/>
      <c r="H6" s="21" t="s">
        <v>443</v>
      </c>
      <c r="I6" s="21" t="s">
        <v>444</v>
      </c>
      <c r="J6" s="1" t="s">
        <v>15</v>
      </c>
      <c r="K6" s="22">
        <f t="shared" si="1"/>
        <v>0.28999999999999998</v>
      </c>
      <c r="L6" s="22">
        <f t="shared" si="2"/>
        <v>0.32</v>
      </c>
      <c r="M6" s="22">
        <f t="shared" si="3"/>
        <v>0.32</v>
      </c>
      <c r="N6" s="22">
        <f t="shared" si="4"/>
        <v>0.32</v>
      </c>
      <c r="O6" s="22">
        <f t="shared" si="5"/>
        <v>0.32</v>
      </c>
      <c r="P6" s="22">
        <f t="shared" si="26"/>
        <v>0.32</v>
      </c>
      <c r="Q6" s="22">
        <f t="shared" si="6"/>
        <v>0.28999999999999998</v>
      </c>
      <c r="R6" s="22">
        <f t="shared" si="7"/>
        <v>0.32</v>
      </c>
      <c r="S6" s="22">
        <f t="shared" si="8"/>
        <v>0.32</v>
      </c>
      <c r="T6" s="22">
        <f t="shared" si="9"/>
        <v>0.33</v>
      </c>
      <c r="U6" s="22">
        <f t="shared" si="10"/>
        <v>0.32</v>
      </c>
      <c r="V6" s="22">
        <f t="shared" si="11"/>
        <v>0.33</v>
      </c>
      <c r="W6" s="22">
        <f t="shared" si="12"/>
        <v>0.31</v>
      </c>
      <c r="X6" s="22">
        <f t="shared" si="13"/>
        <v>0.32</v>
      </c>
      <c r="Y6" s="22">
        <f t="shared" si="14"/>
        <v>0.28999999999999998</v>
      </c>
      <c r="Z6" s="22">
        <f t="shared" si="15"/>
        <v>0.32</v>
      </c>
      <c r="AA6" s="22">
        <f t="shared" si="16"/>
        <v>0.28000000000000003</v>
      </c>
      <c r="AB6" s="22">
        <f t="shared" si="17"/>
        <v>0.33</v>
      </c>
      <c r="AC6" s="22">
        <f t="shared" si="18"/>
        <v>0.33</v>
      </c>
      <c r="AD6" s="22">
        <f t="shared" si="19"/>
        <v>0.36</v>
      </c>
      <c r="AE6" s="22">
        <f t="shared" si="20"/>
        <v>0.28999999999999998</v>
      </c>
      <c r="AF6" s="22">
        <f t="shared" si="21"/>
        <v>0.33</v>
      </c>
      <c r="AG6" s="22">
        <f t="shared" si="22"/>
        <v>0.28000000000000003</v>
      </c>
      <c r="AH6" s="22">
        <f t="shared" si="23"/>
        <v>0.28999999999999998</v>
      </c>
      <c r="AI6" s="22">
        <f t="shared" si="24"/>
        <v>0.32</v>
      </c>
      <c r="AJ6" s="22">
        <f t="shared" si="25"/>
        <v>0.28999999999999998</v>
      </c>
    </row>
    <row r="7" spans="1:36" ht="12.95" customHeight="1">
      <c r="A7" s="21">
        <v>104</v>
      </c>
      <c r="B7" s="78" t="s">
        <v>451</v>
      </c>
      <c r="C7" s="79"/>
      <c r="D7" s="21">
        <v>22</v>
      </c>
      <c r="E7" s="21">
        <v>17</v>
      </c>
      <c r="F7" s="4">
        <f t="shared" si="0"/>
        <v>0.32</v>
      </c>
      <c r="G7" s="5"/>
      <c r="H7" s="21"/>
      <c r="I7" s="21"/>
      <c r="J7" s="1" t="s">
        <v>15</v>
      </c>
      <c r="K7" s="22">
        <f t="shared" si="1"/>
        <v>0.28999999999999998</v>
      </c>
      <c r="L7" s="22">
        <f t="shared" si="2"/>
        <v>0.32</v>
      </c>
      <c r="M7" s="22">
        <f t="shared" si="3"/>
        <v>0.32</v>
      </c>
      <c r="N7" s="22">
        <f t="shared" si="4"/>
        <v>0.32</v>
      </c>
      <c r="O7" s="22">
        <f t="shared" si="5"/>
        <v>0.32</v>
      </c>
      <c r="P7" s="22">
        <f t="shared" si="26"/>
        <v>0.32</v>
      </c>
      <c r="Q7" s="22">
        <f t="shared" si="6"/>
        <v>0.28999999999999998</v>
      </c>
      <c r="R7" s="22">
        <f t="shared" si="7"/>
        <v>0.32</v>
      </c>
      <c r="S7" s="22">
        <f t="shared" si="8"/>
        <v>0.32</v>
      </c>
      <c r="T7" s="22">
        <f t="shared" si="9"/>
        <v>0.33</v>
      </c>
      <c r="U7" s="22">
        <f t="shared" si="10"/>
        <v>0.32</v>
      </c>
      <c r="V7" s="22">
        <f t="shared" si="11"/>
        <v>0.33</v>
      </c>
      <c r="W7" s="22">
        <f t="shared" si="12"/>
        <v>0.31</v>
      </c>
      <c r="X7" s="22">
        <f t="shared" si="13"/>
        <v>0.32</v>
      </c>
      <c r="Y7" s="22">
        <f t="shared" si="14"/>
        <v>0.28999999999999998</v>
      </c>
      <c r="Z7" s="22">
        <f t="shared" si="15"/>
        <v>0.32</v>
      </c>
      <c r="AA7" s="22">
        <f t="shared" si="16"/>
        <v>0.28000000000000003</v>
      </c>
      <c r="AB7" s="22">
        <f t="shared" si="17"/>
        <v>0.33</v>
      </c>
      <c r="AC7" s="22">
        <f t="shared" si="18"/>
        <v>0.33</v>
      </c>
      <c r="AD7" s="22">
        <f t="shared" si="19"/>
        <v>0.36</v>
      </c>
      <c r="AE7" s="22">
        <f t="shared" si="20"/>
        <v>0.28999999999999998</v>
      </c>
      <c r="AF7" s="22">
        <f t="shared" si="21"/>
        <v>0.33</v>
      </c>
      <c r="AG7" s="22">
        <f t="shared" si="22"/>
        <v>0.28000000000000003</v>
      </c>
      <c r="AH7" s="22">
        <f t="shared" si="23"/>
        <v>0.28999999999999998</v>
      </c>
      <c r="AI7" s="22">
        <f t="shared" si="24"/>
        <v>0.32</v>
      </c>
      <c r="AJ7" s="22">
        <f t="shared" si="25"/>
        <v>0.28999999999999998</v>
      </c>
    </row>
    <row r="8" spans="1:36" ht="12.95" customHeight="1">
      <c r="A8" s="21">
        <v>105</v>
      </c>
      <c r="B8" s="78" t="s">
        <v>451</v>
      </c>
      <c r="C8" s="79"/>
      <c r="D8" s="21">
        <v>26</v>
      </c>
      <c r="E8" s="21">
        <v>17</v>
      </c>
      <c r="F8" s="4">
        <f t="shared" si="0"/>
        <v>0.43</v>
      </c>
      <c r="G8" s="5"/>
      <c r="H8" s="21"/>
      <c r="I8" s="21"/>
      <c r="J8" s="1" t="s">
        <v>15</v>
      </c>
      <c r="K8" s="22">
        <f t="shared" si="1"/>
        <v>0.39</v>
      </c>
      <c r="L8" s="22">
        <f t="shared" si="2"/>
        <v>0.44</v>
      </c>
      <c r="M8" s="22">
        <f t="shared" si="3"/>
        <v>0.43</v>
      </c>
      <c r="N8" s="22">
        <f t="shared" si="4"/>
        <v>0.43</v>
      </c>
      <c r="O8" s="22">
        <f t="shared" si="5"/>
        <v>0.44</v>
      </c>
      <c r="P8" s="22">
        <f t="shared" si="26"/>
        <v>0.43</v>
      </c>
      <c r="Q8" s="22">
        <f t="shared" si="6"/>
        <v>0.4</v>
      </c>
      <c r="R8" s="22">
        <f t="shared" si="7"/>
        <v>0.44</v>
      </c>
      <c r="S8" s="22">
        <f t="shared" si="8"/>
        <v>0.43</v>
      </c>
      <c r="T8" s="22">
        <f t="shared" si="9"/>
        <v>0.44</v>
      </c>
      <c r="U8" s="22">
        <f t="shared" si="10"/>
        <v>0.43</v>
      </c>
      <c r="V8" s="22">
        <f t="shared" si="11"/>
        <v>0.46</v>
      </c>
      <c r="W8" s="22">
        <f t="shared" si="12"/>
        <v>0.43</v>
      </c>
      <c r="X8" s="22">
        <f t="shared" si="13"/>
        <v>0.43</v>
      </c>
      <c r="Y8" s="22">
        <f t="shared" si="14"/>
        <v>0.4</v>
      </c>
      <c r="Z8" s="22">
        <f t="shared" si="15"/>
        <v>0.43</v>
      </c>
      <c r="AA8" s="22">
        <f t="shared" si="16"/>
        <v>0.38</v>
      </c>
      <c r="AB8" s="22">
        <f t="shared" si="17"/>
        <v>0.46</v>
      </c>
      <c r="AC8" s="22">
        <f t="shared" si="18"/>
        <v>0.45</v>
      </c>
      <c r="AD8" s="22">
        <f t="shared" si="19"/>
        <v>0.47</v>
      </c>
      <c r="AE8" s="22">
        <f t="shared" si="20"/>
        <v>0.41</v>
      </c>
      <c r="AF8" s="22">
        <f t="shared" si="21"/>
        <v>0.45</v>
      </c>
      <c r="AG8" s="22">
        <f t="shared" si="22"/>
        <v>0.39</v>
      </c>
      <c r="AH8" s="22">
        <f t="shared" si="23"/>
        <v>0.41</v>
      </c>
      <c r="AI8" s="22">
        <f t="shared" si="24"/>
        <v>0.43</v>
      </c>
      <c r="AJ8" s="22">
        <f t="shared" si="25"/>
        <v>0.41</v>
      </c>
    </row>
    <row r="9" spans="1:36" ht="12.95" customHeight="1">
      <c r="A9" s="21">
        <v>106</v>
      </c>
      <c r="B9" s="78" t="s">
        <v>451</v>
      </c>
      <c r="C9" s="79"/>
      <c r="D9" s="21">
        <v>14</v>
      </c>
      <c r="E9" s="21">
        <v>17</v>
      </c>
      <c r="F9" s="4">
        <f t="shared" si="0"/>
        <v>0.14000000000000001</v>
      </c>
      <c r="G9" s="5"/>
      <c r="H9" s="21"/>
      <c r="I9" s="21"/>
      <c r="J9" s="1" t="s">
        <v>15</v>
      </c>
      <c r="K9" s="22">
        <f t="shared" si="1"/>
        <v>0.13</v>
      </c>
      <c r="L9" s="22">
        <f t="shared" si="2"/>
        <v>0.14000000000000001</v>
      </c>
      <c r="M9" s="22">
        <f t="shared" si="3"/>
        <v>0.15</v>
      </c>
      <c r="N9" s="22">
        <f t="shared" si="4"/>
        <v>0.14000000000000001</v>
      </c>
      <c r="O9" s="22">
        <f t="shared" si="5"/>
        <v>0.14000000000000001</v>
      </c>
      <c r="P9" s="22">
        <f t="shared" si="26"/>
        <v>0.14000000000000001</v>
      </c>
      <c r="Q9" s="22">
        <f t="shared" si="6"/>
        <v>0.13</v>
      </c>
      <c r="R9" s="22">
        <f t="shared" si="7"/>
        <v>0.14000000000000001</v>
      </c>
      <c r="S9" s="22">
        <f t="shared" si="8"/>
        <v>0.14000000000000001</v>
      </c>
      <c r="T9" s="22">
        <f t="shared" si="9"/>
        <v>0.15</v>
      </c>
      <c r="U9" s="22">
        <f t="shared" si="10"/>
        <v>0.14000000000000001</v>
      </c>
      <c r="V9" s="22">
        <f t="shared" si="11"/>
        <v>0.14000000000000001</v>
      </c>
      <c r="W9" s="22">
        <f t="shared" si="12"/>
        <v>0.14000000000000001</v>
      </c>
      <c r="X9" s="22">
        <f t="shared" si="13"/>
        <v>0.14000000000000001</v>
      </c>
      <c r="Y9" s="22">
        <f t="shared" si="14"/>
        <v>0.12</v>
      </c>
      <c r="Z9" s="22">
        <f t="shared" si="15"/>
        <v>0.14000000000000001</v>
      </c>
      <c r="AA9" s="22">
        <f t="shared" si="16"/>
        <v>0.12</v>
      </c>
      <c r="AB9" s="22">
        <f t="shared" si="17"/>
        <v>0.13</v>
      </c>
      <c r="AC9" s="22">
        <f t="shared" si="18"/>
        <v>0.14000000000000001</v>
      </c>
      <c r="AD9" s="22">
        <f t="shared" si="19"/>
        <v>0.17</v>
      </c>
      <c r="AE9" s="22">
        <f t="shared" si="20"/>
        <v>0.12</v>
      </c>
      <c r="AF9" s="22">
        <f t="shared" si="21"/>
        <v>0.13</v>
      </c>
      <c r="AG9" s="22">
        <f t="shared" si="22"/>
        <v>0.12</v>
      </c>
      <c r="AH9" s="22">
        <f t="shared" si="23"/>
        <v>0.12</v>
      </c>
      <c r="AI9" s="22">
        <f t="shared" si="24"/>
        <v>0.14000000000000001</v>
      </c>
      <c r="AJ9" s="22">
        <f t="shared" si="25"/>
        <v>0.12</v>
      </c>
    </row>
    <row r="10" spans="1:36" ht="12.95" customHeight="1">
      <c r="A10" s="21">
        <v>107</v>
      </c>
      <c r="B10" s="78" t="s">
        <v>451</v>
      </c>
      <c r="C10" s="79"/>
      <c r="D10" s="21">
        <v>24</v>
      </c>
      <c r="E10" s="21">
        <v>17</v>
      </c>
      <c r="F10" s="4">
        <f t="shared" si="0"/>
        <v>0.38</v>
      </c>
      <c r="G10" s="5" t="s">
        <v>452</v>
      </c>
      <c r="H10" s="21" t="s">
        <v>443</v>
      </c>
      <c r="I10" s="21" t="s">
        <v>453</v>
      </c>
      <c r="J10" s="1" t="s">
        <v>15</v>
      </c>
      <c r="K10" s="22">
        <f t="shared" si="1"/>
        <v>0.34</v>
      </c>
      <c r="L10" s="22">
        <f t="shared" si="2"/>
        <v>0.38</v>
      </c>
      <c r="M10" s="22">
        <f t="shared" si="3"/>
        <v>0.37</v>
      </c>
      <c r="N10" s="22">
        <f t="shared" si="4"/>
        <v>0.37</v>
      </c>
      <c r="O10" s="22">
        <f t="shared" si="5"/>
        <v>0.38</v>
      </c>
      <c r="P10" s="22">
        <f t="shared" si="26"/>
        <v>0.37</v>
      </c>
      <c r="Q10" s="22">
        <f t="shared" si="6"/>
        <v>0.34</v>
      </c>
      <c r="R10" s="22">
        <f t="shared" si="7"/>
        <v>0.38</v>
      </c>
      <c r="S10" s="22">
        <f t="shared" si="8"/>
        <v>0.38</v>
      </c>
      <c r="T10" s="22">
        <f t="shared" si="9"/>
        <v>0.38</v>
      </c>
      <c r="U10" s="22">
        <f t="shared" si="10"/>
        <v>0.38</v>
      </c>
      <c r="V10" s="22">
        <f t="shared" si="11"/>
        <v>0.4</v>
      </c>
      <c r="W10" s="22">
        <f t="shared" si="12"/>
        <v>0.37</v>
      </c>
      <c r="X10" s="22">
        <f t="shared" si="13"/>
        <v>0.37</v>
      </c>
      <c r="Y10" s="22">
        <f t="shared" si="14"/>
        <v>0.34</v>
      </c>
      <c r="Z10" s="22">
        <f t="shared" si="15"/>
        <v>0.37</v>
      </c>
      <c r="AA10" s="22">
        <f t="shared" si="16"/>
        <v>0.33</v>
      </c>
      <c r="AB10" s="22">
        <f t="shared" si="17"/>
        <v>0.39</v>
      </c>
      <c r="AC10" s="22">
        <f t="shared" si="18"/>
        <v>0.39</v>
      </c>
      <c r="AD10" s="22">
        <f t="shared" si="19"/>
        <v>0.41</v>
      </c>
      <c r="AE10" s="22">
        <f t="shared" si="20"/>
        <v>0.35</v>
      </c>
      <c r="AF10" s="22">
        <f t="shared" si="21"/>
        <v>0.39</v>
      </c>
      <c r="AG10" s="22">
        <f t="shared" si="22"/>
        <v>0.33</v>
      </c>
      <c r="AH10" s="22">
        <f t="shared" si="23"/>
        <v>0.35</v>
      </c>
      <c r="AI10" s="22">
        <f t="shared" si="24"/>
        <v>0.37</v>
      </c>
      <c r="AJ10" s="22">
        <f t="shared" si="25"/>
        <v>0.35</v>
      </c>
    </row>
    <row r="11" spans="1:36" ht="12.95" customHeight="1">
      <c r="A11" s="21">
        <v>108</v>
      </c>
      <c r="B11" s="78" t="s">
        <v>451</v>
      </c>
      <c r="C11" s="79"/>
      <c r="D11" s="21">
        <v>24</v>
      </c>
      <c r="E11" s="21">
        <v>18</v>
      </c>
      <c r="F11" s="4">
        <f t="shared" si="0"/>
        <v>0.4</v>
      </c>
      <c r="G11" s="5"/>
      <c r="H11" s="21"/>
      <c r="I11" s="21"/>
      <c r="J11" s="1" t="s">
        <v>15</v>
      </c>
      <c r="K11" s="22">
        <f t="shared" si="1"/>
        <v>0.36</v>
      </c>
      <c r="L11" s="22">
        <f t="shared" si="2"/>
        <v>0.4</v>
      </c>
      <c r="M11" s="22">
        <f t="shared" si="3"/>
        <v>0.4</v>
      </c>
      <c r="N11" s="22">
        <f t="shared" si="4"/>
        <v>0.4</v>
      </c>
      <c r="O11" s="22">
        <f t="shared" si="5"/>
        <v>0.4</v>
      </c>
      <c r="P11" s="22">
        <f t="shared" si="26"/>
        <v>0.4</v>
      </c>
      <c r="Q11" s="22">
        <f t="shared" si="6"/>
        <v>0.36</v>
      </c>
      <c r="R11" s="22">
        <f t="shared" si="7"/>
        <v>0.4</v>
      </c>
      <c r="S11" s="22">
        <f t="shared" si="8"/>
        <v>0.4</v>
      </c>
      <c r="T11" s="22">
        <f t="shared" si="9"/>
        <v>0.41</v>
      </c>
      <c r="U11" s="22">
        <f t="shared" si="10"/>
        <v>0.4</v>
      </c>
      <c r="V11" s="22">
        <f t="shared" si="11"/>
        <v>0.42</v>
      </c>
      <c r="W11" s="22">
        <f t="shared" si="12"/>
        <v>0.39</v>
      </c>
      <c r="X11" s="22">
        <f t="shared" si="13"/>
        <v>0.39</v>
      </c>
      <c r="Y11" s="22">
        <f t="shared" si="14"/>
        <v>0.36</v>
      </c>
      <c r="Z11" s="22">
        <f t="shared" si="15"/>
        <v>0.39</v>
      </c>
      <c r="AA11" s="22">
        <f t="shared" si="16"/>
        <v>0.35</v>
      </c>
      <c r="AB11" s="22">
        <f t="shared" si="17"/>
        <v>0.41</v>
      </c>
      <c r="AC11" s="22">
        <f t="shared" si="18"/>
        <v>0.41</v>
      </c>
      <c r="AD11" s="22">
        <f t="shared" si="19"/>
        <v>0.44</v>
      </c>
      <c r="AE11" s="22">
        <f t="shared" si="20"/>
        <v>0.37</v>
      </c>
      <c r="AF11" s="22">
        <f t="shared" si="21"/>
        <v>0.41</v>
      </c>
      <c r="AG11" s="22">
        <f t="shared" si="22"/>
        <v>0.35</v>
      </c>
      <c r="AH11" s="22">
        <f t="shared" si="23"/>
        <v>0.37</v>
      </c>
      <c r="AI11" s="22">
        <f t="shared" si="24"/>
        <v>0.39</v>
      </c>
      <c r="AJ11" s="22">
        <f t="shared" si="25"/>
        <v>0.37</v>
      </c>
    </row>
    <row r="12" spans="1:36" ht="12.95" customHeight="1">
      <c r="A12" s="21">
        <v>109</v>
      </c>
      <c r="B12" s="78" t="s">
        <v>451</v>
      </c>
      <c r="C12" s="79"/>
      <c r="D12" s="21">
        <v>22</v>
      </c>
      <c r="E12" s="21">
        <v>19</v>
      </c>
      <c r="F12" s="4">
        <f t="shared" si="0"/>
        <v>0.37</v>
      </c>
      <c r="G12" s="5" t="s">
        <v>455</v>
      </c>
      <c r="H12" s="21" t="s">
        <v>443</v>
      </c>
      <c r="I12" s="21" t="s">
        <v>453</v>
      </c>
      <c r="J12" s="1" t="s">
        <v>15</v>
      </c>
      <c r="K12" s="22">
        <f t="shared" si="1"/>
        <v>0.33</v>
      </c>
      <c r="L12" s="22">
        <f t="shared" si="2"/>
        <v>0.36</v>
      </c>
      <c r="M12" s="22">
        <f t="shared" si="3"/>
        <v>0.36</v>
      </c>
      <c r="N12" s="22">
        <f t="shared" si="4"/>
        <v>0.36</v>
      </c>
      <c r="O12" s="22">
        <f t="shared" si="5"/>
        <v>0.36</v>
      </c>
      <c r="P12" s="22">
        <f t="shared" si="26"/>
        <v>0.36</v>
      </c>
      <c r="Q12" s="22">
        <f t="shared" si="6"/>
        <v>0.33</v>
      </c>
      <c r="R12" s="22">
        <f t="shared" si="7"/>
        <v>0.36</v>
      </c>
      <c r="S12" s="22">
        <f t="shared" si="8"/>
        <v>0.37</v>
      </c>
      <c r="T12" s="22">
        <f t="shared" si="9"/>
        <v>0.38</v>
      </c>
      <c r="U12" s="22">
        <f t="shared" si="10"/>
        <v>0.37</v>
      </c>
      <c r="V12" s="22">
        <f t="shared" si="11"/>
        <v>0.37</v>
      </c>
      <c r="W12" s="22">
        <f t="shared" si="12"/>
        <v>0.35</v>
      </c>
      <c r="X12" s="22">
        <f t="shared" si="13"/>
        <v>0.35</v>
      </c>
      <c r="Y12" s="22">
        <f t="shared" si="14"/>
        <v>0.32</v>
      </c>
      <c r="Z12" s="22">
        <f t="shared" si="15"/>
        <v>0.35</v>
      </c>
      <c r="AA12" s="22">
        <f t="shared" si="16"/>
        <v>0.31</v>
      </c>
      <c r="AB12" s="22">
        <f t="shared" si="17"/>
        <v>0.37</v>
      </c>
      <c r="AC12" s="22">
        <f t="shared" si="18"/>
        <v>0.37</v>
      </c>
      <c r="AD12" s="22">
        <f t="shared" si="19"/>
        <v>0.41</v>
      </c>
      <c r="AE12" s="22">
        <f t="shared" si="20"/>
        <v>0.33</v>
      </c>
      <c r="AF12" s="22">
        <f t="shared" si="21"/>
        <v>0.37</v>
      </c>
      <c r="AG12" s="22">
        <f t="shared" si="22"/>
        <v>0.31</v>
      </c>
      <c r="AH12" s="22">
        <f t="shared" si="23"/>
        <v>0.33</v>
      </c>
      <c r="AI12" s="22">
        <f t="shared" si="24"/>
        <v>0.35</v>
      </c>
      <c r="AJ12" s="22">
        <f t="shared" si="25"/>
        <v>0.33</v>
      </c>
    </row>
    <row r="13" spans="1:36" ht="12.95" customHeight="1">
      <c r="A13" s="21">
        <v>110</v>
      </c>
      <c r="B13" s="78" t="s">
        <v>451</v>
      </c>
      <c r="C13" s="79"/>
      <c r="D13" s="21">
        <v>24</v>
      </c>
      <c r="E13" s="21">
        <v>18</v>
      </c>
      <c r="F13" s="4">
        <f t="shared" si="0"/>
        <v>0.4</v>
      </c>
      <c r="G13" s="5"/>
      <c r="H13" s="21"/>
      <c r="I13" s="21"/>
      <c r="J13" s="1" t="s">
        <v>15</v>
      </c>
      <c r="K13" s="22">
        <f t="shared" si="1"/>
        <v>0.36</v>
      </c>
      <c r="L13" s="22">
        <f t="shared" si="2"/>
        <v>0.4</v>
      </c>
      <c r="M13" s="22">
        <f t="shared" si="3"/>
        <v>0.4</v>
      </c>
      <c r="N13" s="22">
        <f t="shared" si="4"/>
        <v>0.4</v>
      </c>
      <c r="O13" s="22">
        <f t="shared" si="5"/>
        <v>0.4</v>
      </c>
      <c r="P13" s="22">
        <f t="shared" si="26"/>
        <v>0.4</v>
      </c>
      <c r="Q13" s="22">
        <f t="shared" si="6"/>
        <v>0.36</v>
      </c>
      <c r="R13" s="22">
        <f t="shared" si="7"/>
        <v>0.4</v>
      </c>
      <c r="S13" s="22">
        <f t="shared" si="8"/>
        <v>0.4</v>
      </c>
      <c r="T13" s="22">
        <f t="shared" si="9"/>
        <v>0.41</v>
      </c>
      <c r="U13" s="22">
        <f t="shared" si="10"/>
        <v>0.4</v>
      </c>
      <c r="V13" s="22">
        <f t="shared" si="11"/>
        <v>0.42</v>
      </c>
      <c r="W13" s="22">
        <f t="shared" si="12"/>
        <v>0.39</v>
      </c>
      <c r="X13" s="22">
        <f t="shared" si="13"/>
        <v>0.39</v>
      </c>
      <c r="Y13" s="22">
        <f t="shared" si="14"/>
        <v>0.36</v>
      </c>
      <c r="Z13" s="22">
        <f t="shared" si="15"/>
        <v>0.39</v>
      </c>
      <c r="AA13" s="22">
        <f t="shared" si="16"/>
        <v>0.35</v>
      </c>
      <c r="AB13" s="22">
        <f t="shared" si="17"/>
        <v>0.41</v>
      </c>
      <c r="AC13" s="22">
        <f t="shared" si="18"/>
        <v>0.41</v>
      </c>
      <c r="AD13" s="22">
        <f t="shared" si="19"/>
        <v>0.44</v>
      </c>
      <c r="AE13" s="22">
        <f t="shared" si="20"/>
        <v>0.37</v>
      </c>
      <c r="AF13" s="22">
        <f t="shared" si="21"/>
        <v>0.41</v>
      </c>
      <c r="AG13" s="22">
        <f t="shared" si="22"/>
        <v>0.35</v>
      </c>
      <c r="AH13" s="22">
        <f t="shared" si="23"/>
        <v>0.37</v>
      </c>
      <c r="AI13" s="22">
        <f t="shared" si="24"/>
        <v>0.39</v>
      </c>
      <c r="AJ13" s="22">
        <f t="shared" si="25"/>
        <v>0.37</v>
      </c>
    </row>
    <row r="14" spans="1:36" ht="12.95" customHeight="1">
      <c r="A14" s="21">
        <v>111</v>
      </c>
      <c r="B14" s="78" t="s">
        <v>451</v>
      </c>
      <c r="C14" s="79"/>
      <c r="D14" s="21">
        <v>22</v>
      </c>
      <c r="E14" s="21">
        <v>16</v>
      </c>
      <c r="F14" s="4">
        <f t="shared" si="0"/>
        <v>0.3</v>
      </c>
      <c r="G14" s="5"/>
      <c r="H14" s="21"/>
      <c r="I14" s="21"/>
      <c r="J14" s="1" t="s">
        <v>15</v>
      </c>
      <c r="K14" s="22">
        <f t="shared" si="1"/>
        <v>0.28000000000000003</v>
      </c>
      <c r="L14" s="22">
        <f t="shared" si="2"/>
        <v>0.3</v>
      </c>
      <c r="M14" s="22">
        <f t="shared" si="3"/>
        <v>0.3</v>
      </c>
      <c r="N14" s="22">
        <f t="shared" si="4"/>
        <v>0.3</v>
      </c>
      <c r="O14" s="22">
        <f t="shared" si="5"/>
        <v>0.3</v>
      </c>
      <c r="P14" s="22">
        <f t="shared" si="26"/>
        <v>0.3</v>
      </c>
      <c r="Q14" s="22">
        <f t="shared" si="6"/>
        <v>0.28000000000000003</v>
      </c>
      <c r="R14" s="22">
        <f t="shared" si="7"/>
        <v>0.3</v>
      </c>
      <c r="S14" s="22">
        <f t="shared" si="8"/>
        <v>0.3</v>
      </c>
      <c r="T14" s="22">
        <f t="shared" si="9"/>
        <v>0.3</v>
      </c>
      <c r="U14" s="22">
        <f t="shared" si="10"/>
        <v>0.3</v>
      </c>
      <c r="V14" s="22">
        <f t="shared" si="11"/>
        <v>0.32</v>
      </c>
      <c r="W14" s="22">
        <f t="shared" si="12"/>
        <v>0.3</v>
      </c>
      <c r="X14" s="22">
        <f t="shared" si="13"/>
        <v>0.3</v>
      </c>
      <c r="Y14" s="22">
        <f t="shared" si="14"/>
        <v>0.27</v>
      </c>
      <c r="Z14" s="22">
        <f t="shared" si="15"/>
        <v>0.3</v>
      </c>
      <c r="AA14" s="22">
        <f t="shared" si="16"/>
        <v>0.27</v>
      </c>
      <c r="AB14" s="22">
        <f t="shared" si="17"/>
        <v>0.31</v>
      </c>
      <c r="AC14" s="22">
        <f t="shared" si="18"/>
        <v>0.31</v>
      </c>
      <c r="AD14" s="22">
        <f t="shared" si="19"/>
        <v>0.34</v>
      </c>
      <c r="AE14" s="22">
        <f t="shared" si="20"/>
        <v>0.28000000000000003</v>
      </c>
      <c r="AF14" s="22">
        <f t="shared" si="21"/>
        <v>0.31</v>
      </c>
      <c r="AG14" s="22">
        <f t="shared" si="22"/>
        <v>0.27</v>
      </c>
      <c r="AH14" s="22">
        <f t="shared" si="23"/>
        <v>0.28000000000000003</v>
      </c>
      <c r="AI14" s="22">
        <f t="shared" si="24"/>
        <v>0.3</v>
      </c>
      <c r="AJ14" s="22">
        <f t="shared" si="25"/>
        <v>0.28000000000000003</v>
      </c>
    </row>
    <row r="15" spans="1:36" ht="12.95" customHeight="1">
      <c r="A15" s="21">
        <v>112</v>
      </c>
      <c r="B15" s="78" t="s">
        <v>451</v>
      </c>
      <c r="C15" s="79"/>
      <c r="D15" s="21">
        <v>12</v>
      </c>
      <c r="E15" s="21">
        <v>15</v>
      </c>
      <c r="F15" s="4">
        <f t="shared" si="0"/>
        <v>0.09</v>
      </c>
      <c r="G15" s="5"/>
      <c r="H15" s="21"/>
      <c r="I15" s="21"/>
      <c r="J15" s="1" t="s">
        <v>15</v>
      </c>
      <c r="K15" s="22">
        <f t="shared" si="1"/>
        <v>0.09</v>
      </c>
      <c r="L15" s="22">
        <f t="shared" si="2"/>
        <v>0.09</v>
      </c>
      <c r="M15" s="22">
        <f t="shared" si="3"/>
        <v>0.1</v>
      </c>
      <c r="N15" s="22">
        <f t="shared" si="4"/>
        <v>0.1</v>
      </c>
      <c r="O15" s="22">
        <f t="shared" si="5"/>
        <v>0.1</v>
      </c>
      <c r="P15" s="22">
        <f t="shared" si="26"/>
        <v>0.09</v>
      </c>
      <c r="Q15" s="22">
        <f t="shared" si="6"/>
        <v>0.09</v>
      </c>
      <c r="R15" s="22">
        <f t="shared" si="7"/>
        <v>0.09</v>
      </c>
      <c r="S15" s="22">
        <f t="shared" si="8"/>
        <v>0.1</v>
      </c>
      <c r="T15" s="22">
        <f t="shared" si="9"/>
        <v>0.1</v>
      </c>
      <c r="U15" s="22">
        <f t="shared" si="10"/>
        <v>0.09</v>
      </c>
      <c r="V15" s="22">
        <f t="shared" si="11"/>
        <v>0.09</v>
      </c>
      <c r="W15" s="22">
        <f t="shared" si="12"/>
        <v>0.09</v>
      </c>
      <c r="X15" s="22">
        <f t="shared" si="13"/>
        <v>0.09</v>
      </c>
      <c r="Y15" s="22">
        <f t="shared" si="14"/>
        <v>0.08</v>
      </c>
      <c r="Z15" s="22">
        <f t="shared" si="15"/>
        <v>0.09</v>
      </c>
      <c r="AA15" s="22">
        <f t="shared" si="16"/>
        <v>0.08</v>
      </c>
      <c r="AB15" s="22">
        <f t="shared" si="17"/>
        <v>0.09</v>
      </c>
      <c r="AC15" s="22">
        <f t="shared" si="18"/>
        <v>0.09</v>
      </c>
      <c r="AD15" s="22">
        <f t="shared" si="19"/>
        <v>0.12</v>
      </c>
      <c r="AE15" s="22">
        <f t="shared" si="20"/>
        <v>0.08</v>
      </c>
      <c r="AF15" s="22">
        <f t="shared" si="21"/>
        <v>0.09</v>
      </c>
      <c r="AG15" s="22">
        <f t="shared" si="22"/>
        <v>0.08</v>
      </c>
      <c r="AH15" s="22">
        <f t="shared" si="23"/>
        <v>0.08</v>
      </c>
      <c r="AI15" s="22">
        <f t="shared" si="24"/>
        <v>0.09</v>
      </c>
      <c r="AJ15" s="22">
        <f t="shared" si="25"/>
        <v>0.08</v>
      </c>
    </row>
    <row r="16" spans="1:36" ht="12.95" customHeight="1">
      <c r="A16" s="21">
        <v>113</v>
      </c>
      <c r="B16" s="78" t="s">
        <v>451</v>
      </c>
      <c r="C16" s="79"/>
      <c r="D16" s="21">
        <v>26</v>
      </c>
      <c r="E16" s="21">
        <v>17</v>
      </c>
      <c r="F16" s="4">
        <f t="shared" si="0"/>
        <v>0.43</v>
      </c>
      <c r="G16" s="5"/>
      <c r="H16" s="21" t="s">
        <v>443</v>
      </c>
      <c r="I16" s="21" t="s">
        <v>444</v>
      </c>
      <c r="J16" s="1" t="s">
        <v>15</v>
      </c>
      <c r="K16" s="22">
        <f t="shared" si="1"/>
        <v>0.39</v>
      </c>
      <c r="L16" s="22">
        <f t="shared" si="2"/>
        <v>0.44</v>
      </c>
      <c r="M16" s="22">
        <f t="shared" si="3"/>
        <v>0.43</v>
      </c>
      <c r="N16" s="22">
        <f t="shared" si="4"/>
        <v>0.43</v>
      </c>
      <c r="O16" s="22">
        <f t="shared" si="5"/>
        <v>0.44</v>
      </c>
      <c r="P16" s="22">
        <f t="shared" si="26"/>
        <v>0.43</v>
      </c>
      <c r="Q16" s="22">
        <f t="shared" si="6"/>
        <v>0.4</v>
      </c>
      <c r="R16" s="22">
        <f t="shared" si="7"/>
        <v>0.44</v>
      </c>
      <c r="S16" s="22">
        <f t="shared" si="8"/>
        <v>0.43</v>
      </c>
      <c r="T16" s="22">
        <f t="shared" si="9"/>
        <v>0.44</v>
      </c>
      <c r="U16" s="22">
        <f t="shared" si="10"/>
        <v>0.43</v>
      </c>
      <c r="V16" s="22">
        <f t="shared" si="11"/>
        <v>0.46</v>
      </c>
      <c r="W16" s="22">
        <f t="shared" si="12"/>
        <v>0.43</v>
      </c>
      <c r="X16" s="22">
        <f t="shared" si="13"/>
        <v>0.43</v>
      </c>
      <c r="Y16" s="22">
        <f t="shared" si="14"/>
        <v>0.4</v>
      </c>
      <c r="Z16" s="22">
        <f t="shared" si="15"/>
        <v>0.43</v>
      </c>
      <c r="AA16" s="22">
        <f t="shared" si="16"/>
        <v>0.38</v>
      </c>
      <c r="AB16" s="22">
        <f t="shared" si="17"/>
        <v>0.46</v>
      </c>
      <c r="AC16" s="22">
        <f t="shared" si="18"/>
        <v>0.45</v>
      </c>
      <c r="AD16" s="22">
        <f t="shared" si="19"/>
        <v>0.47</v>
      </c>
      <c r="AE16" s="22">
        <f t="shared" si="20"/>
        <v>0.41</v>
      </c>
      <c r="AF16" s="22">
        <f t="shared" si="21"/>
        <v>0.45</v>
      </c>
      <c r="AG16" s="22">
        <f t="shared" si="22"/>
        <v>0.39</v>
      </c>
      <c r="AH16" s="22">
        <f t="shared" si="23"/>
        <v>0.41</v>
      </c>
      <c r="AI16" s="22">
        <f t="shared" si="24"/>
        <v>0.43</v>
      </c>
      <c r="AJ16" s="22">
        <f t="shared" si="25"/>
        <v>0.41</v>
      </c>
    </row>
    <row r="17" spans="1:36" ht="12.95" customHeight="1">
      <c r="A17" s="21">
        <v>114</v>
      </c>
      <c r="B17" s="78" t="s">
        <v>451</v>
      </c>
      <c r="C17" s="79"/>
      <c r="D17" s="21">
        <v>26</v>
      </c>
      <c r="E17" s="21">
        <v>18</v>
      </c>
      <c r="F17" s="4">
        <f t="shared" si="0"/>
        <v>0.46</v>
      </c>
      <c r="G17" s="5"/>
      <c r="H17" s="21"/>
      <c r="I17" s="21"/>
      <c r="J17" s="1" t="s">
        <v>15</v>
      </c>
      <c r="K17" s="22">
        <f t="shared" si="1"/>
        <v>0.42</v>
      </c>
      <c r="L17" s="22">
        <f t="shared" si="2"/>
        <v>0.46</v>
      </c>
      <c r="M17" s="22">
        <f t="shared" si="3"/>
        <v>0.46</v>
      </c>
      <c r="N17" s="22">
        <f t="shared" si="4"/>
        <v>0.46</v>
      </c>
      <c r="O17" s="22">
        <f t="shared" si="5"/>
        <v>0.46</v>
      </c>
      <c r="P17" s="22">
        <f t="shared" si="26"/>
        <v>0.46</v>
      </c>
      <c r="Q17" s="22">
        <f t="shared" si="6"/>
        <v>0.42</v>
      </c>
      <c r="R17" s="22">
        <f t="shared" si="7"/>
        <v>0.47</v>
      </c>
      <c r="S17" s="22">
        <f t="shared" si="8"/>
        <v>0.46</v>
      </c>
      <c r="T17" s="22">
        <f t="shared" si="9"/>
        <v>0.47</v>
      </c>
      <c r="U17" s="22">
        <f t="shared" si="10"/>
        <v>0.46</v>
      </c>
      <c r="V17" s="22">
        <f t="shared" si="11"/>
        <v>0.49</v>
      </c>
      <c r="W17" s="22">
        <f t="shared" si="12"/>
        <v>0.45</v>
      </c>
      <c r="X17" s="22">
        <f t="shared" si="13"/>
        <v>0.45</v>
      </c>
      <c r="Y17" s="22">
        <f t="shared" si="14"/>
        <v>0.43</v>
      </c>
      <c r="Z17" s="22">
        <f t="shared" si="15"/>
        <v>0.45</v>
      </c>
      <c r="AA17" s="22">
        <f t="shared" si="16"/>
        <v>0.4</v>
      </c>
      <c r="AB17" s="22">
        <f t="shared" si="17"/>
        <v>0.48</v>
      </c>
      <c r="AC17" s="22">
        <f t="shared" si="18"/>
        <v>0.48</v>
      </c>
      <c r="AD17" s="22">
        <f t="shared" si="19"/>
        <v>0.5</v>
      </c>
      <c r="AE17" s="22">
        <f t="shared" si="20"/>
        <v>0.43</v>
      </c>
      <c r="AF17" s="22">
        <f t="shared" si="21"/>
        <v>0.48</v>
      </c>
      <c r="AG17" s="22">
        <f t="shared" si="22"/>
        <v>0.41</v>
      </c>
      <c r="AH17" s="22">
        <f t="shared" si="23"/>
        <v>0.43</v>
      </c>
      <c r="AI17" s="22">
        <f t="shared" si="24"/>
        <v>0.45</v>
      </c>
      <c r="AJ17" s="22">
        <f t="shared" si="25"/>
        <v>0.43</v>
      </c>
    </row>
    <row r="18" spans="1:36" ht="12.95" customHeight="1">
      <c r="A18" s="21">
        <v>115</v>
      </c>
      <c r="B18" s="78" t="s">
        <v>451</v>
      </c>
      <c r="C18" s="79"/>
      <c r="D18" s="21">
        <v>16</v>
      </c>
      <c r="E18" s="21">
        <v>16</v>
      </c>
      <c r="F18" s="4">
        <f t="shared" si="0"/>
        <v>0.17</v>
      </c>
      <c r="G18" s="5" t="s">
        <v>452</v>
      </c>
      <c r="H18" s="21" t="s">
        <v>443</v>
      </c>
      <c r="I18" s="21" t="s">
        <v>453</v>
      </c>
      <c r="J18" s="1" t="s">
        <v>15</v>
      </c>
      <c r="K18" s="22">
        <f t="shared" si="1"/>
        <v>0.16</v>
      </c>
      <c r="L18" s="22">
        <f t="shared" si="2"/>
        <v>0.17</v>
      </c>
      <c r="M18" s="22">
        <f t="shared" si="3"/>
        <v>0.17</v>
      </c>
      <c r="N18" s="22">
        <f t="shared" si="4"/>
        <v>0.17</v>
      </c>
      <c r="O18" s="22">
        <f t="shared" si="5"/>
        <v>0.17</v>
      </c>
      <c r="P18" s="22">
        <f t="shared" si="26"/>
        <v>0.17</v>
      </c>
      <c r="Q18" s="22">
        <f t="shared" si="6"/>
        <v>0.15</v>
      </c>
      <c r="R18" s="22">
        <f t="shared" si="7"/>
        <v>0.17</v>
      </c>
      <c r="S18" s="22">
        <f t="shared" si="8"/>
        <v>0.17</v>
      </c>
      <c r="T18" s="22">
        <f t="shared" si="9"/>
        <v>0.18</v>
      </c>
      <c r="U18" s="22">
        <f t="shared" si="10"/>
        <v>0.17</v>
      </c>
      <c r="V18" s="22">
        <f t="shared" si="11"/>
        <v>0.17</v>
      </c>
      <c r="W18" s="22">
        <f t="shared" si="12"/>
        <v>0.16</v>
      </c>
      <c r="X18" s="22">
        <f t="shared" si="13"/>
        <v>0.17</v>
      </c>
      <c r="Y18" s="22">
        <f t="shared" si="14"/>
        <v>0.14000000000000001</v>
      </c>
      <c r="Z18" s="22">
        <f t="shared" si="15"/>
        <v>0.16</v>
      </c>
      <c r="AA18" s="22">
        <f t="shared" si="16"/>
        <v>0.15</v>
      </c>
      <c r="AB18" s="22">
        <f t="shared" si="17"/>
        <v>0.16</v>
      </c>
      <c r="AC18" s="22">
        <f t="shared" si="18"/>
        <v>0.17</v>
      </c>
      <c r="AD18" s="22">
        <f t="shared" si="19"/>
        <v>0.2</v>
      </c>
      <c r="AE18" s="22">
        <f t="shared" si="20"/>
        <v>0.15</v>
      </c>
      <c r="AF18" s="22">
        <f t="shared" si="21"/>
        <v>0.16</v>
      </c>
      <c r="AG18" s="22">
        <f t="shared" si="22"/>
        <v>0.14000000000000001</v>
      </c>
      <c r="AH18" s="22">
        <f t="shared" si="23"/>
        <v>0.15</v>
      </c>
      <c r="AI18" s="22">
        <f t="shared" si="24"/>
        <v>0.17</v>
      </c>
      <c r="AJ18" s="22">
        <f t="shared" si="25"/>
        <v>0.15</v>
      </c>
    </row>
    <row r="19" spans="1:36" ht="12.95" customHeight="1">
      <c r="A19" s="21">
        <v>116</v>
      </c>
      <c r="B19" s="78" t="s">
        <v>451</v>
      </c>
      <c r="C19" s="79"/>
      <c r="D19" s="21">
        <v>20</v>
      </c>
      <c r="E19" s="21">
        <v>17</v>
      </c>
      <c r="F19" s="4">
        <f t="shared" si="0"/>
        <v>0.27</v>
      </c>
      <c r="G19" s="5" t="s">
        <v>454</v>
      </c>
      <c r="H19" s="21"/>
      <c r="I19" s="21"/>
      <c r="J19" s="1" t="s">
        <v>15</v>
      </c>
      <c r="K19" s="22">
        <f t="shared" si="1"/>
        <v>0.25</v>
      </c>
      <c r="L19" s="22">
        <f t="shared" si="2"/>
        <v>0.27</v>
      </c>
      <c r="M19" s="22">
        <f t="shared" si="3"/>
        <v>0.27</v>
      </c>
      <c r="N19" s="22">
        <f t="shared" si="4"/>
        <v>0.27</v>
      </c>
      <c r="O19" s="22">
        <f t="shared" si="5"/>
        <v>0.27</v>
      </c>
      <c r="P19" s="22">
        <f t="shared" si="26"/>
        <v>0.27</v>
      </c>
      <c r="Q19" s="22">
        <f t="shared" si="6"/>
        <v>0.25</v>
      </c>
      <c r="R19" s="22">
        <f t="shared" si="7"/>
        <v>0.27</v>
      </c>
      <c r="S19" s="22">
        <f t="shared" si="8"/>
        <v>0.27</v>
      </c>
      <c r="T19" s="22">
        <f t="shared" si="9"/>
        <v>0.28000000000000003</v>
      </c>
      <c r="U19" s="22">
        <f t="shared" si="10"/>
        <v>0.27</v>
      </c>
      <c r="V19" s="22">
        <f t="shared" si="11"/>
        <v>0.28000000000000003</v>
      </c>
      <c r="W19" s="22">
        <f t="shared" si="12"/>
        <v>0.26</v>
      </c>
      <c r="X19" s="22">
        <f t="shared" si="13"/>
        <v>0.27</v>
      </c>
      <c r="Y19" s="22">
        <f t="shared" si="14"/>
        <v>0.24</v>
      </c>
      <c r="Z19" s="22">
        <f t="shared" si="15"/>
        <v>0.26</v>
      </c>
      <c r="AA19" s="22">
        <f t="shared" si="16"/>
        <v>0.24</v>
      </c>
      <c r="AB19" s="22">
        <f t="shared" si="17"/>
        <v>0.27</v>
      </c>
      <c r="AC19" s="22">
        <f t="shared" si="18"/>
        <v>0.27</v>
      </c>
      <c r="AD19" s="22">
        <f t="shared" si="19"/>
        <v>0.31</v>
      </c>
      <c r="AE19" s="22">
        <f t="shared" si="20"/>
        <v>0.25</v>
      </c>
      <c r="AF19" s="22">
        <f t="shared" si="21"/>
        <v>0.27</v>
      </c>
      <c r="AG19" s="22">
        <f t="shared" si="22"/>
        <v>0.23</v>
      </c>
      <c r="AH19" s="22">
        <f t="shared" si="23"/>
        <v>0.25</v>
      </c>
      <c r="AI19" s="22">
        <f t="shared" si="24"/>
        <v>0.27</v>
      </c>
      <c r="AJ19" s="22">
        <f t="shared" si="25"/>
        <v>0.25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501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16</v>
      </c>
      <c r="D47" s="13">
        <f>COUNTIF(G4:G43,"*下層*")</f>
        <v>0</v>
      </c>
      <c r="E47" s="13">
        <f>COUNTA(A4:A43)</f>
        <v>16</v>
      </c>
      <c r="F47" s="9"/>
      <c r="G47" s="14">
        <f>C47*100</f>
        <v>1600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17</v>
      </c>
      <c r="D48" s="13" t="str">
        <f>IF(D47&gt;0,ROUND(SUMIF(G4:G43,"*下層*",E4:E43)/D47,0),"")</f>
        <v/>
      </c>
      <c r="E48" s="13">
        <f>ROUND(SUM(E4:E43)/E47,0)</f>
        <v>17</v>
      </c>
      <c r="F48" s="12"/>
      <c r="G48" s="14">
        <f>C48</f>
        <v>17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22</v>
      </c>
      <c r="D49" s="13" t="str">
        <f>IF(D47&gt;0,ROUND(SUMIF(G4:G43,"*下層*",D4:D43)/D47,0),"")</f>
        <v/>
      </c>
      <c r="E49" s="13">
        <f>ROUND(SUM(D4:D43)/E47,0)</f>
        <v>22</v>
      </c>
      <c r="F49" s="12"/>
      <c r="G49" s="14">
        <f>C49</f>
        <v>22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5.24</v>
      </c>
      <c r="D50" s="15">
        <f>SUMIF(G4:G43,"*下層*",F4:F43)</f>
        <v>0</v>
      </c>
      <c r="E50" s="4">
        <f>SUM(F4:F43)</f>
        <v>5.24</v>
      </c>
      <c r="F50" s="12"/>
      <c r="G50" s="16">
        <f>C50*100</f>
        <v>524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形状比＝77、Sr＝15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5</v>
      </c>
      <c r="D54" s="13">
        <f>COUNTIF(H4:H43,"▲")</f>
        <v>0</v>
      </c>
      <c r="E54" s="13">
        <f>COUNTA(H4:H43)</f>
        <v>5</v>
      </c>
      <c r="F54" s="9"/>
      <c r="G54" s="14">
        <f>C54*100</f>
        <v>500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17</v>
      </c>
      <c r="D55" s="13" t="str">
        <f>IF(D54&gt;0,ROUND(SUMIF(H4:H43,"▲",E4:E43)/D54,0),"")</f>
        <v/>
      </c>
      <c r="E55" s="13">
        <f>ROUND(SUMIF(H4:H43,"*",E4:E43)/E54,0)</f>
        <v>17</v>
      </c>
      <c r="F55" s="12"/>
      <c r="G55" s="14">
        <f>C55</f>
        <v>17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22</v>
      </c>
      <c r="D56" s="13" t="str">
        <f>IF(D54&gt;0,ROUND(SUMIF(H4:H43,"▲",D4:D43)/D54,0),"")</f>
        <v/>
      </c>
      <c r="E56" s="13">
        <f>ROUND(SUMIF(H4:H43,"*",D4:D43)/E54,0)</f>
        <v>22</v>
      </c>
      <c r="F56" s="12"/>
      <c r="G56" s="14">
        <f>C56</f>
        <v>22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1.6699999999999997</v>
      </c>
      <c r="D57" s="15">
        <f>SUMIF(H4:H43,"▲",F4:F43)</f>
        <v>0</v>
      </c>
      <c r="E57" s="15">
        <f>SUM(C57:D57)</f>
        <v>1.6699999999999997</v>
      </c>
      <c r="F57" s="12"/>
      <c r="G57" s="18">
        <f>C57*100</f>
        <v>166.99999999999997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31.3</v>
      </c>
      <c r="D61" s="19" t="str">
        <f>IF(D47&gt;0,ROUND(D54/D47*100,1),"")</f>
        <v/>
      </c>
      <c r="E61" s="19">
        <f>ROUND(E54/E47*100,1)</f>
        <v>31.3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31.9</v>
      </c>
      <c r="D62" s="19" t="str">
        <f>IF(D47&gt;0,ROUND(D57/D50*100,1),"")</f>
        <v/>
      </c>
      <c r="E62" s="19">
        <f>ROUND(E57/E50*100,1)</f>
        <v>31.9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11</v>
      </c>
      <c r="D66" s="13">
        <f>D47-D54</f>
        <v>0</v>
      </c>
      <c r="E66" s="13">
        <f>SUM(C66:D66)</f>
        <v>11</v>
      </c>
      <c r="F66" s="9"/>
      <c r="G66" s="14">
        <f>C66*100</f>
        <v>1100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17</v>
      </c>
      <c r="D67" s="13" t="str">
        <f>IF(D66&gt;0,ROUND(SUMIFS(E4:E43,G4:G43,"*下層*",H4:H43,"")/D66,0),"")</f>
        <v/>
      </c>
      <c r="E67" s="13">
        <f>IF(E66&gt;0,ROUND(SUMIF(H4:H43,"",E4:E43)/E66,0),"")</f>
        <v>17</v>
      </c>
      <c r="F67" s="12"/>
      <c r="G67" s="14">
        <f>C67</f>
        <v>17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22</v>
      </c>
      <c r="D68" s="13" t="str">
        <f>IF(D66&gt;0,ROUND(SUMIFS(D4:D43,G4:G43,"*下層*",H4:H43,"")/D66,0),"")</f>
        <v/>
      </c>
      <c r="E68" s="13">
        <f>IF(E66&gt;0,ROUND(SUMIF(H4:H43,"",D4:D43)/E66,0),"")</f>
        <v>22</v>
      </c>
      <c r="F68" s="12"/>
      <c r="G68" s="14">
        <f>C68</f>
        <v>22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3.5700000000000003</v>
      </c>
      <c r="D69" s="15" t="str">
        <f>IF(D66&gt;0,D50-D57,"")</f>
        <v/>
      </c>
      <c r="E69" s="4">
        <f>SUM(C69:D69)</f>
        <v>3.5700000000000003</v>
      </c>
      <c r="F69" s="12"/>
      <c r="G69" s="16">
        <f>C69*100</f>
        <v>357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形状比＝77、Sr＝18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71" priority="16" stopIfTrue="1">
      <formula>AND(($H4="スギ"),(#REF!&lt;12))</formula>
    </cfRule>
  </conditionalFormatting>
  <conditionalFormatting sqref="L4:L43">
    <cfRule type="expression" dxfId="270" priority="15" stopIfTrue="1">
      <formula>AND(($H4="スギ"),(#REF!&lt;22),(#REF!&gt;=12))</formula>
    </cfRule>
  </conditionalFormatting>
  <conditionalFormatting sqref="M4:M43">
    <cfRule type="expression" dxfId="269" priority="14" stopIfTrue="1">
      <formula>AND(($H4="スギ"),(#REF!&lt;32),(#REF!&gt;=22))</formula>
    </cfRule>
  </conditionalFormatting>
  <conditionalFormatting sqref="N4:N43">
    <cfRule type="expression" dxfId="268" priority="13" stopIfTrue="1">
      <formula>AND(($H4="スギ"),(#REF!&lt;42),(#REF!&gt;=32))</formula>
    </cfRule>
  </conditionalFormatting>
  <conditionalFormatting sqref="S4:S43">
    <cfRule type="expression" dxfId="267" priority="9" stopIfTrue="1">
      <formula>AND(($H4="ヒノキ"),(#REF!&lt;32),(#REF!&gt;=22))</formula>
    </cfRule>
  </conditionalFormatting>
  <conditionalFormatting sqref="Z4:AF43 U4:U43 AJ4:AJ43 O4:P43">
    <cfRule type="expression" dxfId="266" priority="12" stopIfTrue="1">
      <formula>AND(($H4="スギ"),(#REF!&gt;=42))</formula>
    </cfRule>
  </conditionalFormatting>
  <conditionalFormatting sqref="Z4:AF43 AJ4:AJ43 T4:U43">
    <cfRule type="expression" dxfId="265" priority="8" stopIfTrue="1">
      <formula>AND(($H4="ヒノキ"),(#REF!&gt;=32))</formula>
    </cfRule>
  </conditionalFormatting>
  <conditionalFormatting sqref="AA4:AA43 Q4:Q43">
    <cfRule type="expression" dxfId="264" priority="11" stopIfTrue="1">
      <formula>AND(($H4="ヒノキ"),(#REF!&lt;12))</formula>
    </cfRule>
  </conditionalFormatting>
  <conditionalFormatting sqref="AA4:AA43 V4:V43">
    <cfRule type="expression" dxfId="263" priority="7" stopIfTrue="1">
      <formula>AND(($H4="アカマツ"),(#REF!&lt;12))</formula>
    </cfRule>
  </conditionalFormatting>
  <conditionalFormatting sqref="AB4:AB43 W4:W43">
    <cfRule type="expression" dxfId="262" priority="6" stopIfTrue="1">
      <formula>AND(($H4="アカマツ"),(#REF!&lt;22),(#REF!&gt;=12))</formula>
    </cfRule>
  </conditionalFormatting>
  <conditionalFormatting sqref="AB4:AE43 R4:R43">
    <cfRule type="expression" dxfId="261" priority="10" stopIfTrue="1">
      <formula>AND(($H4="ヒノキ"),(#REF!&lt;22),(#REF!&gt;=12))</formula>
    </cfRule>
  </conditionalFormatting>
  <conditionalFormatting sqref="AC4:AC43 X4:X43">
    <cfRule type="expression" dxfId="260" priority="5" stopIfTrue="1">
      <formula>AND(($H4="アカマツ"),(#REF!&lt;42),(#REF!&gt;=22))</formula>
    </cfRule>
  </conditionalFormatting>
  <conditionalFormatting sqref="AG4:AG43">
    <cfRule type="expression" dxfId="259" priority="3" stopIfTrue="1">
      <formula>AND(($H4&lt;&gt;"スギ"),($H4&lt;&gt;"ヒノキ"),($H4&lt;&gt;"アカマツ"),(#REF!&lt;12))</formula>
    </cfRule>
  </conditionalFormatting>
  <conditionalFormatting sqref="AH4:AH43">
    <cfRule type="expression" dxfId="25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5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25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5E1DE-2791-41E0-9AA1-F4D7ADD87442}">
  <sheetPr>
    <tabColor rgb="FF00B050"/>
  </sheetPr>
  <dimension ref="A1:AJ120"/>
  <sheetViews>
    <sheetView showGridLines="0" view="pageBreakPreview" topLeftCell="A43" zoomScale="98" zoomScaleNormal="85" zoomScaleSheetLayoutView="98" workbookViewId="0">
      <selection activeCell="M59" sqref="M59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252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81</v>
      </c>
      <c r="B4" s="78" t="s">
        <v>456</v>
      </c>
      <c r="C4" s="79"/>
      <c r="D4" s="21">
        <v>28</v>
      </c>
      <c r="E4" s="21">
        <v>20</v>
      </c>
      <c r="F4" s="4">
        <f t="shared" ref="F4:F43" si="0">IF(D4&gt;0,IF(B4="スギ",P4,IF(B4="ヒノキ",U4,IF(B4="アカマツ",Z4,IF(B4="カラマツ",AF4,AJ4)))),"")</f>
        <v>0.59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0.53</v>
      </c>
      <c r="L4" s="22">
        <f t="shared" ref="L4:L43" si="2">ROUND(10^(-5+0.73504+1.83346*LOG(D4)+1.06569*LOG(E4)),2)</f>
        <v>0.6</v>
      </c>
      <c r="M4" s="22">
        <f t="shared" ref="M4:M43" si="3">ROUND(10^(-5+0.71514+1.74357*LOG(D4)+1.17719*LOG(E4)),2)</f>
        <v>0.59</v>
      </c>
      <c r="N4" s="22">
        <f t="shared" ref="N4:N43" si="4">ROUND(10^(-5+0.82956+1.76381*LOG(D4)+1.06412*LOG(E4)),2)</f>
        <v>0.57999999999999996</v>
      </c>
      <c r="O4" s="22">
        <f t="shared" ref="O4:O43" si="5">ROUND(10^(-5+0.88226+1.79204*LOG(D4)+0.99303*LOG(E4)),2)</f>
        <v>0.59</v>
      </c>
      <c r="P4" s="22">
        <f>HLOOKUP($D4,K$3:O$43,MATCH($A4,$A$3:$A$43,0),1)</f>
        <v>0.59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0.53</v>
      </c>
      <c r="R4" s="22">
        <f t="shared" ref="R4:R43" si="7">ROUND(10^(1.905709*LOG(D4)+1.011385*LOG(E4)-4.293729),2)</f>
        <v>0.6</v>
      </c>
      <c r="S4" s="22">
        <f t="shared" ref="S4:S43" si="8">ROUND(10^(1.771888*LOG(D4)+1.138415*LOG(E4)-4.271259),2)</f>
        <v>0.59</v>
      </c>
      <c r="T4" s="22">
        <f t="shared" ref="T4:T43" si="9">ROUND(10^(1.671519*LOG(D4)+1.363617*LOG(E4)-4.404407),2)</f>
        <v>0.61</v>
      </c>
      <c r="U4" s="22">
        <f t="shared" ref="U4:U43" si="10">HLOOKUP($D4,Q$3:T$43,MATCH($A4,$A$3:$A$43,0),1)</f>
        <v>0.59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0.62</v>
      </c>
      <c r="W4" s="22">
        <f t="shared" ref="W4:W43" si="12">ROUND(10^(-4.155639+1.847898*LOG(D4)+0.951955*LOG(E4)),2)</f>
        <v>0.56999999999999995</v>
      </c>
      <c r="X4" s="22">
        <f t="shared" ref="X4:X43" si="13">ROUND(10^(-4.194535+1.804172*LOG(D4)+1.034248*LOG(E4)),2)</f>
        <v>0.57999999999999996</v>
      </c>
      <c r="Y4" s="22">
        <f t="shared" ref="Y4:Y43" si="14">ROUND(10^(-4.42347+2.006485*LOG(D4)+0.967757*LOG(E4)),2)</f>
        <v>0.55000000000000004</v>
      </c>
      <c r="Z4" s="22">
        <f t="shared" ref="Z4:Z43" si="15">HLOOKUP($D4,V$3:Y$43,MATCH($A4,$A$3:$A$43,0),1)</f>
        <v>0.57999999999999996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0.51</v>
      </c>
      <c r="AB4" s="22">
        <f t="shared" ref="AB4:AB43" si="17">ROUND(10^(1.979213*LOG(D4)+0.998347*LOG(E4)-4.369281),2)</f>
        <v>0.62</v>
      </c>
      <c r="AC4" s="22">
        <f t="shared" ref="AC4:AC43" si="18">ROUND(10^(1.904401*LOG(D4)+1.062478*LOG(E4)-4.348104),2)</f>
        <v>0.62</v>
      </c>
      <c r="AD4" s="22">
        <f t="shared" ref="AD4:AD43" si="19">ROUND(10^(1.640825*LOG(D4)+1.080387*LOG(E4)-3.976731),2)</f>
        <v>0.64</v>
      </c>
      <c r="AE4" s="22">
        <f t="shared" ref="AE4:AE43" si="20">ROUND(10^(1.90887*LOG(D4)+1.088002*LOG(E4)-4.431495),2)</f>
        <v>0.56000000000000005</v>
      </c>
      <c r="AF4" s="22">
        <f t="shared" ref="AF4:AF43" si="21">HLOOKUP($D4,AA$3:AE$43,MATCH($A4,$A$3:$A$43,0),1)</f>
        <v>0.62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0.51</v>
      </c>
      <c r="AH4" s="22">
        <f t="shared" ref="AH4:AH43" si="23">ROUND(10^(1.93813902*LOG(D4)+0.96697002*LOG(E4)-4.32216295),2)</f>
        <v>0.55000000000000004</v>
      </c>
      <c r="AI4" s="22">
        <f t="shared" ref="AI4:AI43" si="24">ROUND(10^(1.82464098*LOG(D4)+0.97625989*LOG(E4)-4.15096808),2)</f>
        <v>0.57999999999999996</v>
      </c>
      <c r="AJ4" s="22">
        <f t="shared" ref="AJ4:AJ43" si="25">HLOOKUP($D4,AG$3:AI$43,MATCH($A4,$A$3:$A$43,0),1)</f>
        <v>0.55000000000000004</v>
      </c>
    </row>
    <row r="5" spans="1:36" ht="12.95" customHeight="1">
      <c r="A5" s="21">
        <v>82</v>
      </c>
      <c r="B5" s="78" t="s">
        <v>456</v>
      </c>
      <c r="C5" s="79"/>
      <c r="D5" s="21">
        <v>12</v>
      </c>
      <c r="E5" s="21">
        <v>12</v>
      </c>
      <c r="F5" s="4">
        <f t="shared" si="0"/>
        <v>7.0000000000000007E-2</v>
      </c>
      <c r="G5" s="5" t="s">
        <v>457</v>
      </c>
      <c r="H5" s="21" t="s">
        <v>458</v>
      </c>
      <c r="I5" s="21" t="s">
        <v>459</v>
      </c>
      <c r="J5" s="1" t="s">
        <v>15</v>
      </c>
      <c r="K5" s="22">
        <f t="shared" si="1"/>
        <v>7.0000000000000007E-2</v>
      </c>
      <c r="L5" s="22">
        <f t="shared" si="2"/>
        <v>7.0000000000000007E-2</v>
      </c>
      <c r="M5" s="22">
        <f t="shared" si="3"/>
        <v>7.0000000000000007E-2</v>
      </c>
      <c r="N5" s="22">
        <f t="shared" si="4"/>
        <v>0.08</v>
      </c>
      <c r="O5" s="22">
        <f t="shared" si="5"/>
        <v>0.08</v>
      </c>
      <c r="P5" s="22">
        <f t="shared" ref="P5:P43" si="26">HLOOKUP($D5,K$3:O$43,MATCH(A5,$A$3:$A$43,0),1)</f>
        <v>7.0000000000000007E-2</v>
      </c>
      <c r="Q5" s="22">
        <f t="shared" si="6"/>
        <v>7.0000000000000007E-2</v>
      </c>
      <c r="R5" s="22">
        <f t="shared" si="7"/>
        <v>7.0000000000000007E-2</v>
      </c>
      <c r="S5" s="22">
        <f t="shared" si="8"/>
        <v>7.0000000000000007E-2</v>
      </c>
      <c r="T5" s="22">
        <f t="shared" si="9"/>
        <v>7.0000000000000007E-2</v>
      </c>
      <c r="U5" s="22">
        <f t="shared" si="10"/>
        <v>7.0000000000000007E-2</v>
      </c>
      <c r="V5" s="22">
        <f t="shared" si="11"/>
        <v>7.0000000000000007E-2</v>
      </c>
      <c r="W5" s="22">
        <f t="shared" si="12"/>
        <v>7.0000000000000007E-2</v>
      </c>
      <c r="X5" s="22">
        <f t="shared" si="13"/>
        <v>7.0000000000000007E-2</v>
      </c>
      <c r="Y5" s="22">
        <f t="shared" si="14"/>
        <v>0.06</v>
      </c>
      <c r="Z5" s="22">
        <f t="shared" si="15"/>
        <v>7.0000000000000007E-2</v>
      </c>
      <c r="AA5" s="22">
        <f t="shared" si="16"/>
        <v>7.0000000000000007E-2</v>
      </c>
      <c r="AB5" s="22">
        <f t="shared" si="17"/>
        <v>7.0000000000000007E-2</v>
      </c>
      <c r="AC5" s="22">
        <f t="shared" si="18"/>
        <v>7.0000000000000007E-2</v>
      </c>
      <c r="AD5" s="22">
        <f t="shared" si="19"/>
        <v>0.09</v>
      </c>
      <c r="AE5" s="22">
        <f t="shared" si="20"/>
        <v>0.06</v>
      </c>
      <c r="AF5" s="22">
        <f t="shared" si="21"/>
        <v>7.0000000000000007E-2</v>
      </c>
      <c r="AG5" s="22">
        <f t="shared" si="22"/>
        <v>0.06</v>
      </c>
      <c r="AH5" s="22">
        <f t="shared" si="23"/>
        <v>7.0000000000000007E-2</v>
      </c>
      <c r="AI5" s="22">
        <f t="shared" si="24"/>
        <v>7.0000000000000007E-2</v>
      </c>
      <c r="AJ5" s="22">
        <f t="shared" si="25"/>
        <v>7.0000000000000007E-2</v>
      </c>
    </row>
    <row r="6" spans="1:36" ht="12.95" customHeight="1">
      <c r="A6" s="21">
        <v>83</v>
      </c>
      <c r="B6" s="78" t="s">
        <v>456</v>
      </c>
      <c r="C6" s="79"/>
      <c r="D6" s="21">
        <v>16</v>
      </c>
      <c r="E6" s="21">
        <v>8</v>
      </c>
      <c r="F6" s="4">
        <f t="shared" si="0"/>
        <v>0.08</v>
      </c>
      <c r="G6" s="5" t="s">
        <v>460</v>
      </c>
      <c r="H6" s="21" t="s">
        <v>458</v>
      </c>
      <c r="I6" s="21" t="s">
        <v>459</v>
      </c>
      <c r="J6" s="1" t="s">
        <v>15</v>
      </c>
      <c r="K6" s="22">
        <f t="shared" si="1"/>
        <v>0.08</v>
      </c>
      <c r="L6" s="22">
        <f t="shared" si="2"/>
        <v>0.08</v>
      </c>
      <c r="M6" s="22">
        <f t="shared" si="3"/>
        <v>0.08</v>
      </c>
      <c r="N6" s="22">
        <f t="shared" si="4"/>
        <v>0.08</v>
      </c>
      <c r="O6" s="22">
        <f t="shared" si="5"/>
        <v>0.09</v>
      </c>
      <c r="P6" s="22">
        <f t="shared" si="26"/>
        <v>0.08</v>
      </c>
      <c r="Q6" s="22">
        <f t="shared" si="6"/>
        <v>0.08</v>
      </c>
      <c r="R6" s="22">
        <f t="shared" si="7"/>
        <v>0.08</v>
      </c>
      <c r="S6" s="22">
        <f t="shared" si="8"/>
        <v>0.08</v>
      </c>
      <c r="T6" s="22">
        <f t="shared" si="9"/>
        <v>7.0000000000000007E-2</v>
      </c>
      <c r="U6" s="22">
        <f t="shared" si="10"/>
        <v>0.08</v>
      </c>
      <c r="V6" s="22">
        <f t="shared" si="11"/>
        <v>0.09</v>
      </c>
      <c r="W6" s="22">
        <f t="shared" si="12"/>
        <v>0.08</v>
      </c>
      <c r="X6" s="22">
        <f t="shared" si="13"/>
        <v>0.08</v>
      </c>
      <c r="Y6" s="22">
        <f t="shared" si="14"/>
        <v>7.0000000000000007E-2</v>
      </c>
      <c r="Z6" s="22">
        <f t="shared" si="15"/>
        <v>0.08</v>
      </c>
      <c r="AA6" s="22">
        <f t="shared" si="16"/>
        <v>0.08</v>
      </c>
      <c r="AB6" s="22">
        <f t="shared" si="17"/>
        <v>0.08</v>
      </c>
      <c r="AC6" s="22">
        <f t="shared" si="18"/>
        <v>0.08</v>
      </c>
      <c r="AD6" s="22">
        <f t="shared" si="19"/>
        <v>0.09</v>
      </c>
      <c r="AE6" s="22">
        <f t="shared" si="20"/>
        <v>7.0000000000000007E-2</v>
      </c>
      <c r="AF6" s="22">
        <f t="shared" si="21"/>
        <v>0.08</v>
      </c>
      <c r="AG6" s="22">
        <f t="shared" si="22"/>
        <v>0.08</v>
      </c>
      <c r="AH6" s="22">
        <f t="shared" si="23"/>
        <v>0.08</v>
      </c>
      <c r="AI6" s="22">
        <f t="shared" si="24"/>
        <v>0.08</v>
      </c>
      <c r="AJ6" s="22">
        <f t="shared" si="25"/>
        <v>0.08</v>
      </c>
    </row>
    <row r="7" spans="1:36" ht="12.95" customHeight="1">
      <c r="A7" s="21">
        <v>84</v>
      </c>
      <c r="B7" s="78" t="s">
        <v>456</v>
      </c>
      <c r="C7" s="79"/>
      <c r="D7" s="21">
        <v>22</v>
      </c>
      <c r="E7" s="21">
        <v>20</v>
      </c>
      <c r="F7" s="4">
        <f t="shared" si="0"/>
        <v>0.39</v>
      </c>
      <c r="G7" s="5"/>
      <c r="H7" s="21"/>
      <c r="I7" s="21"/>
      <c r="J7" s="1" t="s">
        <v>15</v>
      </c>
      <c r="K7" s="22">
        <f t="shared" si="1"/>
        <v>0.35</v>
      </c>
      <c r="L7" s="22">
        <f t="shared" si="2"/>
        <v>0.38</v>
      </c>
      <c r="M7" s="22">
        <f t="shared" si="3"/>
        <v>0.39</v>
      </c>
      <c r="N7" s="22">
        <f t="shared" si="4"/>
        <v>0.38</v>
      </c>
      <c r="O7" s="22">
        <f t="shared" si="5"/>
        <v>0.38</v>
      </c>
      <c r="P7" s="22">
        <f t="shared" si="26"/>
        <v>0.39</v>
      </c>
      <c r="Q7" s="22">
        <f t="shared" si="6"/>
        <v>0.34</v>
      </c>
      <c r="R7" s="22">
        <f t="shared" si="7"/>
        <v>0.38</v>
      </c>
      <c r="S7" s="22">
        <f t="shared" si="8"/>
        <v>0.39</v>
      </c>
      <c r="T7" s="22">
        <f t="shared" si="9"/>
        <v>0.41</v>
      </c>
      <c r="U7" s="22">
        <f t="shared" si="10"/>
        <v>0.39</v>
      </c>
      <c r="V7" s="22">
        <f t="shared" si="11"/>
        <v>0.39</v>
      </c>
      <c r="W7" s="22">
        <f t="shared" si="12"/>
        <v>0.37</v>
      </c>
      <c r="X7" s="22">
        <f t="shared" si="13"/>
        <v>0.37</v>
      </c>
      <c r="Y7" s="22">
        <f t="shared" si="14"/>
        <v>0.34</v>
      </c>
      <c r="Z7" s="22">
        <f t="shared" si="15"/>
        <v>0.37</v>
      </c>
      <c r="AA7" s="22">
        <f t="shared" si="16"/>
        <v>0.33</v>
      </c>
      <c r="AB7" s="22">
        <f t="shared" si="17"/>
        <v>0.39</v>
      </c>
      <c r="AC7" s="22">
        <f t="shared" si="18"/>
        <v>0.39</v>
      </c>
      <c r="AD7" s="22">
        <f t="shared" si="19"/>
        <v>0.43</v>
      </c>
      <c r="AE7" s="22">
        <f t="shared" si="20"/>
        <v>0.35</v>
      </c>
      <c r="AF7" s="22">
        <f t="shared" si="21"/>
        <v>0.39</v>
      </c>
      <c r="AG7" s="22">
        <f t="shared" si="22"/>
        <v>0.32</v>
      </c>
      <c r="AH7" s="22">
        <f t="shared" si="23"/>
        <v>0.34</v>
      </c>
      <c r="AI7" s="22">
        <f t="shared" si="24"/>
        <v>0.37</v>
      </c>
      <c r="AJ7" s="22">
        <f t="shared" si="25"/>
        <v>0.34</v>
      </c>
    </row>
    <row r="8" spans="1:36" ht="12.95" customHeight="1">
      <c r="A8" s="21">
        <v>85</v>
      </c>
      <c r="B8" s="78" t="s">
        <v>456</v>
      </c>
      <c r="C8" s="79"/>
      <c r="D8" s="21">
        <v>30</v>
      </c>
      <c r="E8" s="21">
        <v>24</v>
      </c>
      <c r="F8" s="4">
        <f t="shared" si="0"/>
        <v>0.82</v>
      </c>
      <c r="G8" s="5" t="s">
        <v>461</v>
      </c>
      <c r="H8" s="21" t="s">
        <v>462</v>
      </c>
      <c r="I8" s="21" t="s">
        <v>463</v>
      </c>
      <c r="J8" s="1" t="s">
        <v>15</v>
      </c>
      <c r="K8" s="22">
        <f t="shared" si="1"/>
        <v>0.72</v>
      </c>
      <c r="L8" s="22">
        <f t="shared" si="2"/>
        <v>0.82</v>
      </c>
      <c r="M8" s="22">
        <f t="shared" si="3"/>
        <v>0.82</v>
      </c>
      <c r="N8" s="22">
        <f t="shared" si="4"/>
        <v>0.8</v>
      </c>
      <c r="O8" s="22">
        <f t="shared" si="5"/>
        <v>0.79</v>
      </c>
      <c r="P8" s="22">
        <f t="shared" si="26"/>
        <v>0.82</v>
      </c>
      <c r="Q8" s="22">
        <f t="shared" si="6"/>
        <v>0.72</v>
      </c>
      <c r="R8" s="22">
        <f t="shared" si="7"/>
        <v>0.83</v>
      </c>
      <c r="S8" s="22">
        <f t="shared" si="8"/>
        <v>0.83</v>
      </c>
      <c r="T8" s="22">
        <f t="shared" si="9"/>
        <v>0.88</v>
      </c>
      <c r="U8" s="22">
        <f t="shared" si="10"/>
        <v>0.83</v>
      </c>
      <c r="V8" s="22">
        <f t="shared" si="11"/>
        <v>0.84</v>
      </c>
      <c r="W8" s="22">
        <f t="shared" si="12"/>
        <v>0.77</v>
      </c>
      <c r="X8" s="22">
        <f t="shared" si="13"/>
        <v>0.79</v>
      </c>
      <c r="Y8" s="22">
        <f t="shared" si="14"/>
        <v>0.75</v>
      </c>
      <c r="Z8" s="22">
        <f t="shared" si="15"/>
        <v>0.79</v>
      </c>
      <c r="AA8" s="22">
        <f t="shared" si="16"/>
        <v>0.69</v>
      </c>
      <c r="AB8" s="22">
        <f t="shared" si="17"/>
        <v>0.86</v>
      </c>
      <c r="AC8" s="22">
        <f t="shared" si="18"/>
        <v>0.85</v>
      </c>
      <c r="AD8" s="22">
        <f t="shared" si="19"/>
        <v>0.87</v>
      </c>
      <c r="AE8" s="22">
        <f t="shared" si="20"/>
        <v>0.78</v>
      </c>
      <c r="AF8" s="22">
        <f t="shared" si="21"/>
        <v>0.85</v>
      </c>
      <c r="AG8" s="22">
        <f t="shared" si="22"/>
        <v>0.68</v>
      </c>
      <c r="AH8" s="22">
        <f t="shared" si="23"/>
        <v>0.75</v>
      </c>
      <c r="AI8" s="22">
        <f t="shared" si="24"/>
        <v>0.78</v>
      </c>
      <c r="AJ8" s="22">
        <f t="shared" si="25"/>
        <v>0.75</v>
      </c>
    </row>
    <row r="9" spans="1:36" ht="12.95" customHeight="1">
      <c r="A9" s="21">
        <v>86</v>
      </c>
      <c r="B9" s="78" t="s">
        <v>456</v>
      </c>
      <c r="C9" s="79"/>
      <c r="D9" s="21">
        <v>28</v>
      </c>
      <c r="E9" s="21">
        <v>23</v>
      </c>
      <c r="F9" s="4">
        <f t="shared" si="0"/>
        <v>0.69</v>
      </c>
      <c r="G9" s="5"/>
      <c r="H9" s="21"/>
      <c r="I9" s="21"/>
      <c r="J9" s="1" t="s">
        <v>15</v>
      </c>
      <c r="K9" s="22">
        <f t="shared" si="1"/>
        <v>0.61</v>
      </c>
      <c r="L9" s="22">
        <f t="shared" si="2"/>
        <v>0.69</v>
      </c>
      <c r="M9" s="22">
        <f t="shared" si="3"/>
        <v>0.69</v>
      </c>
      <c r="N9" s="22">
        <f t="shared" si="4"/>
        <v>0.68</v>
      </c>
      <c r="O9" s="22">
        <f t="shared" si="5"/>
        <v>0.67</v>
      </c>
      <c r="P9" s="22">
        <f t="shared" si="26"/>
        <v>0.69</v>
      </c>
      <c r="Q9" s="22">
        <f t="shared" si="6"/>
        <v>0.61</v>
      </c>
      <c r="R9" s="22">
        <f t="shared" si="7"/>
        <v>0.69</v>
      </c>
      <c r="S9" s="22">
        <f t="shared" si="8"/>
        <v>0.7</v>
      </c>
      <c r="T9" s="22">
        <f t="shared" si="9"/>
        <v>0.74</v>
      </c>
      <c r="U9" s="22">
        <f t="shared" si="10"/>
        <v>0.7</v>
      </c>
      <c r="V9" s="22">
        <f t="shared" si="11"/>
        <v>0.71</v>
      </c>
      <c r="W9" s="22">
        <f t="shared" si="12"/>
        <v>0.65</v>
      </c>
      <c r="X9" s="22">
        <f t="shared" si="13"/>
        <v>0.67</v>
      </c>
      <c r="Y9" s="22">
        <f t="shared" si="14"/>
        <v>0.63</v>
      </c>
      <c r="Z9" s="22">
        <f t="shared" si="15"/>
        <v>0.67</v>
      </c>
      <c r="AA9" s="22">
        <f t="shared" si="16"/>
        <v>0.57999999999999996</v>
      </c>
      <c r="AB9" s="22">
        <f t="shared" si="17"/>
        <v>0.72</v>
      </c>
      <c r="AC9" s="22">
        <f t="shared" si="18"/>
        <v>0.72</v>
      </c>
      <c r="AD9" s="22">
        <f t="shared" si="19"/>
        <v>0.74</v>
      </c>
      <c r="AE9" s="22">
        <f t="shared" si="20"/>
        <v>0.65</v>
      </c>
      <c r="AF9" s="22">
        <f t="shared" si="21"/>
        <v>0.72</v>
      </c>
      <c r="AG9" s="22">
        <f t="shared" si="22"/>
        <v>0.57999999999999996</v>
      </c>
      <c r="AH9" s="22">
        <f t="shared" si="23"/>
        <v>0.63</v>
      </c>
      <c r="AI9" s="22">
        <f t="shared" si="24"/>
        <v>0.66</v>
      </c>
      <c r="AJ9" s="22">
        <f t="shared" si="25"/>
        <v>0.63</v>
      </c>
    </row>
    <row r="10" spans="1:36" ht="12.95" customHeight="1">
      <c r="A10" s="21">
        <v>87</v>
      </c>
      <c r="B10" s="78" t="s">
        <v>456</v>
      </c>
      <c r="C10" s="79"/>
      <c r="D10" s="21">
        <v>30</v>
      </c>
      <c r="E10" s="21">
        <v>24</v>
      </c>
      <c r="F10" s="4">
        <f t="shared" si="0"/>
        <v>0.82</v>
      </c>
      <c r="G10" s="5" t="s">
        <v>461</v>
      </c>
      <c r="H10" s="21" t="s">
        <v>462</v>
      </c>
      <c r="I10" s="21" t="s">
        <v>463</v>
      </c>
      <c r="J10" s="1" t="s">
        <v>15</v>
      </c>
      <c r="K10" s="22">
        <f t="shared" si="1"/>
        <v>0.72</v>
      </c>
      <c r="L10" s="22">
        <f t="shared" si="2"/>
        <v>0.82</v>
      </c>
      <c r="M10" s="22">
        <f t="shared" si="3"/>
        <v>0.82</v>
      </c>
      <c r="N10" s="22">
        <f t="shared" si="4"/>
        <v>0.8</v>
      </c>
      <c r="O10" s="22">
        <f t="shared" si="5"/>
        <v>0.79</v>
      </c>
      <c r="P10" s="22">
        <f t="shared" si="26"/>
        <v>0.82</v>
      </c>
      <c r="Q10" s="22">
        <f t="shared" si="6"/>
        <v>0.72</v>
      </c>
      <c r="R10" s="22">
        <f t="shared" si="7"/>
        <v>0.83</v>
      </c>
      <c r="S10" s="22">
        <f t="shared" si="8"/>
        <v>0.83</v>
      </c>
      <c r="T10" s="22">
        <f t="shared" si="9"/>
        <v>0.88</v>
      </c>
      <c r="U10" s="22">
        <f t="shared" si="10"/>
        <v>0.83</v>
      </c>
      <c r="V10" s="22">
        <f t="shared" si="11"/>
        <v>0.84</v>
      </c>
      <c r="W10" s="22">
        <f t="shared" si="12"/>
        <v>0.77</v>
      </c>
      <c r="X10" s="22">
        <f t="shared" si="13"/>
        <v>0.79</v>
      </c>
      <c r="Y10" s="22">
        <f t="shared" si="14"/>
        <v>0.75</v>
      </c>
      <c r="Z10" s="22">
        <f t="shared" si="15"/>
        <v>0.79</v>
      </c>
      <c r="AA10" s="22">
        <f t="shared" si="16"/>
        <v>0.69</v>
      </c>
      <c r="AB10" s="22">
        <f t="shared" si="17"/>
        <v>0.86</v>
      </c>
      <c r="AC10" s="22">
        <f t="shared" si="18"/>
        <v>0.85</v>
      </c>
      <c r="AD10" s="22">
        <f t="shared" si="19"/>
        <v>0.87</v>
      </c>
      <c r="AE10" s="22">
        <f t="shared" si="20"/>
        <v>0.78</v>
      </c>
      <c r="AF10" s="22">
        <f t="shared" si="21"/>
        <v>0.85</v>
      </c>
      <c r="AG10" s="22">
        <f t="shared" si="22"/>
        <v>0.68</v>
      </c>
      <c r="AH10" s="22">
        <f t="shared" si="23"/>
        <v>0.75</v>
      </c>
      <c r="AI10" s="22">
        <f t="shared" si="24"/>
        <v>0.78</v>
      </c>
      <c r="AJ10" s="22">
        <f t="shared" si="25"/>
        <v>0.75</v>
      </c>
    </row>
    <row r="11" spans="1:36" ht="12.95" customHeight="1">
      <c r="A11" s="21">
        <v>88</v>
      </c>
      <c r="B11" s="78" t="s">
        <v>456</v>
      </c>
      <c r="C11" s="79"/>
      <c r="D11" s="21">
        <v>20</v>
      </c>
      <c r="E11" s="21">
        <v>15</v>
      </c>
      <c r="F11" s="4">
        <f t="shared" si="0"/>
        <v>0.24</v>
      </c>
      <c r="G11" s="5"/>
      <c r="H11" s="21" t="s">
        <v>462</v>
      </c>
      <c r="I11" s="21" t="s">
        <v>464</v>
      </c>
      <c r="J11" s="1" t="s">
        <v>15</v>
      </c>
      <c r="K11" s="22">
        <f t="shared" si="1"/>
        <v>0.22</v>
      </c>
      <c r="L11" s="22">
        <f t="shared" si="2"/>
        <v>0.24</v>
      </c>
      <c r="M11" s="22">
        <f t="shared" si="3"/>
        <v>0.23</v>
      </c>
      <c r="N11" s="22">
        <f t="shared" si="4"/>
        <v>0.24</v>
      </c>
      <c r="O11" s="22">
        <f t="shared" si="5"/>
        <v>0.24</v>
      </c>
      <c r="P11" s="22">
        <f t="shared" si="26"/>
        <v>0.24</v>
      </c>
      <c r="Q11" s="22">
        <f t="shared" si="6"/>
        <v>0.22</v>
      </c>
      <c r="R11" s="22">
        <f t="shared" si="7"/>
        <v>0.24</v>
      </c>
      <c r="S11" s="22">
        <f t="shared" si="8"/>
        <v>0.24</v>
      </c>
      <c r="T11" s="22">
        <f t="shared" si="9"/>
        <v>0.24</v>
      </c>
      <c r="U11" s="22">
        <f t="shared" si="10"/>
        <v>0.24</v>
      </c>
      <c r="V11" s="22">
        <f t="shared" si="11"/>
        <v>0.25</v>
      </c>
      <c r="W11" s="22">
        <f t="shared" si="12"/>
        <v>0.23</v>
      </c>
      <c r="X11" s="22">
        <f t="shared" si="13"/>
        <v>0.23</v>
      </c>
      <c r="Y11" s="22">
        <f t="shared" si="14"/>
        <v>0.21</v>
      </c>
      <c r="Z11" s="22">
        <f t="shared" si="15"/>
        <v>0.23</v>
      </c>
      <c r="AA11" s="22">
        <f t="shared" si="16"/>
        <v>0.21</v>
      </c>
      <c r="AB11" s="22">
        <f t="shared" si="17"/>
        <v>0.24</v>
      </c>
      <c r="AC11" s="22">
        <f t="shared" si="18"/>
        <v>0.24</v>
      </c>
      <c r="AD11" s="22">
        <f t="shared" si="19"/>
        <v>0.27</v>
      </c>
      <c r="AE11" s="22">
        <f t="shared" si="20"/>
        <v>0.21</v>
      </c>
      <c r="AF11" s="22">
        <f t="shared" si="21"/>
        <v>0.24</v>
      </c>
      <c r="AG11" s="22">
        <f t="shared" si="22"/>
        <v>0.21</v>
      </c>
      <c r="AH11" s="22">
        <f t="shared" si="23"/>
        <v>0.22</v>
      </c>
      <c r="AI11" s="22">
        <f t="shared" si="24"/>
        <v>0.24</v>
      </c>
      <c r="AJ11" s="22">
        <f t="shared" si="25"/>
        <v>0.22</v>
      </c>
    </row>
    <row r="12" spans="1:36" ht="12.95" customHeight="1">
      <c r="A12" s="21">
        <v>89</v>
      </c>
      <c r="B12" s="78" t="s">
        <v>456</v>
      </c>
      <c r="C12" s="79"/>
      <c r="D12" s="21">
        <v>28</v>
      </c>
      <c r="E12" s="21">
        <v>22</v>
      </c>
      <c r="F12" s="4">
        <f t="shared" si="0"/>
        <v>0.66</v>
      </c>
      <c r="G12" s="5"/>
      <c r="H12" s="21"/>
      <c r="I12" s="21"/>
      <c r="J12" s="1" t="s">
        <v>15</v>
      </c>
      <c r="K12" s="22">
        <f t="shared" si="1"/>
        <v>0.57999999999999996</v>
      </c>
      <c r="L12" s="22">
        <f t="shared" si="2"/>
        <v>0.66</v>
      </c>
      <c r="M12" s="22">
        <f t="shared" si="3"/>
        <v>0.66</v>
      </c>
      <c r="N12" s="22">
        <f t="shared" si="4"/>
        <v>0.65</v>
      </c>
      <c r="O12" s="22">
        <f t="shared" si="5"/>
        <v>0.64</v>
      </c>
      <c r="P12" s="22">
        <f t="shared" si="26"/>
        <v>0.66</v>
      </c>
      <c r="Q12" s="22">
        <f t="shared" si="6"/>
        <v>0.57999999999999996</v>
      </c>
      <c r="R12" s="22">
        <f t="shared" si="7"/>
        <v>0.66</v>
      </c>
      <c r="S12" s="22">
        <f t="shared" si="8"/>
        <v>0.66</v>
      </c>
      <c r="T12" s="22">
        <f t="shared" si="9"/>
        <v>0.7</v>
      </c>
      <c r="U12" s="22">
        <f t="shared" si="10"/>
        <v>0.66</v>
      </c>
      <c r="V12" s="22">
        <f t="shared" si="11"/>
        <v>0.68</v>
      </c>
      <c r="W12" s="22">
        <f t="shared" si="12"/>
        <v>0.63</v>
      </c>
      <c r="X12" s="22">
        <f t="shared" si="13"/>
        <v>0.64</v>
      </c>
      <c r="Y12" s="22">
        <f t="shared" si="14"/>
        <v>0.6</v>
      </c>
      <c r="Z12" s="22">
        <f t="shared" si="15"/>
        <v>0.64</v>
      </c>
      <c r="AA12" s="22">
        <f t="shared" si="16"/>
        <v>0.56000000000000005</v>
      </c>
      <c r="AB12" s="22">
        <f t="shared" si="17"/>
        <v>0.68</v>
      </c>
      <c r="AC12" s="22">
        <f t="shared" si="18"/>
        <v>0.68</v>
      </c>
      <c r="AD12" s="22">
        <f t="shared" si="19"/>
        <v>0.7</v>
      </c>
      <c r="AE12" s="22">
        <f t="shared" si="20"/>
        <v>0.62</v>
      </c>
      <c r="AF12" s="22">
        <f t="shared" si="21"/>
        <v>0.68</v>
      </c>
      <c r="AG12" s="22">
        <f t="shared" si="22"/>
        <v>0.55000000000000004</v>
      </c>
      <c r="AH12" s="22">
        <f t="shared" si="23"/>
        <v>0.6</v>
      </c>
      <c r="AI12" s="22">
        <f t="shared" si="24"/>
        <v>0.63</v>
      </c>
      <c r="AJ12" s="22">
        <f t="shared" si="25"/>
        <v>0.6</v>
      </c>
    </row>
    <row r="13" spans="1:36" ht="12.95" customHeight="1">
      <c r="A13" s="21">
        <v>90</v>
      </c>
      <c r="B13" s="78" t="s">
        <v>456</v>
      </c>
      <c r="C13" s="79"/>
      <c r="D13" s="21">
        <v>28</v>
      </c>
      <c r="E13" s="21">
        <v>21</v>
      </c>
      <c r="F13" s="4">
        <f t="shared" si="0"/>
        <v>0.62</v>
      </c>
      <c r="G13" s="5"/>
      <c r="H13" s="21"/>
      <c r="I13" s="21"/>
      <c r="J13" s="1" t="s">
        <v>15</v>
      </c>
      <c r="K13" s="22">
        <f t="shared" si="1"/>
        <v>0.55000000000000004</v>
      </c>
      <c r="L13" s="22">
        <f t="shared" si="2"/>
        <v>0.63</v>
      </c>
      <c r="M13" s="22">
        <f t="shared" si="3"/>
        <v>0.62</v>
      </c>
      <c r="N13" s="22">
        <f t="shared" si="4"/>
        <v>0.62</v>
      </c>
      <c r="O13" s="22">
        <f t="shared" si="5"/>
        <v>0.61</v>
      </c>
      <c r="P13" s="22">
        <f t="shared" si="26"/>
        <v>0.62</v>
      </c>
      <c r="Q13" s="22">
        <f t="shared" si="6"/>
        <v>0.56000000000000005</v>
      </c>
      <c r="R13" s="22">
        <f t="shared" si="7"/>
        <v>0.63</v>
      </c>
      <c r="S13" s="22">
        <f t="shared" si="8"/>
        <v>0.63</v>
      </c>
      <c r="T13" s="22">
        <f t="shared" si="9"/>
        <v>0.66</v>
      </c>
      <c r="U13" s="22">
        <f t="shared" si="10"/>
        <v>0.63</v>
      </c>
      <c r="V13" s="22">
        <f t="shared" si="11"/>
        <v>0.65</v>
      </c>
      <c r="W13" s="22">
        <f t="shared" si="12"/>
        <v>0.6</v>
      </c>
      <c r="X13" s="22">
        <f t="shared" si="13"/>
        <v>0.61</v>
      </c>
      <c r="Y13" s="22">
        <f t="shared" si="14"/>
        <v>0.57999999999999996</v>
      </c>
      <c r="Z13" s="22">
        <f t="shared" si="15"/>
        <v>0.61</v>
      </c>
      <c r="AA13" s="22">
        <f t="shared" si="16"/>
        <v>0.53</v>
      </c>
      <c r="AB13" s="22">
        <f t="shared" si="17"/>
        <v>0.65</v>
      </c>
      <c r="AC13" s="22">
        <f t="shared" si="18"/>
        <v>0.65</v>
      </c>
      <c r="AD13" s="22">
        <f t="shared" si="19"/>
        <v>0.67</v>
      </c>
      <c r="AE13" s="22">
        <f t="shared" si="20"/>
        <v>0.59</v>
      </c>
      <c r="AF13" s="22">
        <f t="shared" si="21"/>
        <v>0.65</v>
      </c>
      <c r="AG13" s="22">
        <f t="shared" si="22"/>
        <v>0.53</v>
      </c>
      <c r="AH13" s="22">
        <f t="shared" si="23"/>
        <v>0.57999999999999996</v>
      </c>
      <c r="AI13" s="22">
        <f t="shared" si="24"/>
        <v>0.6</v>
      </c>
      <c r="AJ13" s="22">
        <f t="shared" si="25"/>
        <v>0.57999999999999996</v>
      </c>
    </row>
    <row r="14" spans="1:36" ht="12.95" customHeight="1">
      <c r="A14" s="21">
        <v>91</v>
      </c>
      <c r="B14" s="78" t="s">
        <v>456</v>
      </c>
      <c r="C14" s="79"/>
      <c r="D14" s="21">
        <v>42</v>
      </c>
      <c r="E14" s="21">
        <v>23</v>
      </c>
      <c r="F14" s="4">
        <f t="shared" si="0"/>
        <v>1.39</v>
      </c>
      <c r="G14" s="5"/>
      <c r="H14" s="21"/>
      <c r="I14" s="21"/>
      <c r="J14" s="1" t="s">
        <v>15</v>
      </c>
      <c r="K14" s="22">
        <f t="shared" si="1"/>
        <v>1.23</v>
      </c>
      <c r="L14" s="22">
        <f t="shared" si="2"/>
        <v>1.45</v>
      </c>
      <c r="M14" s="22">
        <f t="shared" si="3"/>
        <v>1.41</v>
      </c>
      <c r="N14" s="22">
        <f t="shared" si="4"/>
        <v>1.39</v>
      </c>
      <c r="O14" s="22">
        <f t="shared" si="5"/>
        <v>1.39</v>
      </c>
      <c r="P14" s="22">
        <f t="shared" si="26"/>
        <v>1.39</v>
      </c>
      <c r="Q14" s="22">
        <f t="shared" si="6"/>
        <v>1.27</v>
      </c>
      <c r="R14" s="22">
        <f t="shared" si="7"/>
        <v>1.5</v>
      </c>
      <c r="S14" s="22">
        <f t="shared" si="8"/>
        <v>1.43</v>
      </c>
      <c r="T14" s="22">
        <f t="shared" si="9"/>
        <v>1.46</v>
      </c>
      <c r="U14" s="22">
        <f t="shared" si="10"/>
        <v>1.46</v>
      </c>
      <c r="V14" s="22">
        <f t="shared" si="11"/>
        <v>1.56</v>
      </c>
      <c r="W14" s="22">
        <f t="shared" si="12"/>
        <v>1.38</v>
      </c>
      <c r="X14" s="22">
        <f t="shared" si="13"/>
        <v>1.39</v>
      </c>
      <c r="Y14" s="22">
        <f t="shared" si="14"/>
        <v>1.42</v>
      </c>
      <c r="Z14" s="22">
        <f t="shared" si="15"/>
        <v>1.42</v>
      </c>
      <c r="AA14" s="22">
        <f t="shared" si="16"/>
        <v>1.21</v>
      </c>
      <c r="AB14" s="22">
        <f t="shared" si="17"/>
        <v>1.6</v>
      </c>
      <c r="AC14" s="22">
        <f t="shared" si="18"/>
        <v>1.55</v>
      </c>
      <c r="AD14" s="22">
        <f t="shared" si="19"/>
        <v>1.44</v>
      </c>
      <c r="AE14" s="22">
        <f t="shared" si="20"/>
        <v>1.41</v>
      </c>
      <c r="AF14" s="22">
        <f t="shared" si="21"/>
        <v>1.41</v>
      </c>
      <c r="AG14" s="22">
        <f t="shared" si="22"/>
        <v>1.26</v>
      </c>
      <c r="AH14" s="22">
        <f t="shared" si="23"/>
        <v>1.38</v>
      </c>
      <c r="AI14" s="22">
        <f t="shared" si="24"/>
        <v>1.38</v>
      </c>
      <c r="AJ14" s="22">
        <f t="shared" si="25"/>
        <v>1.38</v>
      </c>
    </row>
    <row r="15" spans="1:36" ht="12.95" customHeight="1">
      <c r="A15" s="21">
        <v>92</v>
      </c>
      <c r="B15" s="78" t="s">
        <v>456</v>
      </c>
      <c r="C15" s="79"/>
      <c r="D15" s="21">
        <v>28</v>
      </c>
      <c r="E15" s="21">
        <v>20</v>
      </c>
      <c r="F15" s="4">
        <f t="shared" si="0"/>
        <v>0.59</v>
      </c>
      <c r="G15" s="5" t="s">
        <v>461</v>
      </c>
      <c r="H15" s="21" t="s">
        <v>462</v>
      </c>
      <c r="I15" s="21" t="s">
        <v>463</v>
      </c>
      <c r="J15" s="1" t="s">
        <v>15</v>
      </c>
      <c r="K15" s="22">
        <f t="shared" si="1"/>
        <v>0.53</v>
      </c>
      <c r="L15" s="22">
        <f t="shared" si="2"/>
        <v>0.6</v>
      </c>
      <c r="M15" s="22">
        <f t="shared" si="3"/>
        <v>0.59</v>
      </c>
      <c r="N15" s="22">
        <f t="shared" si="4"/>
        <v>0.57999999999999996</v>
      </c>
      <c r="O15" s="22">
        <f t="shared" si="5"/>
        <v>0.59</v>
      </c>
      <c r="P15" s="22">
        <f t="shared" si="26"/>
        <v>0.59</v>
      </c>
      <c r="Q15" s="22">
        <f t="shared" si="6"/>
        <v>0.53</v>
      </c>
      <c r="R15" s="22">
        <f t="shared" si="7"/>
        <v>0.6</v>
      </c>
      <c r="S15" s="22">
        <f t="shared" si="8"/>
        <v>0.59</v>
      </c>
      <c r="T15" s="22">
        <f t="shared" si="9"/>
        <v>0.61</v>
      </c>
      <c r="U15" s="22">
        <f t="shared" si="10"/>
        <v>0.59</v>
      </c>
      <c r="V15" s="22">
        <f t="shared" si="11"/>
        <v>0.62</v>
      </c>
      <c r="W15" s="22">
        <f t="shared" si="12"/>
        <v>0.56999999999999995</v>
      </c>
      <c r="X15" s="22">
        <f t="shared" si="13"/>
        <v>0.57999999999999996</v>
      </c>
      <c r="Y15" s="22">
        <f t="shared" si="14"/>
        <v>0.55000000000000004</v>
      </c>
      <c r="Z15" s="22">
        <f t="shared" si="15"/>
        <v>0.57999999999999996</v>
      </c>
      <c r="AA15" s="22">
        <f t="shared" si="16"/>
        <v>0.51</v>
      </c>
      <c r="AB15" s="22">
        <f t="shared" si="17"/>
        <v>0.62</v>
      </c>
      <c r="AC15" s="22">
        <f t="shared" si="18"/>
        <v>0.62</v>
      </c>
      <c r="AD15" s="22">
        <f t="shared" si="19"/>
        <v>0.64</v>
      </c>
      <c r="AE15" s="22">
        <f t="shared" si="20"/>
        <v>0.56000000000000005</v>
      </c>
      <c r="AF15" s="22">
        <f t="shared" si="21"/>
        <v>0.62</v>
      </c>
      <c r="AG15" s="22">
        <f t="shared" si="22"/>
        <v>0.51</v>
      </c>
      <c r="AH15" s="22">
        <f t="shared" si="23"/>
        <v>0.55000000000000004</v>
      </c>
      <c r="AI15" s="22">
        <f t="shared" si="24"/>
        <v>0.57999999999999996</v>
      </c>
      <c r="AJ15" s="22">
        <f t="shared" si="25"/>
        <v>0.55000000000000004</v>
      </c>
    </row>
    <row r="16" spans="1:36" ht="12.95" customHeight="1">
      <c r="A16" s="21">
        <v>93</v>
      </c>
      <c r="B16" s="78" t="s">
        <v>456</v>
      </c>
      <c r="C16" s="79"/>
      <c r="D16" s="21">
        <v>26</v>
      </c>
      <c r="E16" s="21">
        <v>20</v>
      </c>
      <c r="F16" s="4">
        <f t="shared" si="0"/>
        <v>0.52</v>
      </c>
      <c r="G16" s="5"/>
      <c r="H16" s="21"/>
      <c r="I16" s="21"/>
      <c r="J16" s="1" t="s">
        <v>15</v>
      </c>
      <c r="K16" s="22">
        <f t="shared" si="1"/>
        <v>0.46</v>
      </c>
      <c r="L16" s="22">
        <f t="shared" si="2"/>
        <v>0.52</v>
      </c>
      <c r="M16" s="22">
        <f t="shared" si="3"/>
        <v>0.52</v>
      </c>
      <c r="N16" s="22">
        <f t="shared" si="4"/>
        <v>0.51</v>
      </c>
      <c r="O16" s="22">
        <f t="shared" si="5"/>
        <v>0.51</v>
      </c>
      <c r="P16" s="22">
        <f t="shared" si="26"/>
        <v>0.52</v>
      </c>
      <c r="Q16" s="22">
        <f t="shared" si="6"/>
        <v>0.46</v>
      </c>
      <c r="R16" s="22">
        <f t="shared" si="7"/>
        <v>0.52</v>
      </c>
      <c r="S16" s="22">
        <f t="shared" si="8"/>
        <v>0.52</v>
      </c>
      <c r="T16" s="22">
        <f t="shared" si="9"/>
        <v>0.54</v>
      </c>
      <c r="U16" s="22">
        <f t="shared" si="10"/>
        <v>0.52</v>
      </c>
      <c r="V16" s="22">
        <f t="shared" si="11"/>
        <v>0.54</v>
      </c>
      <c r="W16" s="22">
        <f t="shared" si="12"/>
        <v>0.5</v>
      </c>
      <c r="X16" s="22">
        <f t="shared" si="13"/>
        <v>0.51</v>
      </c>
      <c r="Y16" s="22">
        <f t="shared" si="14"/>
        <v>0.47</v>
      </c>
      <c r="Z16" s="22">
        <f t="shared" si="15"/>
        <v>0.51</v>
      </c>
      <c r="AA16" s="22">
        <f t="shared" si="16"/>
        <v>0.45</v>
      </c>
      <c r="AB16" s="22">
        <f t="shared" si="17"/>
        <v>0.54</v>
      </c>
      <c r="AC16" s="22">
        <f t="shared" si="18"/>
        <v>0.54</v>
      </c>
      <c r="AD16" s="22">
        <f t="shared" si="19"/>
        <v>0.56000000000000005</v>
      </c>
      <c r="AE16" s="22">
        <f t="shared" si="20"/>
        <v>0.48</v>
      </c>
      <c r="AF16" s="22">
        <f t="shared" si="21"/>
        <v>0.54</v>
      </c>
      <c r="AG16" s="22">
        <f t="shared" si="22"/>
        <v>0.44</v>
      </c>
      <c r="AH16" s="22">
        <f t="shared" si="23"/>
        <v>0.48</v>
      </c>
      <c r="AI16" s="22">
        <f t="shared" si="24"/>
        <v>0.5</v>
      </c>
      <c r="AJ16" s="22">
        <f t="shared" si="25"/>
        <v>0.48</v>
      </c>
    </row>
    <row r="17" spans="1:36" ht="12.95" customHeight="1">
      <c r="A17" s="21"/>
      <c r="B17" s="78"/>
      <c r="C17" s="79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78"/>
      <c r="C18" s="79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502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2</v>
      </c>
      <c r="E47" s="13">
        <f>COUNTA(A4:A43)</f>
        <v>13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21</v>
      </c>
      <c r="D48" s="13">
        <f>IF(D47&gt;0,ROUND(SUMIF(G4:G43,"*下層*",E4:E43)/D47,0),"")</f>
        <v>10</v>
      </c>
      <c r="E48" s="13">
        <f>ROUND(SUM(E4:E43)/E47,0)</f>
        <v>19</v>
      </c>
      <c r="F48" s="12"/>
      <c r="G48" s="14">
        <f>C48</f>
        <v>21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28</v>
      </c>
      <c r="D49" s="13">
        <f>IF(D47&gt;0,ROUND(SUMIF(G4:G43,"*下層*",D4:D43)/D47,0),"")</f>
        <v>14</v>
      </c>
      <c r="E49" s="13">
        <f>ROUND(SUM(D4:D43)/E47,0)</f>
        <v>26</v>
      </c>
      <c r="F49" s="12"/>
      <c r="G49" s="14">
        <f>C49</f>
        <v>28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7.3299999999999983</v>
      </c>
      <c r="D50" s="15">
        <f>SUMIF(G4:G43,"*下層*",F4:F43)</f>
        <v>0.15000000000000002</v>
      </c>
      <c r="E50" s="4">
        <f>SUM(F4:F43)</f>
        <v>7.4799999999999986</v>
      </c>
      <c r="F50" s="12"/>
      <c r="G50" s="16">
        <f>C50*100</f>
        <v>732.99999999999977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形状比＝75、Sr＝14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2</v>
      </c>
      <c r="E54" s="13">
        <f>COUNTA(H4:H43)</f>
        <v>6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21</v>
      </c>
      <c r="D55" s="13">
        <f>IF(D54&gt;0,ROUND(SUMIF(H4:H43,"▲",E4:E43)/D54,0),"")</f>
        <v>10</v>
      </c>
      <c r="E55" s="13">
        <f>ROUND(SUMIF(H4:H43,"*",E4:E43)/E54,0)</f>
        <v>17</v>
      </c>
      <c r="F55" s="12"/>
      <c r="G55" s="14">
        <f>C55</f>
        <v>21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27</v>
      </c>
      <c r="D56" s="13">
        <f>IF(D54&gt;0,ROUND(SUMIF(H4:H43,"▲",D4:D43)/D54,0),"")</f>
        <v>14</v>
      </c>
      <c r="E56" s="13">
        <f>ROUND(SUMIF(H4:H43,"*",D4:D43)/E54,0)</f>
        <v>23</v>
      </c>
      <c r="F56" s="12"/>
      <c r="G56" s="14">
        <f>C56</f>
        <v>27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2.4699999999999998</v>
      </c>
      <c r="D57" s="15">
        <f>SUMIF(H4:H43,"▲",F4:F43)</f>
        <v>0.15000000000000002</v>
      </c>
      <c r="E57" s="15">
        <f>SUM(C57:D57)</f>
        <v>2.6199999999999997</v>
      </c>
      <c r="F57" s="12"/>
      <c r="G57" s="18">
        <f>C57*100</f>
        <v>246.99999999999997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36.4</v>
      </c>
      <c r="D61" s="19">
        <f>IF(D47&gt;0,ROUND(D54/D47*100,1),"")</f>
        <v>100</v>
      </c>
      <c r="E61" s="19">
        <f>ROUND(E54/E47*100,1)</f>
        <v>46.2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33.700000000000003</v>
      </c>
      <c r="D62" s="19">
        <f>IF(D47&gt;0,ROUND(D57/D50*100,1),"")</f>
        <v>100</v>
      </c>
      <c r="E62" s="19">
        <f>ROUND(E57/E50*100,1)</f>
        <v>35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21</v>
      </c>
      <c r="D67" s="13" t="str">
        <f>IF(D66&gt;0,ROUND(SUMIFS(E4:E43,G4:G43,"*下層*",H4:H43,"")/D66,0),"")</f>
        <v/>
      </c>
      <c r="E67" s="13">
        <f>IF(E66&gt;0,ROUND(SUMIF(H4:H43,"",E4:E43)/E66,0),"")</f>
        <v>21</v>
      </c>
      <c r="F67" s="12"/>
      <c r="G67" s="14">
        <f>C67</f>
        <v>21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29</v>
      </c>
      <c r="D68" s="13" t="str">
        <f>IF(D66&gt;0,ROUND(SUMIFS(D4:D43,G4:G43,"*下層*",H4:H43,"")/D66,0),"")</f>
        <v/>
      </c>
      <c r="E68" s="13">
        <f>IF(E66&gt;0,ROUND(SUMIF(H4:H43,"",D4:D43)/E66,0),"")</f>
        <v>29</v>
      </c>
      <c r="F68" s="12"/>
      <c r="G68" s="14">
        <f>C68</f>
        <v>29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4.8599999999999985</v>
      </c>
      <c r="D69" s="15" t="str">
        <f>IF(D66&gt;0,D50-D57,"")</f>
        <v/>
      </c>
      <c r="E69" s="4">
        <f>SUM(C69:D69)</f>
        <v>4.8599999999999985</v>
      </c>
      <c r="F69" s="12"/>
      <c r="G69" s="16">
        <f>C69*100</f>
        <v>485.99999999999983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形状比＝72、Sr＝18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55" priority="16" stopIfTrue="1">
      <formula>AND(($H4="スギ"),(#REF!&lt;12))</formula>
    </cfRule>
  </conditionalFormatting>
  <conditionalFormatting sqref="L4:L43">
    <cfRule type="expression" dxfId="254" priority="15" stopIfTrue="1">
      <formula>AND(($H4="スギ"),(#REF!&lt;22),(#REF!&gt;=12))</formula>
    </cfRule>
  </conditionalFormatting>
  <conditionalFormatting sqref="M4:M43">
    <cfRule type="expression" dxfId="253" priority="14" stopIfTrue="1">
      <formula>AND(($H4="スギ"),(#REF!&lt;32),(#REF!&gt;=22))</formula>
    </cfRule>
  </conditionalFormatting>
  <conditionalFormatting sqref="N4:N43">
    <cfRule type="expression" dxfId="252" priority="13" stopIfTrue="1">
      <formula>AND(($H4="スギ"),(#REF!&lt;42),(#REF!&gt;=32))</formula>
    </cfRule>
  </conditionalFormatting>
  <conditionalFormatting sqref="S4:S43">
    <cfRule type="expression" dxfId="251" priority="9" stopIfTrue="1">
      <formula>AND(($H4="ヒノキ"),(#REF!&lt;32),(#REF!&gt;=22))</formula>
    </cfRule>
  </conditionalFormatting>
  <conditionalFormatting sqref="Z4:AF43 U4:U43 AJ4:AJ43 O4:P43">
    <cfRule type="expression" dxfId="250" priority="12" stopIfTrue="1">
      <formula>AND(($H4="スギ"),(#REF!&gt;=42))</formula>
    </cfRule>
  </conditionalFormatting>
  <conditionalFormatting sqref="Z4:AF43 AJ4:AJ43 T4:U43">
    <cfRule type="expression" dxfId="249" priority="8" stopIfTrue="1">
      <formula>AND(($H4="ヒノキ"),(#REF!&gt;=32))</formula>
    </cfRule>
  </conditionalFormatting>
  <conditionalFormatting sqref="AA4:AA43 Q4:Q43">
    <cfRule type="expression" dxfId="248" priority="11" stopIfTrue="1">
      <formula>AND(($H4="ヒノキ"),(#REF!&lt;12))</formula>
    </cfRule>
  </conditionalFormatting>
  <conditionalFormatting sqref="AA4:AA43 V4:V43">
    <cfRule type="expression" dxfId="247" priority="7" stopIfTrue="1">
      <formula>AND(($H4="アカマツ"),(#REF!&lt;12))</formula>
    </cfRule>
  </conditionalFormatting>
  <conditionalFormatting sqref="AB4:AB43 W4:W43">
    <cfRule type="expression" dxfId="246" priority="6" stopIfTrue="1">
      <formula>AND(($H4="アカマツ"),(#REF!&lt;22),(#REF!&gt;=12))</formula>
    </cfRule>
  </conditionalFormatting>
  <conditionalFormatting sqref="AB4:AE43 R4:R43">
    <cfRule type="expression" dxfId="245" priority="10" stopIfTrue="1">
      <formula>AND(($H4="ヒノキ"),(#REF!&lt;22),(#REF!&gt;=12))</formula>
    </cfRule>
  </conditionalFormatting>
  <conditionalFormatting sqref="AC4:AC43 X4:X43">
    <cfRule type="expression" dxfId="244" priority="5" stopIfTrue="1">
      <formula>AND(($H4="アカマツ"),(#REF!&lt;42),(#REF!&gt;=22))</formula>
    </cfRule>
  </conditionalFormatting>
  <conditionalFormatting sqref="AG4:AG43">
    <cfRule type="expression" dxfId="243" priority="3" stopIfTrue="1">
      <formula>AND(($H4&lt;&gt;"スギ"),($H4&lt;&gt;"ヒノキ"),($H4&lt;&gt;"アカマツ"),(#REF!&lt;12))</formula>
    </cfRule>
  </conditionalFormatting>
  <conditionalFormatting sqref="AH4:AH43">
    <cfRule type="expression" dxfId="24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4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24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10AAA-4479-4334-99D9-64B36C3D6B10}">
  <sheetPr>
    <tabColor rgb="FF92D050"/>
  </sheetPr>
  <dimension ref="A1:AJ120"/>
  <sheetViews>
    <sheetView showGridLines="0" view="pageBreakPreview" topLeftCell="A37" zoomScale="98" zoomScaleNormal="85" zoomScaleSheetLayoutView="98" workbookViewId="0">
      <selection activeCell="K57" sqref="K57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253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171</v>
      </c>
      <c r="B4" s="78" t="s">
        <v>456</v>
      </c>
      <c r="C4" s="79"/>
      <c r="D4" s="21">
        <v>36</v>
      </c>
      <c r="E4" s="21">
        <v>22</v>
      </c>
      <c r="F4" s="4">
        <f t="shared" ref="F4:F43" si="0">IF(D4&gt;0,IF(B4="スギ",P4,IF(B4="ヒノキ",U4,IF(B4="アカマツ",Z4,IF(B4="カラマツ",AF4,AJ4)))),"")</f>
        <v>1.01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0.9</v>
      </c>
      <c r="L4" s="22">
        <f t="shared" ref="L4:L43" si="2">ROUND(10^(-5+0.73504+1.83346*LOG(D4)+1.06569*LOG(E4)),2)</f>
        <v>1.04</v>
      </c>
      <c r="M4" s="22">
        <f t="shared" ref="M4:M43" si="3">ROUND(10^(-5+0.71514+1.74357*LOG(D4)+1.17719*LOG(E4)),2)</f>
        <v>1.02</v>
      </c>
      <c r="N4" s="22">
        <f t="shared" ref="N4:N43" si="4">ROUND(10^(-5+0.82956+1.76381*LOG(D4)+1.06412*LOG(E4)),2)</f>
        <v>1.01</v>
      </c>
      <c r="O4" s="22">
        <f t="shared" ref="O4:O43" si="5">ROUND(10^(-5+0.88226+1.79204*LOG(D4)+0.99303*LOG(E4)),2)</f>
        <v>1.01</v>
      </c>
      <c r="P4" s="22">
        <f>HLOOKUP($D4,K$3:O$43,MATCH($A4,$A$3:$A$43,0),1)</f>
        <v>1.01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0.92</v>
      </c>
      <c r="R4" s="22">
        <f t="shared" ref="R4:R43" si="7">ROUND(10^(1.905709*LOG(D4)+1.011385*LOG(E4)-4.293729),2)</f>
        <v>1.07</v>
      </c>
      <c r="S4" s="22">
        <f t="shared" ref="S4:S43" si="8">ROUND(10^(1.771888*LOG(D4)+1.138415*LOG(E4)-4.271259),2)</f>
        <v>1.03</v>
      </c>
      <c r="T4" s="22">
        <f t="shared" ref="T4:T43" si="9">ROUND(10^(1.671519*LOG(D4)+1.363617*LOG(E4)-4.404407),2)</f>
        <v>1.07</v>
      </c>
      <c r="U4" s="22">
        <f t="shared" ref="U4:U43" si="10">HLOOKUP($D4,Q$3:T$43,MATCH($A4,$A$3:$A$43,0),1)</f>
        <v>1.07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1.1100000000000001</v>
      </c>
      <c r="W4" s="22">
        <f t="shared" ref="W4:W43" si="12">ROUND(10^(-4.155639+1.847898*LOG(D4)+0.951955*LOG(E4)),2)</f>
        <v>1</v>
      </c>
      <c r="X4" s="22">
        <f t="shared" ref="X4:X43" si="13">ROUND(10^(-4.194535+1.804172*LOG(D4)+1.034248*LOG(E4)),2)</f>
        <v>1</v>
      </c>
      <c r="Y4" s="22">
        <f t="shared" ref="Y4:Y43" si="14">ROUND(10^(-4.42347+2.006485*LOG(D4)+0.967757*LOG(E4)),2)</f>
        <v>1</v>
      </c>
      <c r="Z4" s="22">
        <f t="shared" ref="Z4:Z43" si="15">HLOOKUP($D4,V$3:Y$43,MATCH($A4,$A$3:$A$43,0),1)</f>
        <v>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0.88</v>
      </c>
      <c r="AB4" s="22">
        <f t="shared" ref="AB4:AB43" si="17">ROUND(10^(1.979213*LOG(D4)+0.998347*LOG(E4)-4.369281),2)</f>
        <v>1.1299999999999999</v>
      </c>
      <c r="AC4" s="22">
        <f t="shared" ref="AC4:AC43" si="18">ROUND(10^(1.904401*LOG(D4)+1.062478*LOG(E4)-4.348104),2)</f>
        <v>1.1000000000000001</v>
      </c>
      <c r="AD4" s="22">
        <f t="shared" ref="AD4:AD43" si="19">ROUND(10^(1.640825*LOG(D4)+1.080387*LOG(E4)-3.976731),2)</f>
        <v>1.06</v>
      </c>
      <c r="AE4" s="22">
        <f t="shared" ref="AE4:AE43" si="20">ROUND(10^(1.90887*LOG(D4)+1.088002*LOG(E4)-4.431495),2)</f>
        <v>1</v>
      </c>
      <c r="AF4" s="22">
        <f t="shared" ref="AF4:AF43" si="21">HLOOKUP($D4,AA$3:AE$43,MATCH($A4,$A$3:$A$43,0),1)</f>
        <v>1.06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0.9</v>
      </c>
      <c r="AH4" s="22">
        <f t="shared" ref="AH4:AH43" si="23">ROUND(10^(1.93813902*LOG(D4)+0.96697002*LOG(E4)-4.32216295),2)</f>
        <v>0.98</v>
      </c>
      <c r="AI4" s="22">
        <f t="shared" ref="AI4:AI43" si="24">ROUND(10^(1.82464098*LOG(D4)+0.97625989*LOG(E4)-4.15096808),2)</f>
        <v>1</v>
      </c>
      <c r="AJ4" s="22">
        <f t="shared" ref="AJ4:AJ43" si="25">HLOOKUP($D4,AG$3:AI$43,MATCH($A4,$A$3:$A$43,0),1)</f>
        <v>0.98</v>
      </c>
    </row>
    <row r="5" spans="1:36" ht="12.95" customHeight="1">
      <c r="A5" s="21">
        <v>172</v>
      </c>
      <c r="B5" s="78" t="s">
        <v>456</v>
      </c>
      <c r="C5" s="79"/>
      <c r="D5" s="21">
        <v>22</v>
      </c>
      <c r="E5" s="21">
        <v>18</v>
      </c>
      <c r="F5" s="4">
        <f t="shared" si="0"/>
        <v>0.34</v>
      </c>
      <c r="G5" s="5" t="s">
        <v>466</v>
      </c>
      <c r="H5" s="21" t="s">
        <v>462</v>
      </c>
      <c r="I5" s="21" t="s">
        <v>467</v>
      </c>
      <c r="J5" s="1" t="s">
        <v>15</v>
      </c>
      <c r="K5" s="22">
        <f t="shared" si="1"/>
        <v>0.31</v>
      </c>
      <c r="L5" s="22">
        <f t="shared" si="2"/>
        <v>0.34</v>
      </c>
      <c r="M5" s="22">
        <f t="shared" si="3"/>
        <v>0.34</v>
      </c>
      <c r="N5" s="22">
        <f t="shared" si="4"/>
        <v>0.34</v>
      </c>
      <c r="O5" s="22">
        <f t="shared" si="5"/>
        <v>0.34</v>
      </c>
      <c r="P5" s="22">
        <f t="shared" ref="P5:P43" si="26">HLOOKUP($D5,K$3:O$43,MATCH(A5,$A$3:$A$43,0),1)</f>
        <v>0.34</v>
      </c>
      <c r="Q5" s="22">
        <f t="shared" si="6"/>
        <v>0.31</v>
      </c>
      <c r="R5" s="22">
        <f t="shared" si="7"/>
        <v>0.34</v>
      </c>
      <c r="S5" s="22">
        <f t="shared" si="8"/>
        <v>0.34</v>
      </c>
      <c r="T5" s="22">
        <f t="shared" si="9"/>
        <v>0.36</v>
      </c>
      <c r="U5" s="22">
        <f t="shared" si="10"/>
        <v>0.34</v>
      </c>
      <c r="V5" s="22">
        <f t="shared" si="11"/>
        <v>0.35</v>
      </c>
      <c r="W5" s="22">
        <f t="shared" si="12"/>
        <v>0.33</v>
      </c>
      <c r="X5" s="22">
        <f t="shared" si="13"/>
        <v>0.34</v>
      </c>
      <c r="Y5" s="22">
        <f t="shared" si="14"/>
        <v>0.31</v>
      </c>
      <c r="Z5" s="22">
        <f t="shared" si="15"/>
        <v>0.34</v>
      </c>
      <c r="AA5" s="22">
        <f t="shared" si="16"/>
        <v>0.3</v>
      </c>
      <c r="AB5" s="22">
        <f t="shared" si="17"/>
        <v>0.35</v>
      </c>
      <c r="AC5" s="22">
        <f t="shared" si="18"/>
        <v>0.35</v>
      </c>
      <c r="AD5" s="22">
        <f t="shared" si="19"/>
        <v>0.38</v>
      </c>
      <c r="AE5" s="22">
        <f t="shared" si="20"/>
        <v>0.31</v>
      </c>
      <c r="AF5" s="22">
        <f t="shared" si="21"/>
        <v>0.35</v>
      </c>
      <c r="AG5" s="22">
        <f t="shared" si="22"/>
        <v>0.28999999999999998</v>
      </c>
      <c r="AH5" s="22">
        <f t="shared" si="23"/>
        <v>0.31</v>
      </c>
      <c r="AI5" s="22">
        <f t="shared" si="24"/>
        <v>0.33</v>
      </c>
      <c r="AJ5" s="22">
        <f t="shared" si="25"/>
        <v>0.31</v>
      </c>
    </row>
    <row r="6" spans="1:36" ht="12.95" customHeight="1">
      <c r="A6" s="21">
        <v>173</v>
      </c>
      <c r="B6" s="78" t="s">
        <v>456</v>
      </c>
      <c r="C6" s="79"/>
      <c r="D6" s="21">
        <v>10</v>
      </c>
      <c r="E6" s="21">
        <v>10</v>
      </c>
      <c r="F6" s="4">
        <f t="shared" si="0"/>
        <v>0.04</v>
      </c>
      <c r="G6" s="5" t="s">
        <v>457</v>
      </c>
      <c r="H6" s="21" t="s">
        <v>458</v>
      </c>
      <c r="I6" s="21" t="s">
        <v>459</v>
      </c>
      <c r="J6" s="1" t="s">
        <v>15</v>
      </c>
      <c r="K6" s="22">
        <f t="shared" si="1"/>
        <v>0.04</v>
      </c>
      <c r="L6" s="22">
        <f t="shared" si="2"/>
        <v>0.04</v>
      </c>
      <c r="M6" s="22">
        <f t="shared" si="3"/>
        <v>0.04</v>
      </c>
      <c r="N6" s="22">
        <f t="shared" si="4"/>
        <v>0.05</v>
      </c>
      <c r="O6" s="22">
        <f t="shared" si="5"/>
        <v>0.05</v>
      </c>
      <c r="P6" s="22">
        <f t="shared" si="26"/>
        <v>0.04</v>
      </c>
      <c r="Q6" s="22">
        <f t="shared" si="6"/>
        <v>0.04</v>
      </c>
      <c r="R6" s="22">
        <f t="shared" si="7"/>
        <v>0.04</v>
      </c>
      <c r="S6" s="22">
        <f t="shared" si="8"/>
        <v>0.04</v>
      </c>
      <c r="T6" s="22">
        <f t="shared" si="9"/>
        <v>0.04</v>
      </c>
      <c r="U6" s="22">
        <f t="shared" si="10"/>
        <v>0.04</v>
      </c>
      <c r="V6" s="22">
        <f t="shared" si="11"/>
        <v>0.04</v>
      </c>
      <c r="W6" s="22">
        <f t="shared" si="12"/>
        <v>0.04</v>
      </c>
      <c r="X6" s="22">
        <f t="shared" si="13"/>
        <v>0.04</v>
      </c>
      <c r="Y6" s="22">
        <f t="shared" si="14"/>
        <v>0.04</v>
      </c>
      <c r="Z6" s="22">
        <f t="shared" si="15"/>
        <v>0.04</v>
      </c>
      <c r="AA6" s="22">
        <f t="shared" si="16"/>
        <v>0.04</v>
      </c>
      <c r="AB6" s="22">
        <f t="shared" si="17"/>
        <v>0.04</v>
      </c>
      <c r="AC6" s="22">
        <f t="shared" si="18"/>
        <v>0.04</v>
      </c>
      <c r="AD6" s="22">
        <f t="shared" si="19"/>
        <v>0.06</v>
      </c>
      <c r="AE6" s="22">
        <f t="shared" si="20"/>
        <v>0.04</v>
      </c>
      <c r="AF6" s="22">
        <f t="shared" si="21"/>
        <v>0.04</v>
      </c>
      <c r="AG6" s="22">
        <f t="shared" si="22"/>
        <v>0.04</v>
      </c>
      <c r="AH6" s="22">
        <f t="shared" si="23"/>
        <v>0.04</v>
      </c>
      <c r="AI6" s="22">
        <f t="shared" si="24"/>
        <v>0.04</v>
      </c>
      <c r="AJ6" s="22">
        <f t="shared" si="25"/>
        <v>0.04</v>
      </c>
    </row>
    <row r="7" spans="1:36" ht="12.95" customHeight="1">
      <c r="A7" s="21">
        <v>174</v>
      </c>
      <c r="B7" s="78" t="s">
        <v>456</v>
      </c>
      <c r="C7" s="79"/>
      <c r="D7" s="21">
        <v>22</v>
      </c>
      <c r="E7" s="21">
        <v>18</v>
      </c>
      <c r="F7" s="4">
        <f t="shared" si="0"/>
        <v>0.34</v>
      </c>
      <c r="G7" s="5"/>
      <c r="H7" s="21" t="s">
        <v>462</v>
      </c>
      <c r="I7" s="21" t="s">
        <v>464</v>
      </c>
      <c r="J7" s="1" t="s">
        <v>15</v>
      </c>
      <c r="K7" s="22">
        <f t="shared" si="1"/>
        <v>0.31</v>
      </c>
      <c r="L7" s="22">
        <f t="shared" si="2"/>
        <v>0.34</v>
      </c>
      <c r="M7" s="22">
        <f t="shared" si="3"/>
        <v>0.34</v>
      </c>
      <c r="N7" s="22">
        <f t="shared" si="4"/>
        <v>0.34</v>
      </c>
      <c r="O7" s="22">
        <f t="shared" si="5"/>
        <v>0.34</v>
      </c>
      <c r="P7" s="22">
        <f t="shared" si="26"/>
        <v>0.34</v>
      </c>
      <c r="Q7" s="22">
        <f t="shared" si="6"/>
        <v>0.31</v>
      </c>
      <c r="R7" s="22">
        <f t="shared" si="7"/>
        <v>0.34</v>
      </c>
      <c r="S7" s="22">
        <f t="shared" si="8"/>
        <v>0.34</v>
      </c>
      <c r="T7" s="22">
        <f t="shared" si="9"/>
        <v>0.36</v>
      </c>
      <c r="U7" s="22">
        <f t="shared" si="10"/>
        <v>0.34</v>
      </c>
      <c r="V7" s="22">
        <f t="shared" si="11"/>
        <v>0.35</v>
      </c>
      <c r="W7" s="22">
        <f t="shared" si="12"/>
        <v>0.33</v>
      </c>
      <c r="X7" s="22">
        <f t="shared" si="13"/>
        <v>0.34</v>
      </c>
      <c r="Y7" s="22">
        <f t="shared" si="14"/>
        <v>0.31</v>
      </c>
      <c r="Z7" s="22">
        <f t="shared" si="15"/>
        <v>0.34</v>
      </c>
      <c r="AA7" s="22">
        <f t="shared" si="16"/>
        <v>0.3</v>
      </c>
      <c r="AB7" s="22">
        <f t="shared" si="17"/>
        <v>0.35</v>
      </c>
      <c r="AC7" s="22">
        <f t="shared" si="18"/>
        <v>0.35</v>
      </c>
      <c r="AD7" s="22">
        <f t="shared" si="19"/>
        <v>0.38</v>
      </c>
      <c r="AE7" s="22">
        <f t="shared" si="20"/>
        <v>0.31</v>
      </c>
      <c r="AF7" s="22">
        <f t="shared" si="21"/>
        <v>0.35</v>
      </c>
      <c r="AG7" s="22">
        <f t="shared" si="22"/>
        <v>0.28999999999999998</v>
      </c>
      <c r="AH7" s="22">
        <f t="shared" si="23"/>
        <v>0.31</v>
      </c>
      <c r="AI7" s="22">
        <f t="shared" si="24"/>
        <v>0.33</v>
      </c>
      <c r="AJ7" s="22">
        <f t="shared" si="25"/>
        <v>0.31</v>
      </c>
    </row>
    <row r="8" spans="1:36" ht="12.95" customHeight="1">
      <c r="A8" s="21">
        <v>175</v>
      </c>
      <c r="B8" s="78" t="s">
        <v>456</v>
      </c>
      <c r="C8" s="79"/>
      <c r="D8" s="21">
        <v>32</v>
      </c>
      <c r="E8" s="21">
        <v>21</v>
      </c>
      <c r="F8" s="4">
        <f t="shared" si="0"/>
        <v>0.78</v>
      </c>
      <c r="G8" s="5"/>
      <c r="H8" s="21"/>
      <c r="I8" s="21"/>
      <c r="J8" s="1" t="s">
        <v>15</v>
      </c>
      <c r="K8" s="22">
        <f t="shared" si="1"/>
        <v>0.7</v>
      </c>
      <c r="L8" s="22">
        <f t="shared" si="2"/>
        <v>0.8</v>
      </c>
      <c r="M8" s="22">
        <f t="shared" si="3"/>
        <v>0.79</v>
      </c>
      <c r="N8" s="22">
        <f t="shared" si="4"/>
        <v>0.78</v>
      </c>
      <c r="O8" s="22">
        <f t="shared" si="5"/>
        <v>0.78</v>
      </c>
      <c r="P8" s="22">
        <f t="shared" si="26"/>
        <v>0.78</v>
      </c>
      <c r="Q8" s="22">
        <f t="shared" si="6"/>
        <v>0.71</v>
      </c>
      <c r="R8" s="22">
        <f t="shared" si="7"/>
        <v>0.82</v>
      </c>
      <c r="S8" s="22">
        <f t="shared" si="8"/>
        <v>0.8</v>
      </c>
      <c r="T8" s="22">
        <f t="shared" si="9"/>
        <v>0.82</v>
      </c>
      <c r="U8" s="22">
        <f t="shared" si="10"/>
        <v>0.82</v>
      </c>
      <c r="V8" s="22">
        <f t="shared" si="11"/>
        <v>0.84</v>
      </c>
      <c r="W8" s="22">
        <f t="shared" si="12"/>
        <v>0.77</v>
      </c>
      <c r="X8" s="22">
        <f t="shared" si="13"/>
        <v>0.77</v>
      </c>
      <c r="Y8" s="22">
        <f t="shared" si="14"/>
        <v>0.75</v>
      </c>
      <c r="Z8" s="22">
        <f t="shared" si="15"/>
        <v>0.77</v>
      </c>
      <c r="AA8" s="22">
        <f t="shared" si="16"/>
        <v>0.68</v>
      </c>
      <c r="AB8" s="22">
        <f t="shared" si="17"/>
        <v>0.85</v>
      </c>
      <c r="AC8" s="22">
        <f t="shared" si="18"/>
        <v>0.84</v>
      </c>
      <c r="AD8" s="22">
        <f t="shared" si="19"/>
        <v>0.83</v>
      </c>
      <c r="AE8" s="22">
        <f t="shared" si="20"/>
        <v>0.76</v>
      </c>
      <c r="AF8" s="22">
        <f t="shared" si="21"/>
        <v>0.83</v>
      </c>
      <c r="AG8" s="22">
        <f t="shared" si="22"/>
        <v>0.69</v>
      </c>
      <c r="AH8" s="22">
        <f t="shared" si="23"/>
        <v>0.75</v>
      </c>
      <c r="AI8" s="22">
        <f t="shared" si="24"/>
        <v>0.77</v>
      </c>
      <c r="AJ8" s="22">
        <f t="shared" si="25"/>
        <v>0.75</v>
      </c>
    </row>
    <row r="9" spans="1:36" ht="12.95" customHeight="1">
      <c r="A9" s="21">
        <v>176</v>
      </c>
      <c r="B9" s="78" t="s">
        <v>456</v>
      </c>
      <c r="C9" s="79"/>
      <c r="D9" s="21">
        <v>40</v>
      </c>
      <c r="E9" s="21">
        <v>24</v>
      </c>
      <c r="F9" s="4">
        <f t="shared" si="0"/>
        <v>1.33</v>
      </c>
      <c r="G9" s="5"/>
      <c r="H9" s="21"/>
      <c r="I9" s="21"/>
      <c r="J9" s="1" t="s">
        <v>15</v>
      </c>
      <c r="K9" s="22">
        <f t="shared" si="1"/>
        <v>1.18</v>
      </c>
      <c r="L9" s="22">
        <f t="shared" si="2"/>
        <v>1.39</v>
      </c>
      <c r="M9" s="22">
        <f t="shared" si="3"/>
        <v>1.36</v>
      </c>
      <c r="N9" s="22">
        <f t="shared" si="4"/>
        <v>1.33</v>
      </c>
      <c r="O9" s="22">
        <f t="shared" si="5"/>
        <v>1.33</v>
      </c>
      <c r="P9" s="22">
        <f t="shared" si="26"/>
        <v>1.33</v>
      </c>
      <c r="Q9" s="22">
        <f t="shared" si="6"/>
        <v>1.21</v>
      </c>
      <c r="R9" s="22">
        <f t="shared" si="7"/>
        <v>1.43</v>
      </c>
      <c r="S9" s="22">
        <f t="shared" si="8"/>
        <v>1.38</v>
      </c>
      <c r="T9" s="22">
        <f t="shared" si="9"/>
        <v>1.43</v>
      </c>
      <c r="U9" s="22">
        <f t="shared" si="10"/>
        <v>1.43</v>
      </c>
      <c r="V9" s="22">
        <f t="shared" si="11"/>
        <v>1.48</v>
      </c>
      <c r="W9" s="22">
        <f t="shared" si="12"/>
        <v>1.31</v>
      </c>
      <c r="X9" s="22">
        <f t="shared" si="13"/>
        <v>1.33</v>
      </c>
      <c r="Y9" s="22">
        <f t="shared" si="14"/>
        <v>1.34</v>
      </c>
      <c r="Z9" s="22">
        <f t="shared" si="15"/>
        <v>1.33</v>
      </c>
      <c r="AA9" s="22">
        <f t="shared" si="16"/>
        <v>1.1599999999999999</v>
      </c>
      <c r="AB9" s="22">
        <f t="shared" si="17"/>
        <v>1.51</v>
      </c>
      <c r="AC9" s="22">
        <f t="shared" si="18"/>
        <v>1.48</v>
      </c>
      <c r="AD9" s="22">
        <f t="shared" si="19"/>
        <v>1.39</v>
      </c>
      <c r="AE9" s="22">
        <f t="shared" si="20"/>
        <v>1.34</v>
      </c>
      <c r="AF9" s="22">
        <f t="shared" si="21"/>
        <v>1.39</v>
      </c>
      <c r="AG9" s="22">
        <f t="shared" si="22"/>
        <v>1.19</v>
      </c>
      <c r="AH9" s="22">
        <f t="shared" si="23"/>
        <v>1.31</v>
      </c>
      <c r="AI9" s="22">
        <f t="shared" si="24"/>
        <v>1.32</v>
      </c>
      <c r="AJ9" s="22">
        <f t="shared" si="25"/>
        <v>1.31</v>
      </c>
    </row>
    <row r="10" spans="1:36" ht="12.95" customHeight="1">
      <c r="A10" s="21">
        <v>177</v>
      </c>
      <c r="B10" s="78" t="s">
        <v>456</v>
      </c>
      <c r="C10" s="79"/>
      <c r="D10" s="21">
        <v>10</v>
      </c>
      <c r="E10" s="21">
        <v>10</v>
      </c>
      <c r="F10" s="4">
        <f t="shared" si="0"/>
        <v>0.04</v>
      </c>
      <c r="G10" s="5" t="s">
        <v>457</v>
      </c>
      <c r="H10" s="21" t="s">
        <v>458</v>
      </c>
      <c r="I10" s="21" t="s">
        <v>459</v>
      </c>
      <c r="J10" s="1" t="s">
        <v>15</v>
      </c>
      <c r="K10" s="22">
        <f t="shared" si="1"/>
        <v>0.04</v>
      </c>
      <c r="L10" s="22">
        <f t="shared" si="2"/>
        <v>0.04</v>
      </c>
      <c r="M10" s="22">
        <f t="shared" si="3"/>
        <v>0.04</v>
      </c>
      <c r="N10" s="22">
        <f t="shared" si="4"/>
        <v>0.05</v>
      </c>
      <c r="O10" s="22">
        <f t="shared" si="5"/>
        <v>0.05</v>
      </c>
      <c r="P10" s="22">
        <f t="shared" si="26"/>
        <v>0.04</v>
      </c>
      <c r="Q10" s="22">
        <f t="shared" si="6"/>
        <v>0.04</v>
      </c>
      <c r="R10" s="22">
        <f t="shared" si="7"/>
        <v>0.04</v>
      </c>
      <c r="S10" s="22">
        <f t="shared" si="8"/>
        <v>0.04</v>
      </c>
      <c r="T10" s="22">
        <f t="shared" si="9"/>
        <v>0.04</v>
      </c>
      <c r="U10" s="22">
        <f t="shared" si="10"/>
        <v>0.04</v>
      </c>
      <c r="V10" s="22">
        <f t="shared" si="11"/>
        <v>0.04</v>
      </c>
      <c r="W10" s="22">
        <f t="shared" si="12"/>
        <v>0.04</v>
      </c>
      <c r="X10" s="22">
        <f t="shared" si="13"/>
        <v>0.04</v>
      </c>
      <c r="Y10" s="22">
        <f t="shared" si="14"/>
        <v>0.04</v>
      </c>
      <c r="Z10" s="22">
        <f t="shared" si="15"/>
        <v>0.04</v>
      </c>
      <c r="AA10" s="22">
        <f t="shared" si="16"/>
        <v>0.04</v>
      </c>
      <c r="AB10" s="22">
        <f t="shared" si="17"/>
        <v>0.04</v>
      </c>
      <c r="AC10" s="22">
        <f t="shared" si="18"/>
        <v>0.04</v>
      </c>
      <c r="AD10" s="22">
        <f t="shared" si="19"/>
        <v>0.06</v>
      </c>
      <c r="AE10" s="22">
        <f t="shared" si="20"/>
        <v>0.04</v>
      </c>
      <c r="AF10" s="22">
        <f t="shared" si="21"/>
        <v>0.04</v>
      </c>
      <c r="AG10" s="22">
        <f t="shared" si="22"/>
        <v>0.04</v>
      </c>
      <c r="AH10" s="22">
        <f t="shared" si="23"/>
        <v>0.04</v>
      </c>
      <c r="AI10" s="22">
        <f t="shared" si="24"/>
        <v>0.04</v>
      </c>
      <c r="AJ10" s="22">
        <f t="shared" si="25"/>
        <v>0.04</v>
      </c>
    </row>
    <row r="11" spans="1:36" ht="12.95" customHeight="1">
      <c r="A11" s="21">
        <v>178</v>
      </c>
      <c r="B11" s="78" t="s">
        <v>456</v>
      </c>
      <c r="C11" s="79"/>
      <c r="D11" s="21">
        <v>26</v>
      </c>
      <c r="E11" s="21">
        <v>21</v>
      </c>
      <c r="F11" s="4">
        <f t="shared" si="0"/>
        <v>0.55000000000000004</v>
      </c>
      <c r="G11" s="5"/>
      <c r="H11" s="21"/>
      <c r="I11" s="21"/>
      <c r="J11" s="1" t="s">
        <v>15</v>
      </c>
      <c r="K11" s="22">
        <f t="shared" si="1"/>
        <v>0.49</v>
      </c>
      <c r="L11" s="22">
        <f t="shared" si="2"/>
        <v>0.55000000000000004</v>
      </c>
      <c r="M11" s="22">
        <f t="shared" si="3"/>
        <v>0.55000000000000004</v>
      </c>
      <c r="N11" s="22">
        <f t="shared" si="4"/>
        <v>0.54</v>
      </c>
      <c r="O11" s="22">
        <f t="shared" si="5"/>
        <v>0.54</v>
      </c>
      <c r="P11" s="22">
        <f t="shared" si="26"/>
        <v>0.55000000000000004</v>
      </c>
      <c r="Q11" s="22">
        <f t="shared" si="6"/>
        <v>0.49</v>
      </c>
      <c r="R11" s="22">
        <f t="shared" si="7"/>
        <v>0.55000000000000004</v>
      </c>
      <c r="S11" s="22">
        <f t="shared" si="8"/>
        <v>0.55000000000000004</v>
      </c>
      <c r="T11" s="22">
        <f t="shared" si="9"/>
        <v>0.57999999999999996</v>
      </c>
      <c r="U11" s="22">
        <f t="shared" si="10"/>
        <v>0.55000000000000004</v>
      </c>
      <c r="V11" s="22">
        <f t="shared" si="11"/>
        <v>0.56000000000000005</v>
      </c>
      <c r="W11" s="22">
        <f t="shared" si="12"/>
        <v>0.52</v>
      </c>
      <c r="X11" s="22">
        <f t="shared" si="13"/>
        <v>0.53</v>
      </c>
      <c r="Y11" s="22">
        <f t="shared" si="14"/>
        <v>0.5</v>
      </c>
      <c r="Z11" s="22">
        <f t="shared" si="15"/>
        <v>0.53</v>
      </c>
      <c r="AA11" s="22">
        <f t="shared" si="16"/>
        <v>0.47</v>
      </c>
      <c r="AB11" s="22">
        <f t="shared" si="17"/>
        <v>0.56000000000000005</v>
      </c>
      <c r="AC11" s="22">
        <f t="shared" si="18"/>
        <v>0.56000000000000005</v>
      </c>
      <c r="AD11" s="22">
        <f t="shared" si="19"/>
        <v>0.59</v>
      </c>
      <c r="AE11" s="22">
        <f t="shared" si="20"/>
        <v>0.51</v>
      </c>
      <c r="AF11" s="22">
        <f t="shared" si="21"/>
        <v>0.56000000000000005</v>
      </c>
      <c r="AG11" s="22">
        <f t="shared" si="22"/>
        <v>0.46</v>
      </c>
      <c r="AH11" s="22">
        <f t="shared" si="23"/>
        <v>0.5</v>
      </c>
      <c r="AI11" s="22">
        <f t="shared" si="24"/>
        <v>0.53</v>
      </c>
      <c r="AJ11" s="22">
        <f t="shared" si="25"/>
        <v>0.5</v>
      </c>
    </row>
    <row r="12" spans="1:36" ht="12.95" customHeight="1">
      <c r="A12" s="21">
        <v>179</v>
      </c>
      <c r="B12" s="78" t="s">
        <v>456</v>
      </c>
      <c r="C12" s="79"/>
      <c r="D12" s="21">
        <v>14</v>
      </c>
      <c r="E12" s="21">
        <v>12</v>
      </c>
      <c r="F12" s="4">
        <f t="shared" si="0"/>
        <v>0.1</v>
      </c>
      <c r="G12" s="5" t="s">
        <v>457</v>
      </c>
      <c r="H12" s="21"/>
      <c r="I12" s="21"/>
      <c r="J12" s="1" t="s">
        <v>15</v>
      </c>
      <c r="K12" s="22">
        <f t="shared" si="1"/>
        <v>0.09</v>
      </c>
      <c r="L12" s="22">
        <f t="shared" si="2"/>
        <v>0.1</v>
      </c>
      <c r="M12" s="22">
        <f t="shared" si="3"/>
        <v>0.1</v>
      </c>
      <c r="N12" s="22">
        <f t="shared" si="4"/>
        <v>0.1</v>
      </c>
      <c r="O12" s="22">
        <f t="shared" si="5"/>
        <v>0.1</v>
      </c>
      <c r="P12" s="22">
        <f t="shared" si="26"/>
        <v>0.1</v>
      </c>
      <c r="Q12" s="22">
        <f t="shared" si="6"/>
        <v>0.09</v>
      </c>
      <c r="R12" s="22">
        <f t="shared" si="7"/>
        <v>0.1</v>
      </c>
      <c r="S12" s="22">
        <f t="shared" si="8"/>
        <v>0.1</v>
      </c>
      <c r="T12" s="22">
        <f t="shared" si="9"/>
        <v>0.1</v>
      </c>
      <c r="U12" s="22">
        <f t="shared" si="10"/>
        <v>0.1</v>
      </c>
      <c r="V12" s="22">
        <f t="shared" si="11"/>
        <v>0.1</v>
      </c>
      <c r="W12" s="22">
        <f t="shared" si="12"/>
        <v>0.1</v>
      </c>
      <c r="X12" s="22">
        <f t="shared" si="13"/>
        <v>0.1</v>
      </c>
      <c r="Y12" s="22">
        <f t="shared" si="14"/>
        <v>0.08</v>
      </c>
      <c r="Z12" s="22">
        <f t="shared" si="15"/>
        <v>0.1</v>
      </c>
      <c r="AA12" s="22">
        <f t="shared" si="16"/>
        <v>0.09</v>
      </c>
      <c r="AB12" s="22">
        <f t="shared" si="17"/>
        <v>0.09</v>
      </c>
      <c r="AC12" s="22">
        <f t="shared" si="18"/>
        <v>0.1</v>
      </c>
      <c r="AD12" s="22">
        <f t="shared" si="19"/>
        <v>0.12</v>
      </c>
      <c r="AE12" s="22">
        <f t="shared" si="20"/>
        <v>0.09</v>
      </c>
      <c r="AF12" s="22">
        <f t="shared" si="21"/>
        <v>0.09</v>
      </c>
      <c r="AG12" s="22">
        <f t="shared" si="22"/>
        <v>0.09</v>
      </c>
      <c r="AH12" s="22">
        <f t="shared" si="23"/>
        <v>0.09</v>
      </c>
      <c r="AI12" s="22">
        <f t="shared" si="24"/>
        <v>0.1</v>
      </c>
      <c r="AJ12" s="22">
        <f t="shared" si="25"/>
        <v>0.09</v>
      </c>
    </row>
    <row r="13" spans="1:36" ht="12.95" customHeight="1">
      <c r="A13" s="21">
        <v>180</v>
      </c>
      <c r="B13" s="78" t="s">
        <v>456</v>
      </c>
      <c r="C13" s="79"/>
      <c r="D13" s="21">
        <v>10</v>
      </c>
      <c r="E13" s="21">
        <v>11</v>
      </c>
      <c r="F13" s="4">
        <f t="shared" si="0"/>
        <v>0.05</v>
      </c>
      <c r="G13" s="5" t="s">
        <v>457</v>
      </c>
      <c r="H13" s="21" t="s">
        <v>458</v>
      </c>
      <c r="I13" s="21" t="s">
        <v>459</v>
      </c>
      <c r="J13" s="1" t="s">
        <v>15</v>
      </c>
      <c r="K13" s="22">
        <f t="shared" si="1"/>
        <v>0.05</v>
      </c>
      <c r="L13" s="22">
        <f t="shared" si="2"/>
        <v>0.05</v>
      </c>
      <c r="M13" s="22">
        <f t="shared" si="3"/>
        <v>0.05</v>
      </c>
      <c r="N13" s="22">
        <f t="shared" si="4"/>
        <v>0.05</v>
      </c>
      <c r="O13" s="22">
        <f t="shared" si="5"/>
        <v>0.05</v>
      </c>
      <c r="P13" s="22">
        <f t="shared" si="26"/>
        <v>0.05</v>
      </c>
      <c r="Q13" s="22">
        <f t="shared" si="6"/>
        <v>0.05</v>
      </c>
      <c r="R13" s="22">
        <f t="shared" si="7"/>
        <v>0.05</v>
      </c>
      <c r="S13" s="22">
        <f t="shared" si="8"/>
        <v>0.05</v>
      </c>
      <c r="T13" s="22">
        <f t="shared" si="9"/>
        <v>0.05</v>
      </c>
      <c r="U13" s="22">
        <f t="shared" si="10"/>
        <v>0.05</v>
      </c>
      <c r="V13" s="22">
        <f t="shared" si="11"/>
        <v>0.05</v>
      </c>
      <c r="W13" s="22">
        <f t="shared" si="12"/>
        <v>0.05</v>
      </c>
      <c r="X13" s="22">
        <f t="shared" si="13"/>
        <v>0.05</v>
      </c>
      <c r="Y13" s="22">
        <f t="shared" si="14"/>
        <v>0.04</v>
      </c>
      <c r="Z13" s="22">
        <f t="shared" si="15"/>
        <v>0.05</v>
      </c>
      <c r="AA13" s="22">
        <f t="shared" si="16"/>
        <v>0.04</v>
      </c>
      <c r="AB13" s="22">
        <f t="shared" si="17"/>
        <v>0.04</v>
      </c>
      <c r="AC13" s="22">
        <f t="shared" si="18"/>
        <v>0.05</v>
      </c>
      <c r="AD13" s="22">
        <f t="shared" si="19"/>
        <v>0.06</v>
      </c>
      <c r="AE13" s="22">
        <f t="shared" si="20"/>
        <v>0.04</v>
      </c>
      <c r="AF13" s="22">
        <f t="shared" si="21"/>
        <v>0.04</v>
      </c>
      <c r="AG13" s="22">
        <f t="shared" si="22"/>
        <v>0.04</v>
      </c>
      <c r="AH13" s="22">
        <f t="shared" si="23"/>
        <v>0.04</v>
      </c>
      <c r="AI13" s="22">
        <f t="shared" si="24"/>
        <v>0.05</v>
      </c>
      <c r="AJ13" s="22">
        <f t="shared" si="25"/>
        <v>0.04</v>
      </c>
    </row>
    <row r="14" spans="1:36" ht="12.95" customHeight="1">
      <c r="A14" s="21">
        <v>181</v>
      </c>
      <c r="B14" s="78" t="s">
        <v>456</v>
      </c>
      <c r="C14" s="79"/>
      <c r="D14" s="21">
        <v>8</v>
      </c>
      <c r="E14" s="21">
        <v>7</v>
      </c>
      <c r="F14" s="4">
        <f t="shared" si="0"/>
        <v>0.02</v>
      </c>
      <c r="G14" s="5" t="s">
        <v>457</v>
      </c>
      <c r="H14" s="21" t="s">
        <v>458</v>
      </c>
      <c r="I14" s="21" t="s">
        <v>459</v>
      </c>
      <c r="J14" s="1" t="s">
        <v>15</v>
      </c>
      <c r="K14" s="22">
        <f t="shared" si="1"/>
        <v>0.02</v>
      </c>
      <c r="L14" s="22">
        <f t="shared" si="2"/>
        <v>0.02</v>
      </c>
      <c r="M14" s="22">
        <f t="shared" si="3"/>
        <v>0.02</v>
      </c>
      <c r="N14" s="22">
        <f t="shared" si="4"/>
        <v>0.02</v>
      </c>
      <c r="O14" s="22">
        <f t="shared" si="5"/>
        <v>0.02</v>
      </c>
      <c r="P14" s="22">
        <f t="shared" si="26"/>
        <v>0.02</v>
      </c>
      <c r="Q14" s="22">
        <f t="shared" si="6"/>
        <v>0.02</v>
      </c>
      <c r="R14" s="22">
        <f t="shared" si="7"/>
        <v>0.02</v>
      </c>
      <c r="S14" s="22">
        <f t="shared" si="8"/>
        <v>0.02</v>
      </c>
      <c r="T14" s="22">
        <f t="shared" si="9"/>
        <v>0.02</v>
      </c>
      <c r="U14" s="22">
        <f t="shared" si="10"/>
        <v>0.02</v>
      </c>
      <c r="V14" s="22">
        <f t="shared" si="11"/>
        <v>0.02</v>
      </c>
      <c r="W14" s="22">
        <f t="shared" si="12"/>
        <v>0.02</v>
      </c>
      <c r="X14" s="22">
        <f t="shared" si="13"/>
        <v>0.02</v>
      </c>
      <c r="Y14" s="22">
        <f t="shared" si="14"/>
        <v>0.02</v>
      </c>
      <c r="Z14" s="22">
        <f t="shared" si="15"/>
        <v>0.02</v>
      </c>
      <c r="AA14" s="22">
        <f t="shared" si="16"/>
        <v>0.02</v>
      </c>
      <c r="AB14" s="22">
        <f t="shared" si="17"/>
        <v>0.02</v>
      </c>
      <c r="AC14" s="22">
        <f t="shared" si="18"/>
        <v>0.02</v>
      </c>
      <c r="AD14" s="22">
        <f t="shared" si="19"/>
        <v>0.03</v>
      </c>
      <c r="AE14" s="22">
        <f t="shared" si="20"/>
        <v>0.02</v>
      </c>
      <c r="AF14" s="22">
        <f t="shared" si="21"/>
        <v>0.02</v>
      </c>
      <c r="AG14" s="22">
        <f t="shared" si="22"/>
        <v>0.02</v>
      </c>
      <c r="AH14" s="22">
        <f t="shared" si="23"/>
        <v>0.02</v>
      </c>
      <c r="AI14" s="22">
        <f t="shared" si="24"/>
        <v>0.02</v>
      </c>
      <c r="AJ14" s="22">
        <f t="shared" si="25"/>
        <v>0.02</v>
      </c>
    </row>
    <row r="15" spans="1:36" ht="12.95" customHeight="1">
      <c r="A15" s="21">
        <v>182</v>
      </c>
      <c r="B15" s="78" t="s">
        <v>456</v>
      </c>
      <c r="C15" s="79"/>
      <c r="D15" s="21">
        <v>20</v>
      </c>
      <c r="E15" s="21">
        <v>15</v>
      </c>
      <c r="F15" s="4">
        <f t="shared" si="0"/>
        <v>0.24</v>
      </c>
      <c r="G15" s="5"/>
      <c r="H15" s="21"/>
      <c r="I15" s="21"/>
      <c r="J15" s="1" t="s">
        <v>15</v>
      </c>
      <c r="K15" s="22">
        <f t="shared" si="1"/>
        <v>0.22</v>
      </c>
      <c r="L15" s="22">
        <f t="shared" si="2"/>
        <v>0.24</v>
      </c>
      <c r="M15" s="22">
        <f t="shared" si="3"/>
        <v>0.23</v>
      </c>
      <c r="N15" s="22">
        <f t="shared" si="4"/>
        <v>0.24</v>
      </c>
      <c r="O15" s="22">
        <f t="shared" si="5"/>
        <v>0.24</v>
      </c>
      <c r="P15" s="22">
        <f t="shared" si="26"/>
        <v>0.24</v>
      </c>
      <c r="Q15" s="22">
        <f t="shared" si="6"/>
        <v>0.22</v>
      </c>
      <c r="R15" s="22">
        <f t="shared" si="7"/>
        <v>0.24</v>
      </c>
      <c r="S15" s="22">
        <f t="shared" si="8"/>
        <v>0.24</v>
      </c>
      <c r="T15" s="22">
        <f t="shared" si="9"/>
        <v>0.24</v>
      </c>
      <c r="U15" s="22">
        <f t="shared" si="10"/>
        <v>0.24</v>
      </c>
      <c r="V15" s="22">
        <f t="shared" si="11"/>
        <v>0.25</v>
      </c>
      <c r="W15" s="22">
        <f t="shared" si="12"/>
        <v>0.23</v>
      </c>
      <c r="X15" s="22">
        <f t="shared" si="13"/>
        <v>0.23</v>
      </c>
      <c r="Y15" s="22">
        <f t="shared" si="14"/>
        <v>0.21</v>
      </c>
      <c r="Z15" s="22">
        <f t="shared" si="15"/>
        <v>0.23</v>
      </c>
      <c r="AA15" s="22">
        <f t="shared" si="16"/>
        <v>0.21</v>
      </c>
      <c r="AB15" s="22">
        <f t="shared" si="17"/>
        <v>0.24</v>
      </c>
      <c r="AC15" s="22">
        <f t="shared" si="18"/>
        <v>0.24</v>
      </c>
      <c r="AD15" s="22">
        <f t="shared" si="19"/>
        <v>0.27</v>
      </c>
      <c r="AE15" s="22">
        <f t="shared" si="20"/>
        <v>0.21</v>
      </c>
      <c r="AF15" s="22">
        <f t="shared" si="21"/>
        <v>0.24</v>
      </c>
      <c r="AG15" s="22">
        <f t="shared" si="22"/>
        <v>0.21</v>
      </c>
      <c r="AH15" s="22">
        <f t="shared" si="23"/>
        <v>0.22</v>
      </c>
      <c r="AI15" s="22">
        <f t="shared" si="24"/>
        <v>0.24</v>
      </c>
      <c r="AJ15" s="22">
        <f t="shared" si="25"/>
        <v>0.22</v>
      </c>
    </row>
    <row r="16" spans="1:36" ht="12.95" customHeight="1">
      <c r="A16" s="21">
        <v>183</v>
      </c>
      <c r="B16" s="78" t="s">
        <v>456</v>
      </c>
      <c r="C16" s="79"/>
      <c r="D16" s="21">
        <v>16</v>
      </c>
      <c r="E16" s="21">
        <v>12</v>
      </c>
      <c r="F16" s="4">
        <f t="shared" si="0"/>
        <v>0.12</v>
      </c>
      <c r="G16" s="5" t="s">
        <v>457</v>
      </c>
      <c r="H16" s="21" t="s">
        <v>458</v>
      </c>
      <c r="I16" s="21" t="s">
        <v>459</v>
      </c>
      <c r="J16" s="1" t="s">
        <v>15</v>
      </c>
      <c r="K16" s="22">
        <f t="shared" si="1"/>
        <v>0.12</v>
      </c>
      <c r="L16" s="22">
        <f t="shared" si="2"/>
        <v>0.12</v>
      </c>
      <c r="M16" s="22">
        <f t="shared" si="3"/>
        <v>0.12</v>
      </c>
      <c r="N16" s="22">
        <f t="shared" si="4"/>
        <v>0.13</v>
      </c>
      <c r="O16" s="22">
        <f t="shared" si="5"/>
        <v>0.13</v>
      </c>
      <c r="P16" s="22">
        <f t="shared" si="26"/>
        <v>0.12</v>
      </c>
      <c r="Q16" s="22">
        <f t="shared" si="6"/>
        <v>0.12</v>
      </c>
      <c r="R16" s="22">
        <f t="shared" si="7"/>
        <v>0.12</v>
      </c>
      <c r="S16" s="22">
        <f t="shared" si="8"/>
        <v>0.12</v>
      </c>
      <c r="T16" s="22">
        <f t="shared" si="9"/>
        <v>0.12</v>
      </c>
      <c r="U16" s="22">
        <f t="shared" si="10"/>
        <v>0.12</v>
      </c>
      <c r="V16" s="22">
        <f t="shared" si="11"/>
        <v>0.13</v>
      </c>
      <c r="W16" s="22">
        <f t="shared" si="12"/>
        <v>0.12</v>
      </c>
      <c r="X16" s="22">
        <f t="shared" si="13"/>
        <v>0.12</v>
      </c>
      <c r="Y16" s="22">
        <f t="shared" si="14"/>
        <v>0.11</v>
      </c>
      <c r="Z16" s="22">
        <f t="shared" si="15"/>
        <v>0.12</v>
      </c>
      <c r="AA16" s="22">
        <f t="shared" si="16"/>
        <v>0.11</v>
      </c>
      <c r="AB16" s="22">
        <f t="shared" si="17"/>
        <v>0.12</v>
      </c>
      <c r="AC16" s="22">
        <f t="shared" si="18"/>
        <v>0.12</v>
      </c>
      <c r="AD16" s="22">
        <f t="shared" si="19"/>
        <v>0.15</v>
      </c>
      <c r="AE16" s="22">
        <f t="shared" si="20"/>
        <v>0.11</v>
      </c>
      <c r="AF16" s="22">
        <f t="shared" si="21"/>
        <v>0.12</v>
      </c>
      <c r="AG16" s="22">
        <f t="shared" si="22"/>
        <v>0.11</v>
      </c>
      <c r="AH16" s="22">
        <f t="shared" si="23"/>
        <v>0.11</v>
      </c>
      <c r="AI16" s="22">
        <f t="shared" si="24"/>
        <v>0.13</v>
      </c>
      <c r="AJ16" s="22">
        <f t="shared" si="25"/>
        <v>0.11</v>
      </c>
    </row>
    <row r="17" spans="1:36" ht="12.95" customHeight="1">
      <c r="A17" s="21">
        <v>184</v>
      </c>
      <c r="B17" s="78" t="s">
        <v>456</v>
      </c>
      <c r="C17" s="79"/>
      <c r="D17" s="21">
        <v>28</v>
      </c>
      <c r="E17" s="21">
        <v>21</v>
      </c>
      <c r="F17" s="4">
        <f t="shared" si="0"/>
        <v>0.62</v>
      </c>
      <c r="G17" s="5"/>
      <c r="H17" s="21" t="s">
        <v>462</v>
      </c>
      <c r="I17" s="21" t="s">
        <v>464</v>
      </c>
      <c r="J17" s="1" t="s">
        <v>15</v>
      </c>
      <c r="K17" s="22">
        <f t="shared" si="1"/>
        <v>0.55000000000000004</v>
      </c>
      <c r="L17" s="22">
        <f t="shared" si="2"/>
        <v>0.63</v>
      </c>
      <c r="M17" s="22">
        <f t="shared" si="3"/>
        <v>0.62</v>
      </c>
      <c r="N17" s="22">
        <f t="shared" si="4"/>
        <v>0.62</v>
      </c>
      <c r="O17" s="22">
        <f t="shared" si="5"/>
        <v>0.61</v>
      </c>
      <c r="P17" s="22">
        <f t="shared" si="26"/>
        <v>0.62</v>
      </c>
      <c r="Q17" s="22">
        <f t="shared" si="6"/>
        <v>0.56000000000000005</v>
      </c>
      <c r="R17" s="22">
        <f t="shared" si="7"/>
        <v>0.63</v>
      </c>
      <c r="S17" s="22">
        <f t="shared" si="8"/>
        <v>0.63</v>
      </c>
      <c r="T17" s="22">
        <f t="shared" si="9"/>
        <v>0.66</v>
      </c>
      <c r="U17" s="22">
        <f t="shared" si="10"/>
        <v>0.63</v>
      </c>
      <c r="V17" s="22">
        <f t="shared" si="11"/>
        <v>0.65</v>
      </c>
      <c r="W17" s="22">
        <f t="shared" si="12"/>
        <v>0.6</v>
      </c>
      <c r="X17" s="22">
        <f t="shared" si="13"/>
        <v>0.61</v>
      </c>
      <c r="Y17" s="22">
        <f t="shared" si="14"/>
        <v>0.57999999999999996</v>
      </c>
      <c r="Z17" s="22">
        <f t="shared" si="15"/>
        <v>0.61</v>
      </c>
      <c r="AA17" s="22">
        <f t="shared" si="16"/>
        <v>0.53</v>
      </c>
      <c r="AB17" s="22">
        <f t="shared" si="17"/>
        <v>0.65</v>
      </c>
      <c r="AC17" s="22">
        <f t="shared" si="18"/>
        <v>0.65</v>
      </c>
      <c r="AD17" s="22">
        <f t="shared" si="19"/>
        <v>0.67</v>
      </c>
      <c r="AE17" s="22">
        <f t="shared" si="20"/>
        <v>0.59</v>
      </c>
      <c r="AF17" s="22">
        <f t="shared" si="21"/>
        <v>0.65</v>
      </c>
      <c r="AG17" s="22">
        <f t="shared" si="22"/>
        <v>0.53</v>
      </c>
      <c r="AH17" s="22">
        <f t="shared" si="23"/>
        <v>0.57999999999999996</v>
      </c>
      <c r="AI17" s="22">
        <f t="shared" si="24"/>
        <v>0.6</v>
      </c>
      <c r="AJ17" s="22">
        <f t="shared" si="25"/>
        <v>0.57999999999999996</v>
      </c>
    </row>
    <row r="18" spans="1:36" ht="12.95" customHeight="1">
      <c r="A18" s="21">
        <v>185</v>
      </c>
      <c r="B18" s="78" t="s">
        <v>456</v>
      </c>
      <c r="C18" s="79"/>
      <c r="D18" s="21">
        <v>14</v>
      </c>
      <c r="E18" s="21">
        <v>12</v>
      </c>
      <c r="F18" s="4">
        <f t="shared" si="0"/>
        <v>0.1</v>
      </c>
      <c r="G18" s="5" t="s">
        <v>457</v>
      </c>
      <c r="H18" s="21" t="s">
        <v>458</v>
      </c>
      <c r="I18" s="21" t="s">
        <v>459</v>
      </c>
      <c r="J18" s="1" t="s">
        <v>15</v>
      </c>
      <c r="K18" s="22">
        <f t="shared" si="1"/>
        <v>0.09</v>
      </c>
      <c r="L18" s="22">
        <f t="shared" si="2"/>
        <v>0.1</v>
      </c>
      <c r="M18" s="22">
        <f t="shared" si="3"/>
        <v>0.1</v>
      </c>
      <c r="N18" s="22">
        <f t="shared" si="4"/>
        <v>0.1</v>
      </c>
      <c r="O18" s="22">
        <f t="shared" si="5"/>
        <v>0.1</v>
      </c>
      <c r="P18" s="22">
        <f t="shared" si="26"/>
        <v>0.1</v>
      </c>
      <c r="Q18" s="22">
        <f t="shared" si="6"/>
        <v>0.09</v>
      </c>
      <c r="R18" s="22">
        <f t="shared" si="7"/>
        <v>0.1</v>
      </c>
      <c r="S18" s="22">
        <f t="shared" si="8"/>
        <v>0.1</v>
      </c>
      <c r="T18" s="22">
        <f t="shared" si="9"/>
        <v>0.1</v>
      </c>
      <c r="U18" s="22">
        <f t="shared" si="10"/>
        <v>0.1</v>
      </c>
      <c r="V18" s="22">
        <f t="shared" si="11"/>
        <v>0.1</v>
      </c>
      <c r="W18" s="22">
        <f t="shared" si="12"/>
        <v>0.1</v>
      </c>
      <c r="X18" s="22">
        <f t="shared" si="13"/>
        <v>0.1</v>
      </c>
      <c r="Y18" s="22">
        <f t="shared" si="14"/>
        <v>0.08</v>
      </c>
      <c r="Z18" s="22">
        <f t="shared" si="15"/>
        <v>0.1</v>
      </c>
      <c r="AA18" s="22">
        <f t="shared" si="16"/>
        <v>0.09</v>
      </c>
      <c r="AB18" s="22">
        <f t="shared" si="17"/>
        <v>0.09</v>
      </c>
      <c r="AC18" s="22">
        <f t="shared" si="18"/>
        <v>0.1</v>
      </c>
      <c r="AD18" s="22">
        <f t="shared" si="19"/>
        <v>0.12</v>
      </c>
      <c r="AE18" s="22">
        <f t="shared" si="20"/>
        <v>0.09</v>
      </c>
      <c r="AF18" s="22">
        <f t="shared" si="21"/>
        <v>0.09</v>
      </c>
      <c r="AG18" s="22">
        <f t="shared" si="22"/>
        <v>0.09</v>
      </c>
      <c r="AH18" s="22">
        <f t="shared" si="23"/>
        <v>0.09</v>
      </c>
      <c r="AI18" s="22">
        <f t="shared" si="24"/>
        <v>0.1</v>
      </c>
      <c r="AJ18" s="22">
        <f t="shared" si="25"/>
        <v>0.09</v>
      </c>
    </row>
    <row r="19" spans="1:36" ht="12.95" customHeight="1">
      <c r="A19" s="21">
        <v>186</v>
      </c>
      <c r="B19" s="78" t="s">
        <v>456</v>
      </c>
      <c r="C19" s="79"/>
      <c r="D19" s="21">
        <v>32</v>
      </c>
      <c r="E19" s="21">
        <v>24</v>
      </c>
      <c r="F19" s="4">
        <f t="shared" si="0"/>
        <v>0.9</v>
      </c>
      <c r="G19" s="5"/>
      <c r="H19" s="21"/>
      <c r="I19" s="21"/>
      <c r="J19" s="1" t="s">
        <v>15</v>
      </c>
      <c r="K19" s="22">
        <f t="shared" si="1"/>
        <v>0.8</v>
      </c>
      <c r="L19" s="22">
        <f t="shared" si="2"/>
        <v>0.92</v>
      </c>
      <c r="M19" s="22">
        <f t="shared" si="3"/>
        <v>0.92</v>
      </c>
      <c r="N19" s="22">
        <f t="shared" si="4"/>
        <v>0.9</v>
      </c>
      <c r="O19" s="22">
        <f t="shared" si="5"/>
        <v>0.89</v>
      </c>
      <c r="P19" s="22">
        <f t="shared" si="26"/>
        <v>0.9</v>
      </c>
      <c r="Q19" s="22">
        <f t="shared" si="6"/>
        <v>0.81</v>
      </c>
      <c r="R19" s="22">
        <f t="shared" si="7"/>
        <v>0.93</v>
      </c>
      <c r="S19" s="22">
        <f t="shared" si="8"/>
        <v>0.93</v>
      </c>
      <c r="T19" s="22">
        <f t="shared" si="9"/>
        <v>0.99</v>
      </c>
      <c r="U19" s="22">
        <f t="shared" si="10"/>
        <v>0.99</v>
      </c>
      <c r="V19" s="22">
        <f t="shared" si="11"/>
        <v>0.96</v>
      </c>
      <c r="W19" s="22">
        <f t="shared" si="12"/>
        <v>0.87</v>
      </c>
      <c r="X19" s="22">
        <f t="shared" si="13"/>
        <v>0.89</v>
      </c>
      <c r="Y19" s="22">
        <f t="shared" si="14"/>
        <v>0.86</v>
      </c>
      <c r="Z19" s="22">
        <f t="shared" si="15"/>
        <v>0.89</v>
      </c>
      <c r="AA19" s="22">
        <f t="shared" si="16"/>
        <v>0.77</v>
      </c>
      <c r="AB19" s="22">
        <f t="shared" si="17"/>
        <v>0.97</v>
      </c>
      <c r="AC19" s="22">
        <f t="shared" si="18"/>
        <v>0.97</v>
      </c>
      <c r="AD19" s="22">
        <f t="shared" si="19"/>
        <v>0.96</v>
      </c>
      <c r="AE19" s="22">
        <f t="shared" si="20"/>
        <v>0.88</v>
      </c>
      <c r="AF19" s="22">
        <f t="shared" si="21"/>
        <v>0.96</v>
      </c>
      <c r="AG19" s="22">
        <f t="shared" si="22"/>
        <v>0.77</v>
      </c>
      <c r="AH19" s="22">
        <f t="shared" si="23"/>
        <v>0.85</v>
      </c>
      <c r="AI19" s="22">
        <f t="shared" si="24"/>
        <v>0.88</v>
      </c>
      <c r="AJ19" s="22">
        <f t="shared" si="25"/>
        <v>0.85</v>
      </c>
    </row>
    <row r="20" spans="1:36" ht="12.95" customHeight="1">
      <c r="A20" s="21">
        <v>187</v>
      </c>
      <c r="B20" s="78" t="s">
        <v>456</v>
      </c>
      <c r="C20" s="79"/>
      <c r="D20" s="21">
        <v>18</v>
      </c>
      <c r="E20" s="21">
        <v>14</v>
      </c>
      <c r="F20" s="4">
        <f t="shared" si="0"/>
        <v>0.18</v>
      </c>
      <c r="G20" s="5"/>
      <c r="H20" s="21" t="s">
        <v>462</v>
      </c>
      <c r="I20" s="21" t="s">
        <v>464</v>
      </c>
      <c r="J20" s="1" t="s">
        <v>15</v>
      </c>
      <c r="K20" s="22">
        <f t="shared" si="1"/>
        <v>0.17</v>
      </c>
      <c r="L20" s="22">
        <f t="shared" si="2"/>
        <v>0.18</v>
      </c>
      <c r="M20" s="22">
        <f t="shared" si="3"/>
        <v>0.18</v>
      </c>
      <c r="N20" s="22">
        <f t="shared" si="4"/>
        <v>0.18</v>
      </c>
      <c r="O20" s="22">
        <f t="shared" si="5"/>
        <v>0.19</v>
      </c>
      <c r="P20" s="22">
        <f t="shared" si="26"/>
        <v>0.18</v>
      </c>
      <c r="Q20" s="22">
        <f t="shared" si="6"/>
        <v>0.17</v>
      </c>
      <c r="R20" s="22">
        <f t="shared" si="7"/>
        <v>0.18</v>
      </c>
      <c r="S20" s="22">
        <f t="shared" si="8"/>
        <v>0.18</v>
      </c>
      <c r="T20" s="22">
        <f t="shared" si="9"/>
        <v>0.18</v>
      </c>
      <c r="U20" s="22">
        <f t="shared" si="10"/>
        <v>0.18</v>
      </c>
      <c r="V20" s="22">
        <f t="shared" si="11"/>
        <v>0.19</v>
      </c>
      <c r="W20" s="22">
        <f t="shared" si="12"/>
        <v>0.18</v>
      </c>
      <c r="X20" s="22">
        <f t="shared" si="13"/>
        <v>0.18</v>
      </c>
      <c r="Y20" s="22">
        <f t="shared" si="14"/>
        <v>0.16</v>
      </c>
      <c r="Z20" s="22">
        <f t="shared" si="15"/>
        <v>0.18</v>
      </c>
      <c r="AA20" s="22">
        <f t="shared" si="16"/>
        <v>0.16</v>
      </c>
      <c r="AB20" s="22">
        <f t="shared" si="17"/>
        <v>0.18</v>
      </c>
      <c r="AC20" s="22">
        <f t="shared" si="18"/>
        <v>0.18</v>
      </c>
      <c r="AD20" s="22">
        <f t="shared" si="19"/>
        <v>0.21</v>
      </c>
      <c r="AE20" s="22">
        <f t="shared" si="20"/>
        <v>0.16</v>
      </c>
      <c r="AF20" s="22">
        <f t="shared" si="21"/>
        <v>0.18</v>
      </c>
      <c r="AG20" s="22">
        <f t="shared" si="22"/>
        <v>0.16</v>
      </c>
      <c r="AH20" s="22">
        <f t="shared" si="23"/>
        <v>0.17</v>
      </c>
      <c r="AI20" s="22">
        <f t="shared" si="24"/>
        <v>0.18</v>
      </c>
      <c r="AJ20" s="22">
        <f t="shared" si="25"/>
        <v>0.17</v>
      </c>
    </row>
    <row r="21" spans="1:36" ht="12.95" customHeight="1">
      <c r="A21" s="21">
        <v>188</v>
      </c>
      <c r="B21" s="78" t="s">
        <v>456</v>
      </c>
      <c r="C21" s="79"/>
      <c r="D21" s="21">
        <v>42</v>
      </c>
      <c r="E21" s="21">
        <v>26</v>
      </c>
      <c r="F21" s="4">
        <f t="shared" si="0"/>
        <v>1.57</v>
      </c>
      <c r="G21" s="5"/>
      <c r="H21" s="21"/>
      <c r="I21" s="21"/>
      <c r="J21" s="1" t="s">
        <v>15</v>
      </c>
      <c r="K21" s="22">
        <f t="shared" si="1"/>
        <v>1.4</v>
      </c>
      <c r="L21" s="22">
        <f t="shared" si="2"/>
        <v>1.66</v>
      </c>
      <c r="M21" s="22">
        <f t="shared" si="3"/>
        <v>1.63</v>
      </c>
      <c r="N21" s="22">
        <f t="shared" si="4"/>
        <v>1.58</v>
      </c>
      <c r="O21" s="22">
        <f t="shared" si="5"/>
        <v>1.57</v>
      </c>
      <c r="P21" s="22">
        <f t="shared" si="26"/>
        <v>1.57</v>
      </c>
      <c r="Q21" s="22">
        <f t="shared" si="6"/>
        <v>1.43</v>
      </c>
      <c r="R21" s="22">
        <f t="shared" si="7"/>
        <v>1.7</v>
      </c>
      <c r="S21" s="22">
        <f t="shared" si="8"/>
        <v>1.64</v>
      </c>
      <c r="T21" s="22">
        <f t="shared" si="9"/>
        <v>1.73</v>
      </c>
      <c r="U21" s="22">
        <f t="shared" si="10"/>
        <v>1.73</v>
      </c>
      <c r="V21" s="22">
        <f t="shared" si="11"/>
        <v>1.75</v>
      </c>
      <c r="W21" s="22">
        <f t="shared" si="12"/>
        <v>1.55</v>
      </c>
      <c r="X21" s="22">
        <f t="shared" si="13"/>
        <v>1.58</v>
      </c>
      <c r="Y21" s="22">
        <f t="shared" si="14"/>
        <v>1.6</v>
      </c>
      <c r="Z21" s="22">
        <f t="shared" si="15"/>
        <v>1.6</v>
      </c>
      <c r="AA21" s="22">
        <f t="shared" si="16"/>
        <v>1.36</v>
      </c>
      <c r="AB21" s="22">
        <f t="shared" si="17"/>
        <v>1.8</v>
      </c>
      <c r="AC21" s="22">
        <f t="shared" si="18"/>
        <v>1.76</v>
      </c>
      <c r="AD21" s="22">
        <f t="shared" si="19"/>
        <v>1.64</v>
      </c>
      <c r="AE21" s="22">
        <f t="shared" si="20"/>
        <v>1.61</v>
      </c>
      <c r="AF21" s="22">
        <f t="shared" si="21"/>
        <v>1.61</v>
      </c>
      <c r="AG21" s="22">
        <f t="shared" si="22"/>
        <v>1.4</v>
      </c>
      <c r="AH21" s="22">
        <f t="shared" si="23"/>
        <v>1.56</v>
      </c>
      <c r="AI21" s="22">
        <f t="shared" si="24"/>
        <v>1.56</v>
      </c>
      <c r="AJ21" s="22">
        <f t="shared" si="25"/>
        <v>1.56</v>
      </c>
    </row>
    <row r="22" spans="1:36" ht="12.95" customHeight="1">
      <c r="A22" s="21">
        <v>189</v>
      </c>
      <c r="B22" s="78" t="s">
        <v>456</v>
      </c>
      <c r="C22" s="79"/>
      <c r="D22" s="21">
        <v>16</v>
      </c>
      <c r="E22" s="21">
        <v>15</v>
      </c>
      <c r="F22" s="4">
        <f t="shared" si="0"/>
        <v>0.16</v>
      </c>
      <c r="G22" s="5"/>
      <c r="H22" s="21"/>
      <c r="I22" s="21"/>
      <c r="J22" s="1" t="s">
        <v>15</v>
      </c>
      <c r="K22" s="22">
        <f t="shared" si="1"/>
        <v>0.15</v>
      </c>
      <c r="L22" s="22">
        <f t="shared" si="2"/>
        <v>0.16</v>
      </c>
      <c r="M22" s="22">
        <f t="shared" si="3"/>
        <v>0.16</v>
      </c>
      <c r="N22" s="22">
        <f t="shared" si="4"/>
        <v>0.16</v>
      </c>
      <c r="O22" s="22">
        <f t="shared" si="5"/>
        <v>0.16</v>
      </c>
      <c r="P22" s="22">
        <f t="shared" si="26"/>
        <v>0.16</v>
      </c>
      <c r="Q22" s="22">
        <f t="shared" si="6"/>
        <v>0.15</v>
      </c>
      <c r="R22" s="22">
        <f t="shared" si="7"/>
        <v>0.16</v>
      </c>
      <c r="S22" s="22">
        <f t="shared" si="8"/>
        <v>0.16</v>
      </c>
      <c r="T22" s="22">
        <f t="shared" si="9"/>
        <v>0.16</v>
      </c>
      <c r="U22" s="22">
        <f t="shared" si="10"/>
        <v>0.16</v>
      </c>
      <c r="V22" s="22">
        <f t="shared" si="11"/>
        <v>0.16</v>
      </c>
      <c r="W22" s="22">
        <f t="shared" si="12"/>
        <v>0.15</v>
      </c>
      <c r="X22" s="22">
        <f t="shared" si="13"/>
        <v>0.16</v>
      </c>
      <c r="Y22" s="22">
        <f t="shared" si="14"/>
        <v>0.14000000000000001</v>
      </c>
      <c r="Z22" s="22">
        <f t="shared" si="15"/>
        <v>0.15</v>
      </c>
      <c r="AA22" s="22">
        <f t="shared" si="16"/>
        <v>0.14000000000000001</v>
      </c>
      <c r="AB22" s="22">
        <f t="shared" si="17"/>
        <v>0.15</v>
      </c>
      <c r="AC22" s="22">
        <f t="shared" si="18"/>
        <v>0.16</v>
      </c>
      <c r="AD22" s="22">
        <f t="shared" si="19"/>
        <v>0.19</v>
      </c>
      <c r="AE22" s="22">
        <f t="shared" si="20"/>
        <v>0.14000000000000001</v>
      </c>
      <c r="AF22" s="22">
        <f t="shared" si="21"/>
        <v>0.15</v>
      </c>
      <c r="AG22" s="22">
        <f t="shared" si="22"/>
        <v>0.14000000000000001</v>
      </c>
      <c r="AH22" s="22">
        <f t="shared" si="23"/>
        <v>0.14000000000000001</v>
      </c>
      <c r="AI22" s="22">
        <f t="shared" si="24"/>
        <v>0.16</v>
      </c>
      <c r="AJ22" s="22">
        <f t="shared" si="25"/>
        <v>0.14000000000000001</v>
      </c>
    </row>
    <row r="23" spans="1:36" ht="12.95" customHeight="1">
      <c r="A23" s="21">
        <v>190</v>
      </c>
      <c r="B23" s="78" t="s">
        <v>456</v>
      </c>
      <c r="C23" s="79"/>
      <c r="D23" s="21">
        <v>6</v>
      </c>
      <c r="E23" s="21">
        <v>8</v>
      </c>
      <c r="F23" s="4">
        <f t="shared" si="0"/>
        <v>0.01</v>
      </c>
      <c r="G23" s="5" t="s">
        <v>457</v>
      </c>
      <c r="H23" s="21" t="s">
        <v>164</v>
      </c>
      <c r="I23" s="21" t="s">
        <v>459</v>
      </c>
      <c r="J23" s="1" t="s">
        <v>15</v>
      </c>
      <c r="K23" s="22">
        <f t="shared" si="1"/>
        <v>0.01</v>
      </c>
      <c r="L23" s="22">
        <f t="shared" si="2"/>
        <v>0.01</v>
      </c>
      <c r="M23" s="22">
        <f t="shared" si="3"/>
        <v>0.01</v>
      </c>
      <c r="N23" s="22">
        <f t="shared" si="4"/>
        <v>0.01</v>
      </c>
      <c r="O23" s="22">
        <f t="shared" si="5"/>
        <v>0.01</v>
      </c>
      <c r="P23" s="22">
        <f t="shared" si="26"/>
        <v>0.01</v>
      </c>
      <c r="Q23" s="22">
        <f t="shared" si="6"/>
        <v>0.01</v>
      </c>
      <c r="R23" s="22">
        <f t="shared" si="7"/>
        <v>0.01</v>
      </c>
      <c r="S23" s="22">
        <f t="shared" si="8"/>
        <v>0.01</v>
      </c>
      <c r="T23" s="22">
        <f t="shared" si="9"/>
        <v>0.01</v>
      </c>
      <c r="U23" s="22">
        <f t="shared" si="10"/>
        <v>0.01</v>
      </c>
      <c r="V23" s="22">
        <f t="shared" si="11"/>
        <v>0.01</v>
      </c>
      <c r="W23" s="22">
        <f t="shared" si="12"/>
        <v>0.01</v>
      </c>
      <c r="X23" s="22">
        <f t="shared" si="13"/>
        <v>0.01</v>
      </c>
      <c r="Y23" s="22">
        <f t="shared" si="14"/>
        <v>0.01</v>
      </c>
      <c r="Z23" s="22">
        <f t="shared" si="15"/>
        <v>0.01</v>
      </c>
      <c r="AA23" s="22">
        <f t="shared" si="16"/>
        <v>0.01</v>
      </c>
      <c r="AB23" s="22">
        <f t="shared" si="17"/>
        <v>0.01</v>
      </c>
      <c r="AC23" s="22">
        <f t="shared" si="18"/>
        <v>0.01</v>
      </c>
      <c r="AD23" s="22">
        <f t="shared" si="19"/>
        <v>0.02</v>
      </c>
      <c r="AE23" s="22">
        <f t="shared" si="20"/>
        <v>0.01</v>
      </c>
      <c r="AF23" s="22">
        <f t="shared" si="21"/>
        <v>0.01</v>
      </c>
      <c r="AG23" s="22">
        <f t="shared" si="22"/>
        <v>0.01</v>
      </c>
      <c r="AH23" s="22">
        <f t="shared" si="23"/>
        <v>0.01</v>
      </c>
      <c r="AI23" s="22">
        <f t="shared" si="24"/>
        <v>0.01</v>
      </c>
      <c r="AJ23" s="22">
        <f t="shared" si="25"/>
        <v>0.01</v>
      </c>
    </row>
    <row r="24" spans="1:36" ht="12.95" customHeight="1">
      <c r="A24" s="21">
        <v>191</v>
      </c>
      <c r="B24" s="78" t="s">
        <v>456</v>
      </c>
      <c r="C24" s="79"/>
      <c r="D24" s="21">
        <v>22</v>
      </c>
      <c r="E24" s="21">
        <v>20</v>
      </c>
      <c r="F24" s="4">
        <f t="shared" si="0"/>
        <v>0.39</v>
      </c>
      <c r="G24" s="5"/>
      <c r="H24" s="21" t="s">
        <v>462</v>
      </c>
      <c r="I24" s="21" t="s">
        <v>464</v>
      </c>
      <c r="J24" s="1" t="s">
        <v>15</v>
      </c>
      <c r="K24" s="22">
        <f t="shared" si="1"/>
        <v>0.35</v>
      </c>
      <c r="L24" s="22">
        <f t="shared" si="2"/>
        <v>0.38</v>
      </c>
      <c r="M24" s="22">
        <f t="shared" si="3"/>
        <v>0.39</v>
      </c>
      <c r="N24" s="22">
        <f t="shared" si="4"/>
        <v>0.38</v>
      </c>
      <c r="O24" s="22">
        <f t="shared" si="5"/>
        <v>0.38</v>
      </c>
      <c r="P24" s="22">
        <f t="shared" si="26"/>
        <v>0.39</v>
      </c>
      <c r="Q24" s="22">
        <f t="shared" si="6"/>
        <v>0.34</v>
      </c>
      <c r="R24" s="22">
        <f t="shared" si="7"/>
        <v>0.38</v>
      </c>
      <c r="S24" s="22">
        <f t="shared" si="8"/>
        <v>0.39</v>
      </c>
      <c r="T24" s="22">
        <f t="shared" si="9"/>
        <v>0.41</v>
      </c>
      <c r="U24" s="22">
        <f t="shared" si="10"/>
        <v>0.39</v>
      </c>
      <c r="V24" s="22">
        <f t="shared" si="11"/>
        <v>0.39</v>
      </c>
      <c r="W24" s="22">
        <f t="shared" si="12"/>
        <v>0.37</v>
      </c>
      <c r="X24" s="22">
        <f t="shared" si="13"/>
        <v>0.37</v>
      </c>
      <c r="Y24" s="22">
        <f t="shared" si="14"/>
        <v>0.34</v>
      </c>
      <c r="Z24" s="22">
        <f t="shared" si="15"/>
        <v>0.37</v>
      </c>
      <c r="AA24" s="22">
        <f t="shared" si="16"/>
        <v>0.33</v>
      </c>
      <c r="AB24" s="22">
        <f t="shared" si="17"/>
        <v>0.39</v>
      </c>
      <c r="AC24" s="22">
        <f t="shared" si="18"/>
        <v>0.39</v>
      </c>
      <c r="AD24" s="22">
        <f t="shared" si="19"/>
        <v>0.43</v>
      </c>
      <c r="AE24" s="22">
        <f t="shared" si="20"/>
        <v>0.35</v>
      </c>
      <c r="AF24" s="22">
        <f t="shared" si="21"/>
        <v>0.39</v>
      </c>
      <c r="AG24" s="22">
        <f t="shared" si="22"/>
        <v>0.32</v>
      </c>
      <c r="AH24" s="22">
        <f t="shared" si="23"/>
        <v>0.34</v>
      </c>
      <c r="AI24" s="22">
        <f t="shared" si="24"/>
        <v>0.37</v>
      </c>
      <c r="AJ24" s="22">
        <f t="shared" si="25"/>
        <v>0.34</v>
      </c>
    </row>
    <row r="25" spans="1:36" ht="12.95" customHeight="1">
      <c r="A25" s="21">
        <v>192</v>
      </c>
      <c r="B25" s="78" t="s">
        <v>456</v>
      </c>
      <c r="C25" s="79"/>
      <c r="D25" s="21">
        <v>32</v>
      </c>
      <c r="E25" s="21">
        <v>24</v>
      </c>
      <c r="F25" s="4">
        <f t="shared" si="0"/>
        <v>0.9</v>
      </c>
      <c r="G25" s="5"/>
      <c r="H25" s="21"/>
      <c r="I25" s="21"/>
      <c r="J25" s="1" t="s">
        <v>15</v>
      </c>
      <c r="K25" s="22">
        <f t="shared" si="1"/>
        <v>0.8</v>
      </c>
      <c r="L25" s="22">
        <f t="shared" si="2"/>
        <v>0.92</v>
      </c>
      <c r="M25" s="22">
        <f t="shared" si="3"/>
        <v>0.92</v>
      </c>
      <c r="N25" s="22">
        <f t="shared" si="4"/>
        <v>0.9</v>
      </c>
      <c r="O25" s="22">
        <f t="shared" si="5"/>
        <v>0.89</v>
      </c>
      <c r="P25" s="22">
        <f t="shared" si="26"/>
        <v>0.9</v>
      </c>
      <c r="Q25" s="22">
        <f t="shared" si="6"/>
        <v>0.81</v>
      </c>
      <c r="R25" s="22">
        <f t="shared" si="7"/>
        <v>0.93</v>
      </c>
      <c r="S25" s="22">
        <f t="shared" si="8"/>
        <v>0.93</v>
      </c>
      <c r="T25" s="22">
        <f t="shared" si="9"/>
        <v>0.99</v>
      </c>
      <c r="U25" s="22">
        <f t="shared" si="10"/>
        <v>0.99</v>
      </c>
      <c r="V25" s="22">
        <f t="shared" si="11"/>
        <v>0.96</v>
      </c>
      <c r="W25" s="22">
        <f t="shared" si="12"/>
        <v>0.87</v>
      </c>
      <c r="X25" s="22">
        <f t="shared" si="13"/>
        <v>0.89</v>
      </c>
      <c r="Y25" s="22">
        <f t="shared" si="14"/>
        <v>0.86</v>
      </c>
      <c r="Z25" s="22">
        <f t="shared" si="15"/>
        <v>0.89</v>
      </c>
      <c r="AA25" s="22">
        <f t="shared" si="16"/>
        <v>0.77</v>
      </c>
      <c r="AB25" s="22">
        <f t="shared" si="17"/>
        <v>0.97</v>
      </c>
      <c r="AC25" s="22">
        <f t="shared" si="18"/>
        <v>0.97</v>
      </c>
      <c r="AD25" s="22">
        <f t="shared" si="19"/>
        <v>0.96</v>
      </c>
      <c r="AE25" s="22">
        <f t="shared" si="20"/>
        <v>0.88</v>
      </c>
      <c r="AF25" s="22">
        <f t="shared" si="21"/>
        <v>0.96</v>
      </c>
      <c r="AG25" s="22">
        <f t="shared" si="22"/>
        <v>0.77</v>
      </c>
      <c r="AH25" s="22">
        <f t="shared" si="23"/>
        <v>0.85</v>
      </c>
      <c r="AI25" s="22">
        <f t="shared" si="24"/>
        <v>0.88</v>
      </c>
      <c r="AJ25" s="22">
        <f t="shared" si="25"/>
        <v>0.85</v>
      </c>
    </row>
    <row r="26" spans="1:36" ht="12.95" customHeight="1">
      <c r="A26" s="21">
        <v>193</v>
      </c>
      <c r="B26" s="78" t="s">
        <v>456</v>
      </c>
      <c r="C26" s="79"/>
      <c r="D26" s="21">
        <v>20</v>
      </c>
      <c r="E26" s="21">
        <v>13</v>
      </c>
      <c r="F26" s="4">
        <f t="shared" si="0"/>
        <v>0.2</v>
      </c>
      <c r="G26" s="5" t="s">
        <v>457</v>
      </c>
      <c r="H26" s="21" t="s">
        <v>164</v>
      </c>
      <c r="I26" s="21" t="s">
        <v>459</v>
      </c>
      <c r="J26" s="1" t="s">
        <v>15</v>
      </c>
      <c r="K26" s="22">
        <f t="shared" si="1"/>
        <v>0.19</v>
      </c>
      <c r="L26" s="22">
        <f t="shared" si="2"/>
        <v>0.2</v>
      </c>
      <c r="M26" s="22">
        <f t="shared" si="3"/>
        <v>0.2</v>
      </c>
      <c r="N26" s="22">
        <f t="shared" si="4"/>
        <v>0.2</v>
      </c>
      <c r="O26" s="22">
        <f t="shared" si="5"/>
        <v>0.21</v>
      </c>
      <c r="P26" s="22">
        <f t="shared" si="26"/>
        <v>0.2</v>
      </c>
      <c r="Q26" s="22">
        <f t="shared" si="6"/>
        <v>0.19</v>
      </c>
      <c r="R26" s="22">
        <f t="shared" si="7"/>
        <v>0.21</v>
      </c>
      <c r="S26" s="22">
        <f t="shared" si="8"/>
        <v>0.2</v>
      </c>
      <c r="T26" s="22">
        <f t="shared" si="9"/>
        <v>0.19</v>
      </c>
      <c r="U26" s="22">
        <f t="shared" si="10"/>
        <v>0.21</v>
      </c>
      <c r="V26" s="22">
        <f t="shared" si="11"/>
        <v>0.22</v>
      </c>
      <c r="W26" s="22">
        <f t="shared" si="12"/>
        <v>0.2</v>
      </c>
      <c r="X26" s="22">
        <f t="shared" si="13"/>
        <v>0.2</v>
      </c>
      <c r="Y26" s="22">
        <f t="shared" si="14"/>
        <v>0.18</v>
      </c>
      <c r="Z26" s="22">
        <f t="shared" si="15"/>
        <v>0.2</v>
      </c>
      <c r="AA26" s="22">
        <f t="shared" si="16"/>
        <v>0.18</v>
      </c>
      <c r="AB26" s="22">
        <f t="shared" si="17"/>
        <v>0.21</v>
      </c>
      <c r="AC26" s="22">
        <f t="shared" si="18"/>
        <v>0.21</v>
      </c>
      <c r="AD26" s="22">
        <f t="shared" si="19"/>
        <v>0.23</v>
      </c>
      <c r="AE26" s="22">
        <f t="shared" si="20"/>
        <v>0.18</v>
      </c>
      <c r="AF26" s="22">
        <f t="shared" si="21"/>
        <v>0.21</v>
      </c>
      <c r="AG26" s="22">
        <f t="shared" si="22"/>
        <v>0.18</v>
      </c>
      <c r="AH26" s="22">
        <f t="shared" si="23"/>
        <v>0.19</v>
      </c>
      <c r="AI26" s="22">
        <f t="shared" si="24"/>
        <v>0.2</v>
      </c>
      <c r="AJ26" s="22">
        <f t="shared" si="25"/>
        <v>0.19</v>
      </c>
    </row>
    <row r="27" spans="1:36" ht="12.95" customHeight="1">
      <c r="A27" s="21">
        <v>194</v>
      </c>
      <c r="B27" s="78" t="s">
        <v>456</v>
      </c>
      <c r="C27" s="79"/>
      <c r="D27" s="21">
        <v>12</v>
      </c>
      <c r="E27" s="21">
        <v>11</v>
      </c>
      <c r="F27" s="4">
        <f t="shared" si="0"/>
        <v>7.0000000000000007E-2</v>
      </c>
      <c r="G27" s="5" t="s">
        <v>457</v>
      </c>
      <c r="H27" s="21" t="s">
        <v>164</v>
      </c>
      <c r="I27" s="21" t="s">
        <v>459</v>
      </c>
      <c r="J27" s="1" t="s">
        <v>15</v>
      </c>
      <c r="K27" s="22">
        <f t="shared" si="1"/>
        <v>7.0000000000000007E-2</v>
      </c>
      <c r="L27" s="22">
        <f t="shared" si="2"/>
        <v>7.0000000000000007E-2</v>
      </c>
      <c r="M27" s="22">
        <f t="shared" si="3"/>
        <v>7.0000000000000007E-2</v>
      </c>
      <c r="N27" s="22">
        <f t="shared" si="4"/>
        <v>7.0000000000000007E-2</v>
      </c>
      <c r="O27" s="22">
        <f t="shared" si="5"/>
        <v>7.0000000000000007E-2</v>
      </c>
      <c r="P27" s="22">
        <f t="shared" si="26"/>
        <v>7.0000000000000007E-2</v>
      </c>
      <c r="Q27" s="22">
        <f t="shared" si="6"/>
        <v>0.06</v>
      </c>
      <c r="R27" s="22">
        <f t="shared" si="7"/>
        <v>7.0000000000000007E-2</v>
      </c>
      <c r="S27" s="22">
        <f t="shared" si="8"/>
        <v>7.0000000000000007E-2</v>
      </c>
      <c r="T27" s="22">
        <f t="shared" si="9"/>
        <v>7.0000000000000007E-2</v>
      </c>
      <c r="U27" s="22">
        <f t="shared" si="10"/>
        <v>7.0000000000000007E-2</v>
      </c>
      <c r="V27" s="22">
        <f t="shared" si="11"/>
        <v>7.0000000000000007E-2</v>
      </c>
      <c r="W27" s="22">
        <f t="shared" si="12"/>
        <v>7.0000000000000007E-2</v>
      </c>
      <c r="X27" s="22">
        <f t="shared" si="13"/>
        <v>7.0000000000000007E-2</v>
      </c>
      <c r="Y27" s="22">
        <f t="shared" si="14"/>
        <v>0.06</v>
      </c>
      <c r="Z27" s="22">
        <f t="shared" si="15"/>
        <v>7.0000000000000007E-2</v>
      </c>
      <c r="AA27" s="22">
        <f t="shared" si="16"/>
        <v>0.06</v>
      </c>
      <c r="AB27" s="22">
        <f t="shared" si="17"/>
        <v>0.06</v>
      </c>
      <c r="AC27" s="22">
        <f t="shared" si="18"/>
        <v>7.0000000000000007E-2</v>
      </c>
      <c r="AD27" s="22">
        <f t="shared" si="19"/>
        <v>0.08</v>
      </c>
      <c r="AE27" s="22">
        <f t="shared" si="20"/>
        <v>0.06</v>
      </c>
      <c r="AF27" s="22">
        <f t="shared" si="21"/>
        <v>0.06</v>
      </c>
      <c r="AG27" s="22">
        <f t="shared" si="22"/>
        <v>0.06</v>
      </c>
      <c r="AH27" s="22">
        <f t="shared" si="23"/>
        <v>0.06</v>
      </c>
      <c r="AI27" s="22">
        <f t="shared" si="24"/>
        <v>7.0000000000000007E-2</v>
      </c>
      <c r="AJ27" s="22">
        <f t="shared" si="25"/>
        <v>0.06</v>
      </c>
    </row>
    <row r="28" spans="1:36" ht="12.95" customHeight="1">
      <c r="A28" s="21">
        <v>195</v>
      </c>
      <c r="B28" s="78" t="s">
        <v>456</v>
      </c>
      <c r="C28" s="79"/>
      <c r="D28" s="21">
        <v>24</v>
      </c>
      <c r="E28" s="21">
        <v>21</v>
      </c>
      <c r="F28" s="4">
        <f t="shared" si="0"/>
        <v>0.48</v>
      </c>
      <c r="G28" s="5"/>
      <c r="H28" s="21"/>
      <c r="I28" s="21"/>
      <c r="J28" s="1" t="s">
        <v>15</v>
      </c>
      <c r="K28" s="22">
        <f t="shared" si="1"/>
        <v>0.42</v>
      </c>
      <c r="L28" s="22">
        <f t="shared" si="2"/>
        <v>0.47</v>
      </c>
      <c r="M28" s="22">
        <f t="shared" si="3"/>
        <v>0.48</v>
      </c>
      <c r="N28" s="22">
        <f t="shared" si="4"/>
        <v>0.47</v>
      </c>
      <c r="O28" s="22">
        <f t="shared" si="5"/>
        <v>0.47</v>
      </c>
      <c r="P28" s="22">
        <f t="shared" si="26"/>
        <v>0.48</v>
      </c>
      <c r="Q28" s="22">
        <f t="shared" si="6"/>
        <v>0.42</v>
      </c>
      <c r="R28" s="22">
        <f t="shared" si="7"/>
        <v>0.47</v>
      </c>
      <c r="S28" s="22">
        <f t="shared" si="8"/>
        <v>0.48</v>
      </c>
      <c r="T28" s="22">
        <f t="shared" si="9"/>
        <v>0.51</v>
      </c>
      <c r="U28" s="22">
        <f t="shared" si="10"/>
        <v>0.48</v>
      </c>
      <c r="V28" s="22">
        <f t="shared" si="11"/>
        <v>0.48</v>
      </c>
      <c r="W28" s="22">
        <f t="shared" si="12"/>
        <v>0.45</v>
      </c>
      <c r="X28" s="22">
        <f t="shared" si="13"/>
        <v>0.46</v>
      </c>
      <c r="Y28" s="22">
        <f t="shared" si="14"/>
        <v>0.42</v>
      </c>
      <c r="Z28" s="22">
        <f t="shared" si="15"/>
        <v>0.46</v>
      </c>
      <c r="AA28" s="22">
        <f t="shared" si="16"/>
        <v>0.4</v>
      </c>
      <c r="AB28" s="22">
        <f t="shared" si="17"/>
        <v>0.48</v>
      </c>
      <c r="AC28" s="22">
        <f t="shared" si="18"/>
        <v>0.48</v>
      </c>
      <c r="AD28" s="22">
        <f t="shared" si="19"/>
        <v>0.52</v>
      </c>
      <c r="AE28" s="22">
        <f t="shared" si="20"/>
        <v>0.44</v>
      </c>
      <c r="AF28" s="22">
        <f t="shared" si="21"/>
        <v>0.48</v>
      </c>
      <c r="AG28" s="22">
        <f t="shared" si="22"/>
        <v>0.4</v>
      </c>
      <c r="AH28" s="22">
        <f t="shared" si="23"/>
        <v>0.43</v>
      </c>
      <c r="AI28" s="22">
        <f t="shared" si="24"/>
        <v>0.46</v>
      </c>
      <c r="AJ28" s="22">
        <f t="shared" si="25"/>
        <v>0.43</v>
      </c>
    </row>
    <row r="29" spans="1:36" ht="12.95" customHeight="1">
      <c r="A29" s="21">
        <v>196</v>
      </c>
      <c r="B29" s="78" t="s">
        <v>456</v>
      </c>
      <c r="C29" s="79"/>
      <c r="D29" s="21">
        <v>8</v>
      </c>
      <c r="E29" s="21">
        <v>7</v>
      </c>
      <c r="F29" s="4">
        <f t="shared" si="0"/>
        <v>0.02</v>
      </c>
      <c r="G29" s="5" t="s">
        <v>457</v>
      </c>
      <c r="H29" s="21" t="s">
        <v>164</v>
      </c>
      <c r="I29" s="21" t="s">
        <v>459</v>
      </c>
      <c r="J29" s="1" t="s">
        <v>15</v>
      </c>
      <c r="K29" s="22">
        <f t="shared" si="1"/>
        <v>0.02</v>
      </c>
      <c r="L29" s="22">
        <f t="shared" si="2"/>
        <v>0.02</v>
      </c>
      <c r="M29" s="22">
        <f t="shared" si="3"/>
        <v>0.02</v>
      </c>
      <c r="N29" s="22">
        <f t="shared" si="4"/>
        <v>0.02</v>
      </c>
      <c r="O29" s="22">
        <f t="shared" si="5"/>
        <v>0.02</v>
      </c>
      <c r="P29" s="22">
        <f t="shared" si="26"/>
        <v>0.02</v>
      </c>
      <c r="Q29" s="22">
        <f t="shared" si="6"/>
        <v>0.02</v>
      </c>
      <c r="R29" s="22">
        <f t="shared" si="7"/>
        <v>0.02</v>
      </c>
      <c r="S29" s="22">
        <f t="shared" si="8"/>
        <v>0.02</v>
      </c>
      <c r="T29" s="22">
        <f t="shared" si="9"/>
        <v>0.02</v>
      </c>
      <c r="U29" s="22">
        <f t="shared" si="10"/>
        <v>0.02</v>
      </c>
      <c r="V29" s="22">
        <f t="shared" si="11"/>
        <v>0.02</v>
      </c>
      <c r="W29" s="22">
        <f t="shared" si="12"/>
        <v>0.02</v>
      </c>
      <c r="X29" s="22">
        <f t="shared" si="13"/>
        <v>0.02</v>
      </c>
      <c r="Y29" s="22">
        <f t="shared" si="14"/>
        <v>0.02</v>
      </c>
      <c r="Z29" s="22">
        <f t="shared" si="15"/>
        <v>0.02</v>
      </c>
      <c r="AA29" s="22">
        <f t="shared" si="16"/>
        <v>0.02</v>
      </c>
      <c r="AB29" s="22">
        <f t="shared" si="17"/>
        <v>0.02</v>
      </c>
      <c r="AC29" s="22">
        <f t="shared" si="18"/>
        <v>0.02</v>
      </c>
      <c r="AD29" s="22">
        <f t="shared" si="19"/>
        <v>0.03</v>
      </c>
      <c r="AE29" s="22">
        <f t="shared" si="20"/>
        <v>0.02</v>
      </c>
      <c r="AF29" s="22">
        <f t="shared" si="21"/>
        <v>0.02</v>
      </c>
      <c r="AG29" s="22">
        <f t="shared" si="22"/>
        <v>0.02</v>
      </c>
      <c r="AH29" s="22">
        <f t="shared" si="23"/>
        <v>0.02</v>
      </c>
      <c r="AI29" s="22">
        <f t="shared" si="24"/>
        <v>0.02</v>
      </c>
      <c r="AJ29" s="22">
        <f t="shared" si="25"/>
        <v>0.02</v>
      </c>
    </row>
    <row r="30" spans="1:36" ht="12.95" customHeight="1">
      <c r="A30" s="21">
        <v>197</v>
      </c>
      <c r="B30" s="78" t="s">
        <v>465</v>
      </c>
      <c r="C30" s="79"/>
      <c r="D30" s="21">
        <v>16</v>
      </c>
      <c r="E30" s="21">
        <v>14</v>
      </c>
      <c r="F30" s="4">
        <f t="shared" si="0"/>
        <v>0.13</v>
      </c>
      <c r="G30" s="21"/>
      <c r="H30" s="21" t="s">
        <v>462</v>
      </c>
      <c r="I30" s="21" t="s">
        <v>464</v>
      </c>
      <c r="J30" s="1" t="s">
        <v>15</v>
      </c>
      <c r="K30" s="22">
        <f t="shared" si="1"/>
        <v>0.14000000000000001</v>
      </c>
      <c r="L30" s="22">
        <f t="shared" si="2"/>
        <v>0.15</v>
      </c>
      <c r="M30" s="22">
        <f t="shared" si="3"/>
        <v>0.15</v>
      </c>
      <c r="N30" s="22">
        <f t="shared" si="4"/>
        <v>0.15</v>
      </c>
      <c r="O30" s="22">
        <f t="shared" si="5"/>
        <v>0.15</v>
      </c>
      <c r="P30" s="22">
        <f t="shared" si="26"/>
        <v>0.15</v>
      </c>
      <c r="Q30" s="22">
        <f t="shared" si="6"/>
        <v>0.14000000000000001</v>
      </c>
      <c r="R30" s="22">
        <f t="shared" si="7"/>
        <v>0.14000000000000001</v>
      </c>
      <c r="S30" s="22">
        <f t="shared" si="8"/>
        <v>0.15</v>
      </c>
      <c r="T30" s="22">
        <f t="shared" si="9"/>
        <v>0.15</v>
      </c>
      <c r="U30" s="22">
        <f t="shared" si="10"/>
        <v>0.14000000000000001</v>
      </c>
      <c r="V30" s="22">
        <f t="shared" si="11"/>
        <v>0.15</v>
      </c>
      <c r="W30" s="22">
        <f t="shared" si="12"/>
        <v>0.14000000000000001</v>
      </c>
      <c r="X30" s="22">
        <f t="shared" si="13"/>
        <v>0.15</v>
      </c>
      <c r="Y30" s="22">
        <f t="shared" si="14"/>
        <v>0.13</v>
      </c>
      <c r="Z30" s="22">
        <f t="shared" si="15"/>
        <v>0.14000000000000001</v>
      </c>
      <c r="AA30" s="22">
        <f t="shared" si="16"/>
        <v>0.13</v>
      </c>
      <c r="AB30" s="22">
        <f t="shared" si="17"/>
        <v>0.14000000000000001</v>
      </c>
      <c r="AC30" s="22">
        <f t="shared" si="18"/>
        <v>0.15</v>
      </c>
      <c r="AD30" s="22">
        <f t="shared" si="19"/>
        <v>0.17</v>
      </c>
      <c r="AE30" s="22">
        <f t="shared" si="20"/>
        <v>0.13</v>
      </c>
      <c r="AF30" s="22">
        <f t="shared" si="21"/>
        <v>0.14000000000000001</v>
      </c>
      <c r="AG30" s="22">
        <f t="shared" si="22"/>
        <v>0.13</v>
      </c>
      <c r="AH30" s="22">
        <f t="shared" si="23"/>
        <v>0.13</v>
      </c>
      <c r="AI30" s="22">
        <f t="shared" si="24"/>
        <v>0.15</v>
      </c>
      <c r="AJ30" s="22">
        <f t="shared" si="25"/>
        <v>0.13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503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16</v>
      </c>
      <c r="D47" s="13">
        <f>COUNTIF(G4:G43,"*下層*")</f>
        <v>11</v>
      </c>
      <c r="E47" s="13">
        <f>COUNTA(A4:A43)</f>
        <v>27</v>
      </c>
      <c r="F47" s="9"/>
      <c r="G47" s="14">
        <f>C47*100</f>
        <v>1600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10</v>
      </c>
      <c r="E48" s="13">
        <f>ROUND(SUM(E4:E43)/E47,0)</f>
        <v>16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27</v>
      </c>
      <c r="D49" s="13">
        <f>IF(D47&gt;0,ROUND(SUMIF(G4:G43,"*下層*",D4:D43)/D47,0),"")</f>
        <v>12</v>
      </c>
      <c r="E49" s="13">
        <f>ROUND(SUM(D4:D43)/E47,0)</f>
        <v>21</v>
      </c>
      <c r="F49" s="12"/>
      <c r="G49" s="14">
        <f>C49</f>
        <v>27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9.9200000000000017</v>
      </c>
      <c r="D50" s="15">
        <f>SUMIF(G4:G43,"*下層*",F4:F43)</f>
        <v>0.77</v>
      </c>
      <c r="E50" s="4">
        <f>SUM(F4:F43)</f>
        <v>10.690000000000001</v>
      </c>
      <c r="F50" s="12"/>
      <c r="G50" s="16">
        <f>C50*100</f>
        <v>992.00000000000023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形状比＝74、Sr＝13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10</v>
      </c>
      <c r="E54" s="13">
        <f>COUNTA(H4:H43)</f>
        <v>16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18</v>
      </c>
      <c r="D55" s="13">
        <f>IF(D54&gt;0,ROUND(SUMIF(H4:H43,"▲",E4:E43)/D54,0),"")</f>
        <v>10</v>
      </c>
      <c r="E55" s="13">
        <f>ROUND(SUMIF(H4:H43,"*",E4:E43)/E54,0)</f>
        <v>13</v>
      </c>
      <c r="F55" s="12"/>
      <c r="G55" s="14">
        <f>C55</f>
        <v>18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21</v>
      </c>
      <c r="D56" s="13">
        <f>IF(D54&gt;0,ROUND(SUMIF(H4:H43,"▲",D4:D43)/D54,0),"")</f>
        <v>11</v>
      </c>
      <c r="E56" s="13">
        <f>ROUND(SUMIF(H4:H43,"*",D4:D43)/E54,0)</f>
        <v>15</v>
      </c>
      <c r="F56" s="12"/>
      <c r="G56" s="14">
        <f>C56</f>
        <v>21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</v>
      </c>
      <c r="D57" s="15">
        <f>SUMIF(H4:H43,"▲",F4:F43)</f>
        <v>0.67000000000000015</v>
      </c>
      <c r="E57" s="15">
        <f>SUM(C57:D57)</f>
        <v>2.67</v>
      </c>
      <c r="F57" s="12"/>
      <c r="G57" s="18">
        <f>C57*100</f>
        <v>200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37.5</v>
      </c>
      <c r="D61" s="19">
        <f>IF(D47&gt;0,ROUND(D54/D47*100,1),"")</f>
        <v>90.9</v>
      </c>
      <c r="E61" s="19">
        <f>ROUND(E54/E47*100,1)</f>
        <v>59.3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20.2</v>
      </c>
      <c r="D62" s="19">
        <f>IF(D47&gt;0,ROUND(D57/D50*100,1),"")</f>
        <v>87</v>
      </c>
      <c r="E62" s="19">
        <f>ROUND(E57/E50*100,1)</f>
        <v>25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10</v>
      </c>
      <c r="D66" s="13">
        <f>D47-D54</f>
        <v>1</v>
      </c>
      <c r="E66" s="13">
        <f>SUM(C66:D66)</f>
        <v>11</v>
      </c>
      <c r="F66" s="9"/>
      <c r="G66" s="14">
        <f>C66*100</f>
        <v>1000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21</v>
      </c>
      <c r="D67" s="13">
        <f>IF(D66&gt;0,ROUND(SUMIFS(E4:E43,G4:G43,"*下層*",H4:H43,"")/D66,0),"")</f>
        <v>12</v>
      </c>
      <c r="E67" s="13">
        <f>IF(E66&gt;0,ROUND(SUMIF(H4:H43,"",E4:E43)/E66,0),"")</f>
        <v>20</v>
      </c>
      <c r="F67" s="12"/>
      <c r="G67" s="14">
        <f>C67</f>
        <v>21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30</v>
      </c>
      <c r="D68" s="13">
        <f>IF(D66&gt;0,ROUND(SUMIFS(D4:D43,G4:G43,"*下層*",H4:H43,"")/D66,0),"")</f>
        <v>14</v>
      </c>
      <c r="E68" s="13">
        <f>IF(E66&gt;0,ROUND(SUMIF(H4:H43,"",D4:D43)/E66,0),"")</f>
        <v>29</v>
      </c>
      <c r="F68" s="12"/>
      <c r="G68" s="14">
        <f>C68</f>
        <v>30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7.9200000000000017</v>
      </c>
      <c r="D69" s="15">
        <f>IF(D66&gt;0,D50-D57,"")</f>
        <v>9.9999999999999867E-2</v>
      </c>
      <c r="E69" s="4">
        <f>SUM(C69:D69)</f>
        <v>8.0200000000000014</v>
      </c>
      <c r="F69" s="12"/>
      <c r="G69" s="16">
        <f>C69*100</f>
        <v>792.00000000000023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形状比＝70、Sr＝15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53:B53"/>
    <mergeCell ref="A54:B54"/>
    <mergeCell ref="A55:B55"/>
    <mergeCell ref="A56:B56"/>
    <mergeCell ref="I46:I61"/>
    <mergeCell ref="A46:B46"/>
    <mergeCell ref="A47:B47"/>
    <mergeCell ref="A48:B48"/>
    <mergeCell ref="A49:B49"/>
    <mergeCell ref="A50:B50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39" priority="16" stopIfTrue="1">
      <formula>AND(($H4="スギ"),(#REF!&lt;12))</formula>
    </cfRule>
  </conditionalFormatting>
  <conditionalFormatting sqref="L4:L43">
    <cfRule type="expression" dxfId="238" priority="15" stopIfTrue="1">
      <formula>AND(($H4="スギ"),(#REF!&lt;22),(#REF!&gt;=12))</formula>
    </cfRule>
  </conditionalFormatting>
  <conditionalFormatting sqref="M4:M43">
    <cfRule type="expression" dxfId="237" priority="14" stopIfTrue="1">
      <formula>AND(($H4="スギ"),(#REF!&lt;32),(#REF!&gt;=22))</formula>
    </cfRule>
  </conditionalFormatting>
  <conditionalFormatting sqref="N4:N43">
    <cfRule type="expression" dxfId="236" priority="13" stopIfTrue="1">
      <formula>AND(($H4="スギ"),(#REF!&lt;42),(#REF!&gt;=32))</formula>
    </cfRule>
  </conditionalFormatting>
  <conditionalFormatting sqref="S4:S43">
    <cfRule type="expression" dxfId="235" priority="9" stopIfTrue="1">
      <formula>AND(($H4="ヒノキ"),(#REF!&lt;32),(#REF!&gt;=22))</formula>
    </cfRule>
  </conditionalFormatting>
  <conditionalFormatting sqref="Z4:AF43 U4:U43 AJ4:AJ43 O4:P43">
    <cfRule type="expression" dxfId="234" priority="12" stopIfTrue="1">
      <formula>AND(($H4="スギ"),(#REF!&gt;=42))</formula>
    </cfRule>
  </conditionalFormatting>
  <conditionalFormatting sqref="Z4:AF43 AJ4:AJ43 T4:U43">
    <cfRule type="expression" dxfId="233" priority="8" stopIfTrue="1">
      <formula>AND(($H4="ヒノキ"),(#REF!&gt;=32))</formula>
    </cfRule>
  </conditionalFormatting>
  <conditionalFormatting sqref="AA4:AA43 Q4:Q43">
    <cfRule type="expression" dxfId="232" priority="11" stopIfTrue="1">
      <formula>AND(($H4="ヒノキ"),(#REF!&lt;12))</formula>
    </cfRule>
  </conditionalFormatting>
  <conditionalFormatting sqref="AA4:AA43 V4:V43">
    <cfRule type="expression" dxfId="231" priority="7" stopIfTrue="1">
      <formula>AND(($H4="アカマツ"),(#REF!&lt;12))</formula>
    </cfRule>
  </conditionalFormatting>
  <conditionalFormatting sqref="AB4:AB43 W4:W43">
    <cfRule type="expression" dxfId="230" priority="6" stopIfTrue="1">
      <formula>AND(($H4="アカマツ"),(#REF!&lt;22),(#REF!&gt;=12))</formula>
    </cfRule>
  </conditionalFormatting>
  <conditionalFormatting sqref="AB4:AE43 R4:R43">
    <cfRule type="expression" dxfId="229" priority="10" stopIfTrue="1">
      <formula>AND(($H4="ヒノキ"),(#REF!&lt;22),(#REF!&gt;=12))</formula>
    </cfRule>
  </conditionalFormatting>
  <conditionalFormatting sqref="AC4:AC43 X4:X43">
    <cfRule type="expression" dxfId="228" priority="5" stopIfTrue="1">
      <formula>AND(($H4="アカマツ"),(#REF!&lt;42),(#REF!&gt;=22))</formula>
    </cfRule>
  </conditionalFormatting>
  <conditionalFormatting sqref="AG4:AG43">
    <cfRule type="expression" dxfId="227" priority="3" stopIfTrue="1">
      <formula>AND(($H4&lt;&gt;"スギ"),($H4&lt;&gt;"ヒノキ"),($H4&lt;&gt;"アカマツ"),(#REF!&lt;12))</formula>
    </cfRule>
  </conditionalFormatting>
  <conditionalFormatting sqref="AH4:AH43">
    <cfRule type="expression" dxfId="22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2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22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78653-E6CB-438B-9CED-7F6010E24562}">
  <sheetPr>
    <tabColor rgb="FF00B050"/>
  </sheetPr>
  <dimension ref="A1:AJ120"/>
  <sheetViews>
    <sheetView showGridLines="0" view="pageBreakPreview" topLeftCell="A34" zoomScale="98" zoomScaleNormal="85" zoomScaleSheetLayoutView="98" workbookViewId="0">
      <selection activeCell="J65" sqref="J65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254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41</v>
      </c>
      <c r="B4" s="78" t="s">
        <v>456</v>
      </c>
      <c r="C4" s="79"/>
      <c r="D4" s="21">
        <v>32</v>
      </c>
      <c r="E4" s="21">
        <v>22</v>
      </c>
      <c r="F4" s="4">
        <f t="shared" ref="F4:F43" si="0">IF(D4&gt;0,IF(B4="スギ",P4,IF(B4="ヒノキ",U4,IF(B4="アカマツ",Z4,IF(B4="カラマツ",AF4,AJ4)))),"")</f>
        <v>0.82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0.73</v>
      </c>
      <c r="L4" s="22">
        <f t="shared" ref="L4:L43" si="2">ROUND(10^(-5+0.73504+1.83346*LOG(D4)+1.06569*LOG(E4)),2)</f>
        <v>0.84</v>
      </c>
      <c r="M4" s="22">
        <f t="shared" ref="M4:M43" si="3">ROUND(10^(-5+0.71514+1.74357*LOG(D4)+1.17719*LOG(E4)),2)</f>
        <v>0.83</v>
      </c>
      <c r="N4" s="22">
        <f t="shared" ref="N4:N43" si="4">ROUND(10^(-5+0.82956+1.76381*LOG(D4)+1.06412*LOG(E4)),2)</f>
        <v>0.82</v>
      </c>
      <c r="O4" s="22">
        <f t="shared" ref="O4:O43" si="5">ROUND(10^(-5+0.88226+1.79204*LOG(D4)+0.99303*LOG(E4)),2)</f>
        <v>0.82</v>
      </c>
      <c r="P4" s="22">
        <f>HLOOKUP($D4,K$3:O$43,MATCH($A4,$A$3:$A$43,0),1)</f>
        <v>0.82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0.74</v>
      </c>
      <c r="R4" s="22">
        <f t="shared" ref="R4:R43" si="7">ROUND(10^(1.905709*LOG(D4)+1.011385*LOG(E4)-4.293729),2)</f>
        <v>0.86</v>
      </c>
      <c r="S4" s="22">
        <f t="shared" ref="S4:S43" si="8">ROUND(10^(1.771888*LOG(D4)+1.138415*LOG(E4)-4.271259),2)</f>
        <v>0.84</v>
      </c>
      <c r="T4" s="22">
        <f t="shared" ref="T4:T43" si="9">ROUND(10^(1.671519*LOG(D4)+1.363617*LOG(E4)-4.404407),2)</f>
        <v>0.88</v>
      </c>
      <c r="U4" s="22">
        <f t="shared" ref="U4:U43" si="10">HLOOKUP($D4,Q$3:T$43,MATCH($A4,$A$3:$A$43,0),1)</f>
        <v>0.88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0.88</v>
      </c>
      <c r="W4" s="22">
        <f t="shared" ref="W4:W43" si="12">ROUND(10^(-4.155639+1.847898*LOG(D4)+0.951955*LOG(E4)),2)</f>
        <v>0.8</v>
      </c>
      <c r="X4" s="22">
        <f t="shared" ref="X4:X43" si="13">ROUND(10^(-4.194535+1.804172*LOG(D4)+1.034248*LOG(E4)),2)</f>
        <v>0.81</v>
      </c>
      <c r="Y4" s="22">
        <f t="shared" ref="Y4:Y43" si="14">ROUND(10^(-4.42347+2.006485*LOG(D4)+0.967757*LOG(E4)),2)</f>
        <v>0.79</v>
      </c>
      <c r="Z4" s="22">
        <f t="shared" ref="Z4:Z43" si="15">HLOOKUP($D4,V$3:Y$43,MATCH($A4,$A$3:$A$43,0),1)</f>
        <v>0.81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0.71</v>
      </c>
      <c r="AB4" s="22">
        <f t="shared" ref="AB4:AB43" si="17">ROUND(10^(1.979213*LOG(D4)+0.998347*LOG(E4)-4.369281),2)</f>
        <v>0.89</v>
      </c>
      <c r="AC4" s="22">
        <f t="shared" ref="AC4:AC43" si="18">ROUND(10^(1.904401*LOG(D4)+1.062478*LOG(E4)-4.348104),2)</f>
        <v>0.88</v>
      </c>
      <c r="AD4" s="22">
        <f t="shared" ref="AD4:AD43" si="19">ROUND(10^(1.640825*LOG(D4)+1.080387*LOG(E4)-3.976731),2)</f>
        <v>0.88</v>
      </c>
      <c r="AE4" s="22">
        <f t="shared" ref="AE4:AE43" si="20">ROUND(10^(1.90887*LOG(D4)+1.088002*LOG(E4)-4.431495),2)</f>
        <v>0.8</v>
      </c>
      <c r="AF4" s="22">
        <f t="shared" ref="AF4:AF43" si="21">HLOOKUP($D4,AA$3:AE$43,MATCH($A4,$A$3:$A$43,0),1)</f>
        <v>0.88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0.72</v>
      </c>
      <c r="AH4" s="22">
        <f t="shared" ref="AH4:AH43" si="23">ROUND(10^(1.93813902*LOG(D4)+0.96697002*LOG(E4)-4.32216295),2)</f>
        <v>0.78</v>
      </c>
      <c r="AI4" s="22">
        <f t="shared" ref="AI4:AI43" si="24">ROUND(10^(1.82464098*LOG(D4)+0.97625989*LOG(E4)-4.15096808),2)</f>
        <v>0.81</v>
      </c>
      <c r="AJ4" s="22">
        <f t="shared" ref="AJ4:AJ43" si="25">HLOOKUP($D4,AG$3:AI$43,MATCH($A4,$A$3:$A$43,0),1)</f>
        <v>0.78</v>
      </c>
    </row>
    <row r="5" spans="1:36" ht="12.95" customHeight="1">
      <c r="A5" s="21">
        <v>42</v>
      </c>
      <c r="B5" s="78" t="s">
        <v>456</v>
      </c>
      <c r="C5" s="79"/>
      <c r="D5" s="21">
        <v>32</v>
      </c>
      <c r="E5" s="21">
        <v>22</v>
      </c>
      <c r="F5" s="4">
        <f t="shared" si="0"/>
        <v>0.82</v>
      </c>
      <c r="G5" s="5" t="s">
        <v>468</v>
      </c>
      <c r="H5" s="21" t="s">
        <v>462</v>
      </c>
      <c r="I5" s="21" t="s">
        <v>469</v>
      </c>
      <c r="J5" s="1" t="s">
        <v>15</v>
      </c>
      <c r="K5" s="22">
        <f t="shared" si="1"/>
        <v>0.73</v>
      </c>
      <c r="L5" s="22">
        <f t="shared" si="2"/>
        <v>0.84</v>
      </c>
      <c r="M5" s="22">
        <f t="shared" si="3"/>
        <v>0.83</v>
      </c>
      <c r="N5" s="22">
        <f t="shared" si="4"/>
        <v>0.82</v>
      </c>
      <c r="O5" s="22">
        <f t="shared" si="5"/>
        <v>0.82</v>
      </c>
      <c r="P5" s="22">
        <f t="shared" ref="P5:P43" si="26">HLOOKUP($D5,K$3:O$43,MATCH(A5,$A$3:$A$43,0),1)</f>
        <v>0.82</v>
      </c>
      <c r="Q5" s="22">
        <f t="shared" si="6"/>
        <v>0.74</v>
      </c>
      <c r="R5" s="22">
        <f t="shared" si="7"/>
        <v>0.86</v>
      </c>
      <c r="S5" s="22">
        <f t="shared" si="8"/>
        <v>0.84</v>
      </c>
      <c r="T5" s="22">
        <f t="shared" si="9"/>
        <v>0.88</v>
      </c>
      <c r="U5" s="22">
        <f t="shared" si="10"/>
        <v>0.88</v>
      </c>
      <c r="V5" s="22">
        <f t="shared" si="11"/>
        <v>0.88</v>
      </c>
      <c r="W5" s="22">
        <f t="shared" si="12"/>
        <v>0.8</v>
      </c>
      <c r="X5" s="22">
        <f t="shared" si="13"/>
        <v>0.81</v>
      </c>
      <c r="Y5" s="22">
        <f t="shared" si="14"/>
        <v>0.79</v>
      </c>
      <c r="Z5" s="22">
        <f t="shared" si="15"/>
        <v>0.81</v>
      </c>
      <c r="AA5" s="22">
        <f t="shared" si="16"/>
        <v>0.71</v>
      </c>
      <c r="AB5" s="22">
        <f t="shared" si="17"/>
        <v>0.89</v>
      </c>
      <c r="AC5" s="22">
        <f t="shared" si="18"/>
        <v>0.88</v>
      </c>
      <c r="AD5" s="22">
        <f t="shared" si="19"/>
        <v>0.88</v>
      </c>
      <c r="AE5" s="22">
        <f t="shared" si="20"/>
        <v>0.8</v>
      </c>
      <c r="AF5" s="22">
        <f t="shared" si="21"/>
        <v>0.88</v>
      </c>
      <c r="AG5" s="22">
        <f t="shared" si="22"/>
        <v>0.72</v>
      </c>
      <c r="AH5" s="22">
        <f t="shared" si="23"/>
        <v>0.78</v>
      </c>
      <c r="AI5" s="22">
        <f t="shared" si="24"/>
        <v>0.81</v>
      </c>
      <c r="AJ5" s="22">
        <f t="shared" si="25"/>
        <v>0.78</v>
      </c>
    </row>
    <row r="6" spans="1:36" ht="12.95" customHeight="1">
      <c r="A6" s="21">
        <v>43</v>
      </c>
      <c r="B6" s="78" t="s">
        <v>456</v>
      </c>
      <c r="C6" s="79"/>
      <c r="D6" s="21">
        <v>38</v>
      </c>
      <c r="E6" s="21">
        <v>23</v>
      </c>
      <c r="F6" s="4">
        <f t="shared" si="0"/>
        <v>1.1599999999999999</v>
      </c>
      <c r="G6" s="5"/>
      <c r="H6" s="21" t="s">
        <v>462</v>
      </c>
      <c r="I6" s="21" t="s">
        <v>464</v>
      </c>
      <c r="J6" s="1" t="s">
        <v>15</v>
      </c>
      <c r="K6" s="22">
        <f t="shared" si="1"/>
        <v>1.04</v>
      </c>
      <c r="L6" s="22">
        <f t="shared" si="2"/>
        <v>1.21</v>
      </c>
      <c r="M6" s="22">
        <f t="shared" si="3"/>
        <v>1.18</v>
      </c>
      <c r="N6" s="22">
        <f t="shared" si="4"/>
        <v>1.1599999999999999</v>
      </c>
      <c r="O6" s="22">
        <f t="shared" si="5"/>
        <v>1.1599999999999999</v>
      </c>
      <c r="P6" s="22">
        <f t="shared" si="26"/>
        <v>1.1599999999999999</v>
      </c>
      <c r="Q6" s="22">
        <f t="shared" si="6"/>
        <v>1.06</v>
      </c>
      <c r="R6" s="22">
        <f t="shared" si="7"/>
        <v>1.24</v>
      </c>
      <c r="S6" s="22">
        <f t="shared" si="8"/>
        <v>1.2</v>
      </c>
      <c r="T6" s="22">
        <f t="shared" si="9"/>
        <v>1.24</v>
      </c>
      <c r="U6" s="22">
        <f t="shared" si="10"/>
        <v>1.24</v>
      </c>
      <c r="V6" s="22">
        <f t="shared" si="11"/>
        <v>1.29</v>
      </c>
      <c r="W6" s="22">
        <f t="shared" si="12"/>
        <v>1.1499999999999999</v>
      </c>
      <c r="X6" s="22">
        <f t="shared" si="13"/>
        <v>1.1599999999999999</v>
      </c>
      <c r="Y6" s="22">
        <f t="shared" si="14"/>
        <v>1.1599999999999999</v>
      </c>
      <c r="Z6" s="22">
        <f t="shared" si="15"/>
        <v>1.1599999999999999</v>
      </c>
      <c r="AA6" s="22">
        <f t="shared" si="16"/>
        <v>1.01</v>
      </c>
      <c r="AB6" s="22">
        <f t="shared" si="17"/>
        <v>1.31</v>
      </c>
      <c r="AC6" s="22">
        <f t="shared" si="18"/>
        <v>1.28</v>
      </c>
      <c r="AD6" s="22">
        <f t="shared" si="19"/>
        <v>1.22</v>
      </c>
      <c r="AE6" s="22">
        <f t="shared" si="20"/>
        <v>1.1599999999999999</v>
      </c>
      <c r="AF6" s="22">
        <f t="shared" si="21"/>
        <v>1.22</v>
      </c>
      <c r="AG6" s="22">
        <f t="shared" si="22"/>
        <v>1.04</v>
      </c>
      <c r="AH6" s="22">
        <f t="shared" si="23"/>
        <v>1.1399999999999999</v>
      </c>
      <c r="AI6" s="22">
        <f t="shared" si="24"/>
        <v>1.1499999999999999</v>
      </c>
      <c r="AJ6" s="22">
        <f t="shared" si="25"/>
        <v>1.1399999999999999</v>
      </c>
    </row>
    <row r="7" spans="1:36" ht="12.95" customHeight="1">
      <c r="A7" s="21">
        <v>44</v>
      </c>
      <c r="B7" s="78" t="s">
        <v>456</v>
      </c>
      <c r="C7" s="79"/>
      <c r="D7" s="21">
        <v>24</v>
      </c>
      <c r="E7" s="21">
        <v>21</v>
      </c>
      <c r="F7" s="4">
        <f t="shared" si="0"/>
        <v>0.48</v>
      </c>
      <c r="G7" s="5"/>
      <c r="H7" s="21"/>
      <c r="I7" s="21"/>
      <c r="J7" s="1" t="s">
        <v>15</v>
      </c>
      <c r="K7" s="22">
        <f t="shared" si="1"/>
        <v>0.42</v>
      </c>
      <c r="L7" s="22">
        <f t="shared" si="2"/>
        <v>0.47</v>
      </c>
      <c r="M7" s="22">
        <f t="shared" si="3"/>
        <v>0.48</v>
      </c>
      <c r="N7" s="22">
        <f t="shared" si="4"/>
        <v>0.47</v>
      </c>
      <c r="O7" s="22">
        <f t="shared" si="5"/>
        <v>0.47</v>
      </c>
      <c r="P7" s="22">
        <f t="shared" si="26"/>
        <v>0.48</v>
      </c>
      <c r="Q7" s="22">
        <f t="shared" si="6"/>
        <v>0.42</v>
      </c>
      <c r="R7" s="22">
        <f t="shared" si="7"/>
        <v>0.47</v>
      </c>
      <c r="S7" s="22">
        <f t="shared" si="8"/>
        <v>0.48</v>
      </c>
      <c r="T7" s="22">
        <f t="shared" si="9"/>
        <v>0.51</v>
      </c>
      <c r="U7" s="22">
        <f t="shared" si="10"/>
        <v>0.48</v>
      </c>
      <c r="V7" s="22">
        <f t="shared" si="11"/>
        <v>0.48</v>
      </c>
      <c r="W7" s="22">
        <f t="shared" si="12"/>
        <v>0.45</v>
      </c>
      <c r="X7" s="22">
        <f t="shared" si="13"/>
        <v>0.46</v>
      </c>
      <c r="Y7" s="22">
        <f t="shared" si="14"/>
        <v>0.42</v>
      </c>
      <c r="Z7" s="22">
        <f t="shared" si="15"/>
        <v>0.46</v>
      </c>
      <c r="AA7" s="22">
        <f t="shared" si="16"/>
        <v>0.4</v>
      </c>
      <c r="AB7" s="22">
        <f t="shared" si="17"/>
        <v>0.48</v>
      </c>
      <c r="AC7" s="22">
        <f t="shared" si="18"/>
        <v>0.48</v>
      </c>
      <c r="AD7" s="22">
        <f t="shared" si="19"/>
        <v>0.52</v>
      </c>
      <c r="AE7" s="22">
        <f t="shared" si="20"/>
        <v>0.44</v>
      </c>
      <c r="AF7" s="22">
        <f t="shared" si="21"/>
        <v>0.48</v>
      </c>
      <c r="AG7" s="22">
        <f t="shared" si="22"/>
        <v>0.4</v>
      </c>
      <c r="AH7" s="22">
        <f t="shared" si="23"/>
        <v>0.43</v>
      </c>
      <c r="AI7" s="22">
        <f t="shared" si="24"/>
        <v>0.46</v>
      </c>
      <c r="AJ7" s="22">
        <f t="shared" si="25"/>
        <v>0.43</v>
      </c>
    </row>
    <row r="8" spans="1:36" ht="12.95" customHeight="1">
      <c r="A8" s="21">
        <v>45</v>
      </c>
      <c r="B8" s="78" t="s">
        <v>456</v>
      </c>
      <c r="C8" s="79"/>
      <c r="D8" s="21">
        <v>18</v>
      </c>
      <c r="E8" s="21">
        <v>19</v>
      </c>
      <c r="F8" s="4">
        <f t="shared" si="0"/>
        <v>0.25</v>
      </c>
      <c r="G8" s="5"/>
      <c r="H8" s="21"/>
      <c r="I8" s="21"/>
      <c r="J8" s="1" t="s">
        <v>15</v>
      </c>
      <c r="K8" s="22">
        <f t="shared" si="1"/>
        <v>0.23</v>
      </c>
      <c r="L8" s="22">
        <f t="shared" si="2"/>
        <v>0.25</v>
      </c>
      <c r="M8" s="22">
        <f t="shared" si="3"/>
        <v>0.26</v>
      </c>
      <c r="N8" s="22">
        <f t="shared" si="4"/>
        <v>0.25</v>
      </c>
      <c r="O8" s="22">
        <f t="shared" si="5"/>
        <v>0.25</v>
      </c>
      <c r="P8" s="22">
        <f t="shared" si="26"/>
        <v>0.25</v>
      </c>
      <c r="Q8" s="22">
        <f t="shared" si="6"/>
        <v>0.23</v>
      </c>
      <c r="R8" s="22">
        <f t="shared" si="7"/>
        <v>0.25</v>
      </c>
      <c r="S8" s="22">
        <f t="shared" si="8"/>
        <v>0.26</v>
      </c>
      <c r="T8" s="22">
        <f t="shared" si="9"/>
        <v>0.27</v>
      </c>
      <c r="U8" s="22">
        <f t="shared" si="10"/>
        <v>0.25</v>
      </c>
      <c r="V8" s="22">
        <f t="shared" si="11"/>
        <v>0.25</v>
      </c>
      <c r="W8" s="22">
        <f t="shared" si="12"/>
        <v>0.24</v>
      </c>
      <c r="X8" s="22">
        <f t="shared" si="13"/>
        <v>0.25</v>
      </c>
      <c r="Y8" s="22">
        <f t="shared" si="14"/>
        <v>0.22</v>
      </c>
      <c r="Z8" s="22">
        <f t="shared" si="15"/>
        <v>0.24</v>
      </c>
      <c r="AA8" s="22">
        <f t="shared" si="16"/>
        <v>0.22</v>
      </c>
      <c r="AB8" s="22">
        <f t="shared" si="17"/>
        <v>0.25</v>
      </c>
      <c r="AC8" s="22">
        <f t="shared" si="18"/>
        <v>0.25</v>
      </c>
      <c r="AD8" s="22">
        <f t="shared" si="19"/>
        <v>0.28999999999999998</v>
      </c>
      <c r="AE8" s="22">
        <f t="shared" si="20"/>
        <v>0.23</v>
      </c>
      <c r="AF8" s="22">
        <f t="shared" si="21"/>
        <v>0.25</v>
      </c>
      <c r="AG8" s="22">
        <f t="shared" si="22"/>
        <v>0.21</v>
      </c>
      <c r="AH8" s="22">
        <f t="shared" si="23"/>
        <v>0.22</v>
      </c>
      <c r="AI8" s="22">
        <f t="shared" si="24"/>
        <v>0.24</v>
      </c>
      <c r="AJ8" s="22">
        <f t="shared" si="25"/>
        <v>0.22</v>
      </c>
    </row>
    <row r="9" spans="1:36" ht="12.95" customHeight="1">
      <c r="A9" s="21">
        <v>46</v>
      </c>
      <c r="B9" s="78" t="s">
        <v>456</v>
      </c>
      <c r="C9" s="79"/>
      <c r="D9" s="21">
        <v>24</v>
      </c>
      <c r="E9" s="21">
        <v>19</v>
      </c>
      <c r="F9" s="4">
        <f t="shared" si="0"/>
        <v>0.42</v>
      </c>
      <c r="G9" s="5"/>
      <c r="H9" s="21"/>
      <c r="I9" s="21"/>
      <c r="J9" s="1" t="s">
        <v>15</v>
      </c>
      <c r="K9" s="22">
        <f t="shared" si="1"/>
        <v>0.38</v>
      </c>
      <c r="L9" s="22">
        <f t="shared" si="2"/>
        <v>0.42</v>
      </c>
      <c r="M9" s="22">
        <f t="shared" si="3"/>
        <v>0.42</v>
      </c>
      <c r="N9" s="22">
        <f t="shared" si="4"/>
        <v>0.42</v>
      </c>
      <c r="O9" s="22">
        <f t="shared" si="5"/>
        <v>0.42</v>
      </c>
      <c r="P9" s="22">
        <f t="shared" si="26"/>
        <v>0.42</v>
      </c>
      <c r="Q9" s="22">
        <f t="shared" si="6"/>
        <v>0.38</v>
      </c>
      <c r="R9" s="22">
        <f t="shared" si="7"/>
        <v>0.43</v>
      </c>
      <c r="S9" s="22">
        <f t="shared" si="8"/>
        <v>0.43</v>
      </c>
      <c r="T9" s="22">
        <f t="shared" si="9"/>
        <v>0.44</v>
      </c>
      <c r="U9" s="22">
        <f t="shared" si="10"/>
        <v>0.43</v>
      </c>
      <c r="V9" s="22">
        <f t="shared" si="11"/>
        <v>0.44</v>
      </c>
      <c r="W9" s="22">
        <f t="shared" si="12"/>
        <v>0.41</v>
      </c>
      <c r="X9" s="22">
        <f t="shared" si="13"/>
        <v>0.42</v>
      </c>
      <c r="Y9" s="22">
        <f t="shared" si="14"/>
        <v>0.38</v>
      </c>
      <c r="Z9" s="22">
        <f t="shared" si="15"/>
        <v>0.42</v>
      </c>
      <c r="AA9" s="22">
        <f t="shared" si="16"/>
        <v>0.37</v>
      </c>
      <c r="AB9" s="22">
        <f t="shared" si="17"/>
        <v>0.44</v>
      </c>
      <c r="AC9" s="22">
        <f t="shared" si="18"/>
        <v>0.44</v>
      </c>
      <c r="AD9" s="22">
        <f t="shared" si="19"/>
        <v>0.47</v>
      </c>
      <c r="AE9" s="22">
        <f t="shared" si="20"/>
        <v>0.39</v>
      </c>
      <c r="AF9" s="22">
        <f t="shared" si="21"/>
        <v>0.44</v>
      </c>
      <c r="AG9" s="22">
        <f t="shared" si="22"/>
        <v>0.36</v>
      </c>
      <c r="AH9" s="22">
        <f t="shared" si="23"/>
        <v>0.39</v>
      </c>
      <c r="AI9" s="22">
        <f t="shared" si="24"/>
        <v>0.41</v>
      </c>
      <c r="AJ9" s="22">
        <f t="shared" si="25"/>
        <v>0.39</v>
      </c>
    </row>
    <row r="10" spans="1:36" ht="12.95" customHeight="1">
      <c r="A10" s="21">
        <v>47</v>
      </c>
      <c r="B10" s="78" t="s">
        <v>456</v>
      </c>
      <c r="C10" s="79"/>
      <c r="D10" s="21">
        <v>16</v>
      </c>
      <c r="E10" s="21">
        <v>11</v>
      </c>
      <c r="F10" s="4">
        <f t="shared" si="0"/>
        <v>0.11</v>
      </c>
      <c r="G10" s="5" t="s">
        <v>457</v>
      </c>
      <c r="H10" s="21" t="s">
        <v>458</v>
      </c>
      <c r="I10" s="21" t="s">
        <v>459</v>
      </c>
      <c r="J10" s="1" t="s">
        <v>15</v>
      </c>
      <c r="K10" s="22">
        <f t="shared" si="1"/>
        <v>0.11</v>
      </c>
      <c r="L10" s="22">
        <f t="shared" si="2"/>
        <v>0.11</v>
      </c>
      <c r="M10" s="22">
        <f t="shared" si="3"/>
        <v>0.11</v>
      </c>
      <c r="N10" s="22">
        <f t="shared" si="4"/>
        <v>0.12</v>
      </c>
      <c r="O10" s="22">
        <f t="shared" si="5"/>
        <v>0.12</v>
      </c>
      <c r="P10" s="22">
        <f t="shared" si="26"/>
        <v>0.11</v>
      </c>
      <c r="Q10" s="22">
        <f t="shared" si="6"/>
        <v>0.11</v>
      </c>
      <c r="R10" s="22">
        <f t="shared" si="7"/>
        <v>0.11</v>
      </c>
      <c r="S10" s="22">
        <f t="shared" si="8"/>
        <v>0.11</v>
      </c>
      <c r="T10" s="22">
        <f t="shared" si="9"/>
        <v>0.11</v>
      </c>
      <c r="U10" s="22">
        <f t="shared" si="10"/>
        <v>0.11</v>
      </c>
      <c r="V10" s="22">
        <f t="shared" si="11"/>
        <v>0.12</v>
      </c>
      <c r="W10" s="22">
        <f t="shared" si="12"/>
        <v>0.12</v>
      </c>
      <c r="X10" s="22">
        <f t="shared" si="13"/>
        <v>0.11</v>
      </c>
      <c r="Y10" s="22">
        <f t="shared" si="14"/>
        <v>0.1</v>
      </c>
      <c r="Z10" s="22">
        <f t="shared" si="15"/>
        <v>0.12</v>
      </c>
      <c r="AA10" s="22">
        <f t="shared" si="16"/>
        <v>0.1</v>
      </c>
      <c r="AB10" s="22">
        <f t="shared" si="17"/>
        <v>0.11</v>
      </c>
      <c r="AC10" s="22">
        <f t="shared" si="18"/>
        <v>0.11</v>
      </c>
      <c r="AD10" s="22">
        <f t="shared" si="19"/>
        <v>0.13</v>
      </c>
      <c r="AE10" s="22">
        <f t="shared" si="20"/>
        <v>0.1</v>
      </c>
      <c r="AF10" s="22">
        <f t="shared" si="21"/>
        <v>0.11</v>
      </c>
      <c r="AG10" s="22">
        <f t="shared" si="22"/>
        <v>0.1</v>
      </c>
      <c r="AH10" s="22">
        <f t="shared" si="23"/>
        <v>0.1</v>
      </c>
      <c r="AI10" s="22">
        <f t="shared" si="24"/>
        <v>0.12</v>
      </c>
      <c r="AJ10" s="22">
        <f t="shared" si="25"/>
        <v>0.1</v>
      </c>
    </row>
    <row r="11" spans="1:36" ht="12.95" customHeight="1">
      <c r="A11" s="21">
        <v>48</v>
      </c>
      <c r="B11" s="78" t="s">
        <v>456</v>
      </c>
      <c r="C11" s="79"/>
      <c r="D11" s="21">
        <v>16</v>
      </c>
      <c r="E11" s="21">
        <v>17</v>
      </c>
      <c r="F11" s="4">
        <f t="shared" si="0"/>
        <v>0.18</v>
      </c>
      <c r="G11" s="5"/>
      <c r="H11" s="21" t="s">
        <v>462</v>
      </c>
      <c r="I11" s="21" t="s">
        <v>464</v>
      </c>
      <c r="J11" s="1" t="s">
        <v>15</v>
      </c>
      <c r="K11" s="22">
        <f t="shared" si="1"/>
        <v>0.17</v>
      </c>
      <c r="L11" s="22">
        <f t="shared" si="2"/>
        <v>0.18</v>
      </c>
      <c r="M11" s="22">
        <f t="shared" si="3"/>
        <v>0.18</v>
      </c>
      <c r="N11" s="22">
        <f t="shared" si="4"/>
        <v>0.18</v>
      </c>
      <c r="O11" s="22">
        <f t="shared" si="5"/>
        <v>0.18</v>
      </c>
      <c r="P11" s="22">
        <f t="shared" si="26"/>
        <v>0.18</v>
      </c>
      <c r="Q11" s="22">
        <f t="shared" si="6"/>
        <v>0.16</v>
      </c>
      <c r="R11" s="22">
        <f t="shared" si="7"/>
        <v>0.18</v>
      </c>
      <c r="S11" s="22">
        <f t="shared" si="8"/>
        <v>0.18</v>
      </c>
      <c r="T11" s="22">
        <f t="shared" si="9"/>
        <v>0.19</v>
      </c>
      <c r="U11" s="22">
        <f t="shared" si="10"/>
        <v>0.18</v>
      </c>
      <c r="V11" s="22">
        <f t="shared" si="11"/>
        <v>0.18</v>
      </c>
      <c r="W11" s="22">
        <f t="shared" si="12"/>
        <v>0.17</v>
      </c>
      <c r="X11" s="22">
        <f t="shared" si="13"/>
        <v>0.18</v>
      </c>
      <c r="Y11" s="22">
        <f t="shared" si="14"/>
        <v>0.15</v>
      </c>
      <c r="Z11" s="22">
        <f t="shared" si="15"/>
        <v>0.17</v>
      </c>
      <c r="AA11" s="22">
        <f t="shared" si="16"/>
        <v>0.16</v>
      </c>
      <c r="AB11" s="22">
        <f t="shared" si="17"/>
        <v>0.17</v>
      </c>
      <c r="AC11" s="22">
        <f t="shared" si="18"/>
        <v>0.18</v>
      </c>
      <c r="AD11" s="22">
        <f t="shared" si="19"/>
        <v>0.21</v>
      </c>
      <c r="AE11" s="22">
        <f t="shared" si="20"/>
        <v>0.16</v>
      </c>
      <c r="AF11" s="22">
        <f t="shared" si="21"/>
        <v>0.17</v>
      </c>
      <c r="AG11" s="22">
        <f t="shared" si="22"/>
        <v>0.15</v>
      </c>
      <c r="AH11" s="22">
        <f t="shared" si="23"/>
        <v>0.16</v>
      </c>
      <c r="AI11" s="22">
        <f t="shared" si="24"/>
        <v>0.18</v>
      </c>
      <c r="AJ11" s="22">
        <f t="shared" si="25"/>
        <v>0.16</v>
      </c>
    </row>
    <row r="12" spans="1:36" ht="12.95" customHeight="1">
      <c r="A12" s="21">
        <v>49</v>
      </c>
      <c r="B12" s="78" t="s">
        <v>456</v>
      </c>
      <c r="C12" s="79"/>
      <c r="D12" s="21">
        <v>28</v>
      </c>
      <c r="E12" s="21">
        <v>22</v>
      </c>
      <c r="F12" s="4">
        <f t="shared" si="0"/>
        <v>0.66</v>
      </c>
      <c r="G12" s="5"/>
      <c r="H12" s="21"/>
      <c r="I12" s="21"/>
      <c r="J12" s="1" t="s">
        <v>15</v>
      </c>
      <c r="K12" s="22">
        <f t="shared" si="1"/>
        <v>0.57999999999999996</v>
      </c>
      <c r="L12" s="22">
        <f t="shared" si="2"/>
        <v>0.66</v>
      </c>
      <c r="M12" s="22">
        <f t="shared" si="3"/>
        <v>0.66</v>
      </c>
      <c r="N12" s="22">
        <f t="shared" si="4"/>
        <v>0.65</v>
      </c>
      <c r="O12" s="22">
        <f t="shared" si="5"/>
        <v>0.64</v>
      </c>
      <c r="P12" s="22">
        <f t="shared" si="26"/>
        <v>0.66</v>
      </c>
      <c r="Q12" s="22">
        <f t="shared" si="6"/>
        <v>0.57999999999999996</v>
      </c>
      <c r="R12" s="22">
        <f t="shared" si="7"/>
        <v>0.66</v>
      </c>
      <c r="S12" s="22">
        <f t="shared" si="8"/>
        <v>0.66</v>
      </c>
      <c r="T12" s="22">
        <f t="shared" si="9"/>
        <v>0.7</v>
      </c>
      <c r="U12" s="22">
        <f t="shared" si="10"/>
        <v>0.66</v>
      </c>
      <c r="V12" s="22">
        <f t="shared" si="11"/>
        <v>0.68</v>
      </c>
      <c r="W12" s="22">
        <f t="shared" si="12"/>
        <v>0.63</v>
      </c>
      <c r="X12" s="22">
        <f t="shared" si="13"/>
        <v>0.64</v>
      </c>
      <c r="Y12" s="22">
        <f t="shared" si="14"/>
        <v>0.6</v>
      </c>
      <c r="Z12" s="22">
        <f t="shared" si="15"/>
        <v>0.64</v>
      </c>
      <c r="AA12" s="22">
        <f t="shared" si="16"/>
        <v>0.56000000000000005</v>
      </c>
      <c r="AB12" s="22">
        <f t="shared" si="17"/>
        <v>0.68</v>
      </c>
      <c r="AC12" s="22">
        <f t="shared" si="18"/>
        <v>0.68</v>
      </c>
      <c r="AD12" s="22">
        <f t="shared" si="19"/>
        <v>0.7</v>
      </c>
      <c r="AE12" s="22">
        <f t="shared" si="20"/>
        <v>0.62</v>
      </c>
      <c r="AF12" s="22">
        <f t="shared" si="21"/>
        <v>0.68</v>
      </c>
      <c r="AG12" s="22">
        <f t="shared" si="22"/>
        <v>0.55000000000000004</v>
      </c>
      <c r="AH12" s="22">
        <f t="shared" si="23"/>
        <v>0.6</v>
      </c>
      <c r="AI12" s="22">
        <f t="shared" si="24"/>
        <v>0.63</v>
      </c>
      <c r="AJ12" s="22">
        <f t="shared" si="25"/>
        <v>0.6</v>
      </c>
    </row>
    <row r="13" spans="1:36" ht="12.95" customHeight="1">
      <c r="A13" s="21">
        <v>50</v>
      </c>
      <c r="B13" s="78" t="s">
        <v>456</v>
      </c>
      <c r="C13" s="79"/>
      <c r="D13" s="21">
        <v>18</v>
      </c>
      <c r="E13" s="21">
        <v>17</v>
      </c>
      <c r="F13" s="4">
        <f t="shared" si="0"/>
        <v>0.22</v>
      </c>
      <c r="G13" s="5" t="s">
        <v>470</v>
      </c>
      <c r="H13" s="21" t="s">
        <v>462</v>
      </c>
      <c r="I13" s="21" t="s">
        <v>463</v>
      </c>
      <c r="J13" s="1" t="s">
        <v>15</v>
      </c>
      <c r="K13" s="22">
        <f t="shared" si="1"/>
        <v>0.21</v>
      </c>
      <c r="L13" s="22">
        <f t="shared" si="2"/>
        <v>0.22</v>
      </c>
      <c r="M13" s="22">
        <f t="shared" si="3"/>
        <v>0.23</v>
      </c>
      <c r="N13" s="22">
        <f t="shared" si="4"/>
        <v>0.23</v>
      </c>
      <c r="O13" s="22">
        <f t="shared" si="5"/>
        <v>0.23</v>
      </c>
      <c r="P13" s="22">
        <f t="shared" si="26"/>
        <v>0.22</v>
      </c>
      <c r="Q13" s="22">
        <f t="shared" si="6"/>
        <v>0.2</v>
      </c>
      <c r="R13" s="22">
        <f t="shared" si="7"/>
        <v>0.22</v>
      </c>
      <c r="S13" s="22">
        <f t="shared" si="8"/>
        <v>0.23</v>
      </c>
      <c r="T13" s="22">
        <f t="shared" si="9"/>
        <v>0.24</v>
      </c>
      <c r="U13" s="22">
        <f t="shared" si="10"/>
        <v>0.22</v>
      </c>
      <c r="V13" s="22">
        <f t="shared" si="11"/>
        <v>0.23</v>
      </c>
      <c r="W13" s="22">
        <f t="shared" si="12"/>
        <v>0.22</v>
      </c>
      <c r="X13" s="22">
        <f t="shared" si="13"/>
        <v>0.22</v>
      </c>
      <c r="Y13" s="22">
        <f t="shared" si="14"/>
        <v>0.19</v>
      </c>
      <c r="Z13" s="22">
        <f t="shared" si="15"/>
        <v>0.22</v>
      </c>
      <c r="AA13" s="22">
        <f t="shared" si="16"/>
        <v>0.2</v>
      </c>
      <c r="AB13" s="22">
        <f t="shared" si="17"/>
        <v>0.22</v>
      </c>
      <c r="AC13" s="22">
        <f t="shared" si="18"/>
        <v>0.22</v>
      </c>
      <c r="AD13" s="22">
        <f t="shared" si="19"/>
        <v>0.26</v>
      </c>
      <c r="AE13" s="22">
        <f t="shared" si="20"/>
        <v>0.2</v>
      </c>
      <c r="AF13" s="22">
        <f t="shared" si="21"/>
        <v>0.22</v>
      </c>
      <c r="AG13" s="22">
        <f t="shared" si="22"/>
        <v>0.19</v>
      </c>
      <c r="AH13" s="22">
        <f t="shared" si="23"/>
        <v>0.2</v>
      </c>
      <c r="AI13" s="22">
        <f t="shared" si="24"/>
        <v>0.22</v>
      </c>
      <c r="AJ13" s="22">
        <f t="shared" si="25"/>
        <v>0.2</v>
      </c>
    </row>
    <row r="14" spans="1:36" ht="12.95" customHeight="1">
      <c r="A14" s="21">
        <v>51</v>
      </c>
      <c r="B14" s="78" t="s">
        <v>456</v>
      </c>
      <c r="C14" s="79"/>
      <c r="D14" s="21">
        <v>16</v>
      </c>
      <c r="E14" s="21">
        <v>17</v>
      </c>
      <c r="F14" s="4">
        <f t="shared" si="0"/>
        <v>0.18</v>
      </c>
      <c r="G14" s="5"/>
      <c r="H14" s="21" t="s">
        <v>462</v>
      </c>
      <c r="I14" s="21" t="s">
        <v>39</v>
      </c>
      <c r="J14" s="1" t="s">
        <v>15</v>
      </c>
      <c r="K14" s="22">
        <f t="shared" si="1"/>
        <v>0.17</v>
      </c>
      <c r="L14" s="22">
        <f t="shared" si="2"/>
        <v>0.18</v>
      </c>
      <c r="M14" s="22">
        <f t="shared" si="3"/>
        <v>0.18</v>
      </c>
      <c r="N14" s="22">
        <f t="shared" si="4"/>
        <v>0.18</v>
      </c>
      <c r="O14" s="22">
        <f t="shared" si="5"/>
        <v>0.18</v>
      </c>
      <c r="P14" s="22">
        <f t="shared" si="26"/>
        <v>0.18</v>
      </c>
      <c r="Q14" s="22">
        <f t="shared" si="6"/>
        <v>0.16</v>
      </c>
      <c r="R14" s="22">
        <f t="shared" si="7"/>
        <v>0.18</v>
      </c>
      <c r="S14" s="22">
        <f t="shared" si="8"/>
        <v>0.18</v>
      </c>
      <c r="T14" s="22">
        <f t="shared" si="9"/>
        <v>0.19</v>
      </c>
      <c r="U14" s="22">
        <f t="shared" si="10"/>
        <v>0.18</v>
      </c>
      <c r="V14" s="22">
        <f t="shared" si="11"/>
        <v>0.18</v>
      </c>
      <c r="W14" s="22">
        <f t="shared" si="12"/>
        <v>0.17</v>
      </c>
      <c r="X14" s="22">
        <f t="shared" si="13"/>
        <v>0.18</v>
      </c>
      <c r="Y14" s="22">
        <f t="shared" si="14"/>
        <v>0.15</v>
      </c>
      <c r="Z14" s="22">
        <f t="shared" si="15"/>
        <v>0.17</v>
      </c>
      <c r="AA14" s="22">
        <f t="shared" si="16"/>
        <v>0.16</v>
      </c>
      <c r="AB14" s="22">
        <f t="shared" si="17"/>
        <v>0.17</v>
      </c>
      <c r="AC14" s="22">
        <f t="shared" si="18"/>
        <v>0.18</v>
      </c>
      <c r="AD14" s="22">
        <f t="shared" si="19"/>
        <v>0.21</v>
      </c>
      <c r="AE14" s="22">
        <f t="shared" si="20"/>
        <v>0.16</v>
      </c>
      <c r="AF14" s="22">
        <f t="shared" si="21"/>
        <v>0.17</v>
      </c>
      <c r="AG14" s="22">
        <f t="shared" si="22"/>
        <v>0.15</v>
      </c>
      <c r="AH14" s="22">
        <f t="shared" si="23"/>
        <v>0.16</v>
      </c>
      <c r="AI14" s="22">
        <f t="shared" si="24"/>
        <v>0.18</v>
      </c>
      <c r="AJ14" s="22">
        <f t="shared" si="25"/>
        <v>0.16</v>
      </c>
    </row>
    <row r="15" spans="1:36" ht="12.95" customHeight="1">
      <c r="A15" s="21">
        <v>52</v>
      </c>
      <c r="B15" s="78" t="s">
        <v>456</v>
      </c>
      <c r="C15" s="79"/>
      <c r="D15" s="21">
        <v>22</v>
      </c>
      <c r="E15" s="21">
        <v>19</v>
      </c>
      <c r="F15" s="4">
        <f t="shared" si="0"/>
        <v>0.36</v>
      </c>
      <c r="G15" s="5"/>
      <c r="H15" s="21"/>
      <c r="I15" s="21"/>
      <c r="J15" s="1" t="s">
        <v>15</v>
      </c>
      <c r="K15" s="22">
        <f t="shared" si="1"/>
        <v>0.33</v>
      </c>
      <c r="L15" s="22">
        <f t="shared" si="2"/>
        <v>0.36</v>
      </c>
      <c r="M15" s="22">
        <f t="shared" si="3"/>
        <v>0.36</v>
      </c>
      <c r="N15" s="22">
        <f t="shared" si="4"/>
        <v>0.36</v>
      </c>
      <c r="O15" s="22">
        <f t="shared" si="5"/>
        <v>0.36</v>
      </c>
      <c r="P15" s="22">
        <f t="shared" si="26"/>
        <v>0.36</v>
      </c>
      <c r="Q15" s="22">
        <f t="shared" si="6"/>
        <v>0.33</v>
      </c>
      <c r="R15" s="22">
        <f t="shared" si="7"/>
        <v>0.36</v>
      </c>
      <c r="S15" s="22">
        <f t="shared" si="8"/>
        <v>0.37</v>
      </c>
      <c r="T15" s="22">
        <f t="shared" si="9"/>
        <v>0.38</v>
      </c>
      <c r="U15" s="22">
        <f t="shared" si="10"/>
        <v>0.37</v>
      </c>
      <c r="V15" s="22">
        <f t="shared" si="11"/>
        <v>0.37</v>
      </c>
      <c r="W15" s="22">
        <f t="shared" si="12"/>
        <v>0.35</v>
      </c>
      <c r="X15" s="22">
        <f t="shared" si="13"/>
        <v>0.35</v>
      </c>
      <c r="Y15" s="22">
        <f t="shared" si="14"/>
        <v>0.32</v>
      </c>
      <c r="Z15" s="22">
        <f t="shared" si="15"/>
        <v>0.35</v>
      </c>
      <c r="AA15" s="22">
        <f t="shared" si="16"/>
        <v>0.31</v>
      </c>
      <c r="AB15" s="22">
        <f t="shared" si="17"/>
        <v>0.37</v>
      </c>
      <c r="AC15" s="22">
        <f t="shared" si="18"/>
        <v>0.37</v>
      </c>
      <c r="AD15" s="22">
        <f t="shared" si="19"/>
        <v>0.41</v>
      </c>
      <c r="AE15" s="22">
        <f t="shared" si="20"/>
        <v>0.33</v>
      </c>
      <c r="AF15" s="22">
        <f t="shared" si="21"/>
        <v>0.37</v>
      </c>
      <c r="AG15" s="22">
        <f t="shared" si="22"/>
        <v>0.31</v>
      </c>
      <c r="AH15" s="22">
        <f t="shared" si="23"/>
        <v>0.33</v>
      </c>
      <c r="AI15" s="22">
        <f t="shared" si="24"/>
        <v>0.35</v>
      </c>
      <c r="AJ15" s="22">
        <f t="shared" si="25"/>
        <v>0.33</v>
      </c>
    </row>
    <row r="16" spans="1:36" ht="12.95" customHeight="1">
      <c r="A16" s="21">
        <v>53</v>
      </c>
      <c r="B16" s="78" t="s">
        <v>456</v>
      </c>
      <c r="C16" s="79"/>
      <c r="D16" s="21">
        <v>28</v>
      </c>
      <c r="E16" s="21">
        <v>21</v>
      </c>
      <c r="F16" s="4">
        <f t="shared" si="0"/>
        <v>0.62</v>
      </c>
      <c r="G16" s="5"/>
      <c r="H16" s="21"/>
      <c r="I16" s="21"/>
      <c r="J16" s="1" t="s">
        <v>15</v>
      </c>
      <c r="K16" s="22">
        <f t="shared" si="1"/>
        <v>0.55000000000000004</v>
      </c>
      <c r="L16" s="22">
        <f t="shared" si="2"/>
        <v>0.63</v>
      </c>
      <c r="M16" s="22">
        <f t="shared" si="3"/>
        <v>0.62</v>
      </c>
      <c r="N16" s="22">
        <f t="shared" si="4"/>
        <v>0.62</v>
      </c>
      <c r="O16" s="22">
        <f t="shared" si="5"/>
        <v>0.61</v>
      </c>
      <c r="P16" s="22">
        <f t="shared" si="26"/>
        <v>0.62</v>
      </c>
      <c r="Q16" s="22">
        <f t="shared" si="6"/>
        <v>0.56000000000000005</v>
      </c>
      <c r="R16" s="22">
        <f t="shared" si="7"/>
        <v>0.63</v>
      </c>
      <c r="S16" s="22">
        <f t="shared" si="8"/>
        <v>0.63</v>
      </c>
      <c r="T16" s="22">
        <f t="shared" si="9"/>
        <v>0.66</v>
      </c>
      <c r="U16" s="22">
        <f t="shared" si="10"/>
        <v>0.63</v>
      </c>
      <c r="V16" s="22">
        <f t="shared" si="11"/>
        <v>0.65</v>
      </c>
      <c r="W16" s="22">
        <f t="shared" si="12"/>
        <v>0.6</v>
      </c>
      <c r="X16" s="22">
        <f t="shared" si="13"/>
        <v>0.61</v>
      </c>
      <c r="Y16" s="22">
        <f t="shared" si="14"/>
        <v>0.57999999999999996</v>
      </c>
      <c r="Z16" s="22">
        <f t="shared" si="15"/>
        <v>0.61</v>
      </c>
      <c r="AA16" s="22">
        <f t="shared" si="16"/>
        <v>0.53</v>
      </c>
      <c r="AB16" s="22">
        <f t="shared" si="17"/>
        <v>0.65</v>
      </c>
      <c r="AC16" s="22">
        <f t="shared" si="18"/>
        <v>0.65</v>
      </c>
      <c r="AD16" s="22">
        <f t="shared" si="19"/>
        <v>0.67</v>
      </c>
      <c r="AE16" s="22">
        <f t="shared" si="20"/>
        <v>0.59</v>
      </c>
      <c r="AF16" s="22">
        <f t="shared" si="21"/>
        <v>0.65</v>
      </c>
      <c r="AG16" s="22">
        <f t="shared" si="22"/>
        <v>0.53</v>
      </c>
      <c r="AH16" s="22">
        <f t="shared" si="23"/>
        <v>0.57999999999999996</v>
      </c>
      <c r="AI16" s="22">
        <f t="shared" si="24"/>
        <v>0.6</v>
      </c>
      <c r="AJ16" s="22">
        <f t="shared" si="25"/>
        <v>0.57999999999999996</v>
      </c>
    </row>
    <row r="17" spans="1:36" ht="12.95" customHeight="1">
      <c r="A17" s="21">
        <v>54</v>
      </c>
      <c r="B17" s="78" t="s">
        <v>456</v>
      </c>
      <c r="C17" s="79"/>
      <c r="D17" s="21">
        <v>18</v>
      </c>
      <c r="E17" s="21">
        <v>11</v>
      </c>
      <c r="F17" s="4">
        <f t="shared" si="0"/>
        <v>0.14000000000000001</v>
      </c>
      <c r="G17" s="5" t="s">
        <v>504</v>
      </c>
      <c r="H17" s="21" t="s">
        <v>458</v>
      </c>
      <c r="I17" s="21" t="s">
        <v>463</v>
      </c>
      <c r="J17" s="1" t="s">
        <v>15</v>
      </c>
      <c r="K17" s="22">
        <f t="shared" si="1"/>
        <v>0.13</v>
      </c>
      <c r="L17" s="22">
        <f t="shared" si="2"/>
        <v>0.14000000000000001</v>
      </c>
      <c r="M17" s="22">
        <f t="shared" si="3"/>
        <v>0.13</v>
      </c>
      <c r="N17" s="22">
        <f t="shared" si="4"/>
        <v>0.14000000000000001</v>
      </c>
      <c r="O17" s="22">
        <f t="shared" si="5"/>
        <v>0.15</v>
      </c>
      <c r="P17" s="22">
        <f t="shared" si="26"/>
        <v>0.14000000000000001</v>
      </c>
      <c r="Q17" s="22">
        <f t="shared" si="6"/>
        <v>0.13</v>
      </c>
      <c r="R17" s="22">
        <f t="shared" si="7"/>
        <v>0.14000000000000001</v>
      </c>
      <c r="S17" s="22">
        <f t="shared" si="8"/>
        <v>0.14000000000000001</v>
      </c>
      <c r="T17" s="22">
        <f t="shared" si="9"/>
        <v>0.13</v>
      </c>
      <c r="U17" s="22">
        <f t="shared" si="10"/>
        <v>0.14000000000000001</v>
      </c>
      <c r="V17" s="22">
        <f t="shared" si="11"/>
        <v>0.15</v>
      </c>
      <c r="W17" s="22">
        <f t="shared" si="12"/>
        <v>0.14000000000000001</v>
      </c>
      <c r="X17" s="22">
        <f t="shared" si="13"/>
        <v>0.14000000000000001</v>
      </c>
      <c r="Y17" s="22">
        <f t="shared" si="14"/>
        <v>0.13</v>
      </c>
      <c r="Z17" s="22">
        <f t="shared" si="15"/>
        <v>0.14000000000000001</v>
      </c>
      <c r="AA17" s="22">
        <f t="shared" si="16"/>
        <v>0.13</v>
      </c>
      <c r="AB17" s="22">
        <f t="shared" si="17"/>
        <v>0.14000000000000001</v>
      </c>
      <c r="AC17" s="22">
        <f t="shared" si="18"/>
        <v>0.14000000000000001</v>
      </c>
      <c r="AD17" s="22">
        <f t="shared" si="19"/>
        <v>0.16</v>
      </c>
      <c r="AE17" s="22">
        <f t="shared" si="20"/>
        <v>0.13</v>
      </c>
      <c r="AF17" s="22">
        <f t="shared" si="21"/>
        <v>0.14000000000000001</v>
      </c>
      <c r="AG17" s="22">
        <f t="shared" si="22"/>
        <v>0.13</v>
      </c>
      <c r="AH17" s="22">
        <f t="shared" si="23"/>
        <v>0.13</v>
      </c>
      <c r="AI17" s="22">
        <f t="shared" si="24"/>
        <v>0.14000000000000001</v>
      </c>
      <c r="AJ17" s="22">
        <f t="shared" si="25"/>
        <v>0.13</v>
      </c>
    </row>
    <row r="18" spans="1:36" ht="12.95" customHeight="1">
      <c r="A18" s="21">
        <v>55</v>
      </c>
      <c r="B18" s="78" t="s">
        <v>456</v>
      </c>
      <c r="C18" s="79"/>
      <c r="D18" s="21">
        <v>24</v>
      </c>
      <c r="E18" s="21">
        <v>21</v>
      </c>
      <c r="F18" s="4">
        <f t="shared" si="0"/>
        <v>0.48</v>
      </c>
      <c r="G18" s="5"/>
      <c r="H18" s="21"/>
      <c r="I18" s="21"/>
      <c r="J18" s="1" t="s">
        <v>15</v>
      </c>
      <c r="K18" s="22">
        <f t="shared" si="1"/>
        <v>0.42</v>
      </c>
      <c r="L18" s="22">
        <f t="shared" si="2"/>
        <v>0.47</v>
      </c>
      <c r="M18" s="22">
        <f t="shared" si="3"/>
        <v>0.48</v>
      </c>
      <c r="N18" s="22">
        <f t="shared" si="4"/>
        <v>0.47</v>
      </c>
      <c r="O18" s="22">
        <f t="shared" si="5"/>
        <v>0.47</v>
      </c>
      <c r="P18" s="22">
        <f t="shared" si="26"/>
        <v>0.48</v>
      </c>
      <c r="Q18" s="22">
        <f t="shared" si="6"/>
        <v>0.42</v>
      </c>
      <c r="R18" s="22">
        <f t="shared" si="7"/>
        <v>0.47</v>
      </c>
      <c r="S18" s="22">
        <f t="shared" si="8"/>
        <v>0.48</v>
      </c>
      <c r="T18" s="22">
        <f t="shared" si="9"/>
        <v>0.51</v>
      </c>
      <c r="U18" s="22">
        <f t="shared" si="10"/>
        <v>0.48</v>
      </c>
      <c r="V18" s="22">
        <f t="shared" si="11"/>
        <v>0.48</v>
      </c>
      <c r="W18" s="22">
        <f t="shared" si="12"/>
        <v>0.45</v>
      </c>
      <c r="X18" s="22">
        <f t="shared" si="13"/>
        <v>0.46</v>
      </c>
      <c r="Y18" s="22">
        <f t="shared" si="14"/>
        <v>0.42</v>
      </c>
      <c r="Z18" s="22">
        <f t="shared" si="15"/>
        <v>0.46</v>
      </c>
      <c r="AA18" s="22">
        <f t="shared" si="16"/>
        <v>0.4</v>
      </c>
      <c r="AB18" s="22">
        <f t="shared" si="17"/>
        <v>0.48</v>
      </c>
      <c r="AC18" s="22">
        <f t="shared" si="18"/>
        <v>0.48</v>
      </c>
      <c r="AD18" s="22">
        <f t="shared" si="19"/>
        <v>0.52</v>
      </c>
      <c r="AE18" s="22">
        <f t="shared" si="20"/>
        <v>0.44</v>
      </c>
      <c r="AF18" s="22">
        <f t="shared" si="21"/>
        <v>0.48</v>
      </c>
      <c r="AG18" s="22">
        <f t="shared" si="22"/>
        <v>0.4</v>
      </c>
      <c r="AH18" s="22">
        <f t="shared" si="23"/>
        <v>0.43</v>
      </c>
      <c r="AI18" s="22">
        <f t="shared" si="24"/>
        <v>0.46</v>
      </c>
      <c r="AJ18" s="22">
        <f t="shared" si="25"/>
        <v>0.43</v>
      </c>
    </row>
    <row r="19" spans="1:36" ht="12.95" customHeight="1">
      <c r="A19" s="21">
        <v>56</v>
      </c>
      <c r="B19" s="78" t="s">
        <v>456</v>
      </c>
      <c r="C19" s="79"/>
      <c r="D19" s="21">
        <v>18</v>
      </c>
      <c r="E19" s="21">
        <v>11</v>
      </c>
      <c r="F19" s="4">
        <f t="shared" si="0"/>
        <v>0.14000000000000001</v>
      </c>
      <c r="G19" s="5" t="s">
        <v>505</v>
      </c>
      <c r="H19" s="21" t="s">
        <v>458</v>
      </c>
      <c r="I19" s="21" t="s">
        <v>463</v>
      </c>
      <c r="J19" s="1" t="s">
        <v>15</v>
      </c>
      <c r="K19" s="22">
        <f t="shared" si="1"/>
        <v>0.13</v>
      </c>
      <c r="L19" s="22">
        <f t="shared" si="2"/>
        <v>0.14000000000000001</v>
      </c>
      <c r="M19" s="22">
        <f t="shared" si="3"/>
        <v>0.13</v>
      </c>
      <c r="N19" s="22">
        <f t="shared" si="4"/>
        <v>0.14000000000000001</v>
      </c>
      <c r="O19" s="22">
        <f t="shared" si="5"/>
        <v>0.15</v>
      </c>
      <c r="P19" s="22">
        <f t="shared" si="26"/>
        <v>0.14000000000000001</v>
      </c>
      <c r="Q19" s="22">
        <f t="shared" si="6"/>
        <v>0.13</v>
      </c>
      <c r="R19" s="22">
        <f t="shared" si="7"/>
        <v>0.14000000000000001</v>
      </c>
      <c r="S19" s="22">
        <f t="shared" si="8"/>
        <v>0.14000000000000001</v>
      </c>
      <c r="T19" s="22">
        <f t="shared" si="9"/>
        <v>0.13</v>
      </c>
      <c r="U19" s="22">
        <f t="shared" si="10"/>
        <v>0.14000000000000001</v>
      </c>
      <c r="V19" s="22">
        <f t="shared" si="11"/>
        <v>0.15</v>
      </c>
      <c r="W19" s="22">
        <f t="shared" si="12"/>
        <v>0.14000000000000001</v>
      </c>
      <c r="X19" s="22">
        <f t="shared" si="13"/>
        <v>0.14000000000000001</v>
      </c>
      <c r="Y19" s="22">
        <f t="shared" si="14"/>
        <v>0.13</v>
      </c>
      <c r="Z19" s="22">
        <f t="shared" si="15"/>
        <v>0.14000000000000001</v>
      </c>
      <c r="AA19" s="22">
        <f t="shared" si="16"/>
        <v>0.13</v>
      </c>
      <c r="AB19" s="22">
        <f t="shared" si="17"/>
        <v>0.14000000000000001</v>
      </c>
      <c r="AC19" s="22">
        <f t="shared" si="18"/>
        <v>0.14000000000000001</v>
      </c>
      <c r="AD19" s="22">
        <f t="shared" si="19"/>
        <v>0.16</v>
      </c>
      <c r="AE19" s="22">
        <f t="shared" si="20"/>
        <v>0.13</v>
      </c>
      <c r="AF19" s="22">
        <f t="shared" si="21"/>
        <v>0.14000000000000001</v>
      </c>
      <c r="AG19" s="22">
        <f t="shared" si="22"/>
        <v>0.13</v>
      </c>
      <c r="AH19" s="22">
        <f t="shared" si="23"/>
        <v>0.13</v>
      </c>
      <c r="AI19" s="22">
        <f t="shared" si="24"/>
        <v>0.14000000000000001</v>
      </c>
      <c r="AJ19" s="22">
        <f t="shared" si="25"/>
        <v>0.13</v>
      </c>
    </row>
    <row r="20" spans="1:36" ht="12.95" customHeight="1">
      <c r="A20" s="21">
        <v>57</v>
      </c>
      <c r="B20" s="78" t="s">
        <v>456</v>
      </c>
      <c r="C20" s="79"/>
      <c r="D20" s="21">
        <v>42</v>
      </c>
      <c r="E20" s="21">
        <v>23</v>
      </c>
      <c r="F20" s="4">
        <f t="shared" si="0"/>
        <v>1.39</v>
      </c>
      <c r="G20" s="5"/>
      <c r="H20" s="21"/>
      <c r="I20" s="21"/>
      <c r="J20" s="1" t="s">
        <v>15</v>
      </c>
      <c r="K20" s="22">
        <f t="shared" si="1"/>
        <v>1.23</v>
      </c>
      <c r="L20" s="22">
        <f t="shared" si="2"/>
        <v>1.45</v>
      </c>
      <c r="M20" s="22">
        <f t="shared" si="3"/>
        <v>1.41</v>
      </c>
      <c r="N20" s="22">
        <f t="shared" si="4"/>
        <v>1.39</v>
      </c>
      <c r="O20" s="22">
        <f t="shared" si="5"/>
        <v>1.39</v>
      </c>
      <c r="P20" s="22">
        <f t="shared" si="26"/>
        <v>1.39</v>
      </c>
      <c r="Q20" s="22">
        <f t="shared" si="6"/>
        <v>1.27</v>
      </c>
      <c r="R20" s="22">
        <f t="shared" si="7"/>
        <v>1.5</v>
      </c>
      <c r="S20" s="22">
        <f t="shared" si="8"/>
        <v>1.43</v>
      </c>
      <c r="T20" s="22">
        <f t="shared" si="9"/>
        <v>1.46</v>
      </c>
      <c r="U20" s="22">
        <f t="shared" si="10"/>
        <v>1.46</v>
      </c>
      <c r="V20" s="22">
        <f t="shared" si="11"/>
        <v>1.56</v>
      </c>
      <c r="W20" s="22">
        <f t="shared" si="12"/>
        <v>1.38</v>
      </c>
      <c r="X20" s="22">
        <f t="shared" si="13"/>
        <v>1.39</v>
      </c>
      <c r="Y20" s="22">
        <f t="shared" si="14"/>
        <v>1.42</v>
      </c>
      <c r="Z20" s="22">
        <f t="shared" si="15"/>
        <v>1.42</v>
      </c>
      <c r="AA20" s="22">
        <f t="shared" si="16"/>
        <v>1.21</v>
      </c>
      <c r="AB20" s="22">
        <f t="shared" si="17"/>
        <v>1.6</v>
      </c>
      <c r="AC20" s="22">
        <f t="shared" si="18"/>
        <v>1.55</v>
      </c>
      <c r="AD20" s="22">
        <f t="shared" si="19"/>
        <v>1.44</v>
      </c>
      <c r="AE20" s="22">
        <f t="shared" si="20"/>
        <v>1.41</v>
      </c>
      <c r="AF20" s="22">
        <f t="shared" si="21"/>
        <v>1.41</v>
      </c>
      <c r="AG20" s="22">
        <f t="shared" si="22"/>
        <v>1.26</v>
      </c>
      <c r="AH20" s="22">
        <f t="shared" si="23"/>
        <v>1.38</v>
      </c>
      <c r="AI20" s="22">
        <f t="shared" si="24"/>
        <v>1.38</v>
      </c>
      <c r="AJ20" s="22">
        <f t="shared" si="25"/>
        <v>1.38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506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14</v>
      </c>
      <c r="D47" s="13">
        <f>COUNTIF(G4:G43,"*下層*")</f>
        <v>3</v>
      </c>
      <c r="E47" s="13">
        <f>COUNTA(A4:A43)</f>
        <v>17</v>
      </c>
      <c r="F47" s="9"/>
      <c r="G47" s="14">
        <f>C47*100</f>
        <v>1400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11</v>
      </c>
      <c r="E48" s="13">
        <f>ROUND(SUM(E4:E43)/E47,0)</f>
        <v>19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26</v>
      </c>
      <c r="D49" s="13">
        <f>IF(D47&gt;0,ROUND(SUMIF(G4:G43,"*下層*",D4:D43)/D47,0),"")</f>
        <v>17</v>
      </c>
      <c r="E49" s="13">
        <f>ROUND(SUM(D4:D43)/E47,0)</f>
        <v>24</v>
      </c>
      <c r="F49" s="12"/>
      <c r="G49" s="14">
        <f>C49</f>
        <v>26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8.0399999999999974</v>
      </c>
      <c r="D50" s="15">
        <f>SUMIF(G4:G43,"*下層*",F4:F43)</f>
        <v>0.39</v>
      </c>
      <c r="E50" s="4">
        <f>SUM(F4:F43)</f>
        <v>8.4299999999999979</v>
      </c>
      <c r="F50" s="12"/>
      <c r="G50" s="16">
        <f>C50*100</f>
        <v>803.99999999999977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形状比＝77、Sr＝13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5</v>
      </c>
      <c r="D54" s="13">
        <f>COUNTIF(H4:H43,"▲")</f>
        <v>3</v>
      </c>
      <c r="E54" s="13">
        <f>COUNTA(H4:H43)</f>
        <v>8</v>
      </c>
      <c r="F54" s="9"/>
      <c r="G54" s="14">
        <f>C54*100</f>
        <v>500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19</v>
      </c>
      <c r="D55" s="13">
        <f>IF(D54&gt;0,ROUND(SUMIF(H4:H43,"▲",E4:E43)/D54,0),"")</f>
        <v>11</v>
      </c>
      <c r="E55" s="13">
        <f>ROUND(SUMIF(H4:H43,"*",E4:E43)/E54,0)</f>
        <v>16</v>
      </c>
      <c r="F55" s="12"/>
      <c r="G55" s="14">
        <f>C55</f>
        <v>19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24</v>
      </c>
      <c r="D56" s="13">
        <f>IF(D54&gt;0,ROUND(SUMIF(H4:H43,"▲",D4:D43)/D54,0),"")</f>
        <v>17</v>
      </c>
      <c r="E56" s="13">
        <f>ROUND(SUMIF(H4:H43,"*",D4:D43)/E54,0)</f>
        <v>22</v>
      </c>
      <c r="F56" s="12"/>
      <c r="G56" s="14">
        <f>C56</f>
        <v>24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2.5600000000000005</v>
      </c>
      <c r="D57" s="15">
        <f>SUMIF(H4:H43,"▲",F4:F43)</f>
        <v>0.39</v>
      </c>
      <c r="E57" s="15">
        <f>SUM(C57:D57)</f>
        <v>2.9500000000000006</v>
      </c>
      <c r="F57" s="12"/>
      <c r="G57" s="18">
        <f>C57*100</f>
        <v>256.00000000000006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35.700000000000003</v>
      </c>
      <c r="D61" s="19">
        <f>IF(D47&gt;0,ROUND(D54/D47*100,1),"")</f>
        <v>100</v>
      </c>
      <c r="E61" s="19">
        <f>ROUND(E54/E47*100,1)</f>
        <v>47.1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31.8</v>
      </c>
      <c r="D62" s="19">
        <f>IF(D47&gt;0,ROUND(D57/D50*100,1),"")</f>
        <v>100</v>
      </c>
      <c r="E62" s="19">
        <f>ROUND(E57/E50*100,1)</f>
        <v>35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9</v>
      </c>
      <c r="D66" s="13">
        <f>D47-D54</f>
        <v>0</v>
      </c>
      <c r="E66" s="13">
        <f>SUM(C66:D66)</f>
        <v>9</v>
      </c>
      <c r="F66" s="9"/>
      <c r="G66" s="14">
        <f>C66*100</f>
        <v>900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21</v>
      </c>
      <c r="D67" s="13" t="str">
        <f>IF(D66&gt;0,ROUND(SUMIFS(E4:E43,G4:G43,"*下層*",H4:H43,"")/D66,0),"")</f>
        <v/>
      </c>
      <c r="E67" s="13">
        <f>IF(E66&gt;0,ROUND(SUMIF(H4:H43,"",E4:E43)/E66,0),"")</f>
        <v>21</v>
      </c>
      <c r="F67" s="12"/>
      <c r="G67" s="14">
        <f>C67</f>
        <v>21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27</v>
      </c>
      <c r="D68" s="13" t="str">
        <f>IF(D66&gt;0,ROUND(SUMIFS(D4:D43,G4:G43,"*下層*",H4:H43,"")/D66,0),"")</f>
        <v/>
      </c>
      <c r="E68" s="13">
        <f>IF(E66&gt;0,ROUND(SUMIF(H4:H43,"",D4:D43)/E66,0),"")</f>
        <v>27</v>
      </c>
      <c r="F68" s="12"/>
      <c r="G68" s="14">
        <f>C68</f>
        <v>27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5.4799999999999969</v>
      </c>
      <c r="D69" s="15" t="str">
        <f>IF(D66&gt;0,D50-D57,"")</f>
        <v/>
      </c>
      <c r="E69" s="4">
        <f>SUM(C69:D69)</f>
        <v>5.4799999999999969</v>
      </c>
      <c r="F69" s="12"/>
      <c r="G69" s="16">
        <f>C69*100</f>
        <v>547.99999999999966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形状比＝78、Sr＝16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23" priority="16" stopIfTrue="1">
      <formula>AND(($H4="スギ"),(#REF!&lt;12))</formula>
    </cfRule>
  </conditionalFormatting>
  <conditionalFormatting sqref="L4:L43">
    <cfRule type="expression" dxfId="222" priority="15" stopIfTrue="1">
      <formula>AND(($H4="スギ"),(#REF!&lt;22),(#REF!&gt;=12))</formula>
    </cfRule>
  </conditionalFormatting>
  <conditionalFormatting sqref="M4:M43">
    <cfRule type="expression" dxfId="221" priority="14" stopIfTrue="1">
      <formula>AND(($H4="スギ"),(#REF!&lt;32),(#REF!&gt;=22))</formula>
    </cfRule>
  </conditionalFormatting>
  <conditionalFormatting sqref="N4:N43">
    <cfRule type="expression" dxfId="220" priority="13" stopIfTrue="1">
      <formula>AND(($H4="スギ"),(#REF!&lt;42),(#REF!&gt;=32))</formula>
    </cfRule>
  </conditionalFormatting>
  <conditionalFormatting sqref="S4:S43">
    <cfRule type="expression" dxfId="219" priority="9" stopIfTrue="1">
      <formula>AND(($H4="ヒノキ"),(#REF!&lt;32),(#REF!&gt;=22))</formula>
    </cfRule>
  </conditionalFormatting>
  <conditionalFormatting sqref="Z4:AF43 U4:U43 AJ4:AJ43 O4:P43">
    <cfRule type="expression" dxfId="218" priority="12" stopIfTrue="1">
      <formula>AND(($H4="スギ"),(#REF!&gt;=42))</formula>
    </cfRule>
  </conditionalFormatting>
  <conditionalFormatting sqref="Z4:AF43 AJ4:AJ43 T4:U43">
    <cfRule type="expression" dxfId="217" priority="8" stopIfTrue="1">
      <formula>AND(($H4="ヒノキ"),(#REF!&gt;=32))</formula>
    </cfRule>
  </conditionalFormatting>
  <conditionalFormatting sqref="AA4:AA43 Q4:Q43">
    <cfRule type="expression" dxfId="216" priority="11" stopIfTrue="1">
      <formula>AND(($H4="ヒノキ"),(#REF!&lt;12))</formula>
    </cfRule>
  </conditionalFormatting>
  <conditionalFormatting sqref="AA4:AA43 V4:V43">
    <cfRule type="expression" dxfId="215" priority="7" stopIfTrue="1">
      <formula>AND(($H4="アカマツ"),(#REF!&lt;12))</formula>
    </cfRule>
  </conditionalFormatting>
  <conditionalFormatting sqref="AB4:AB43 W4:W43">
    <cfRule type="expression" dxfId="214" priority="6" stopIfTrue="1">
      <formula>AND(($H4="アカマツ"),(#REF!&lt;22),(#REF!&gt;=12))</formula>
    </cfRule>
  </conditionalFormatting>
  <conditionalFormatting sqref="AB4:AE43 R4:R43">
    <cfRule type="expression" dxfId="213" priority="10" stopIfTrue="1">
      <formula>AND(($H4="ヒノキ"),(#REF!&lt;22),(#REF!&gt;=12))</formula>
    </cfRule>
  </conditionalFormatting>
  <conditionalFormatting sqref="AC4:AC43 X4:X43">
    <cfRule type="expression" dxfId="212" priority="5" stopIfTrue="1">
      <formula>AND(($H4="アカマツ"),(#REF!&lt;42),(#REF!&gt;=22))</formula>
    </cfRule>
  </conditionalFormatting>
  <conditionalFormatting sqref="AG4:AG43">
    <cfRule type="expression" dxfId="211" priority="3" stopIfTrue="1">
      <formula>AND(($H4&lt;&gt;"スギ"),($H4&lt;&gt;"ヒノキ"),($H4&lt;&gt;"アカマツ"),(#REF!&lt;12))</formula>
    </cfRule>
  </conditionalFormatting>
  <conditionalFormatting sqref="AH4:AH43">
    <cfRule type="expression" dxfId="21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0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20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BF861-BA01-4310-929D-70ABA926B0D7}">
  <sheetPr>
    <tabColor rgb="FFFF0000"/>
  </sheetPr>
  <dimension ref="A1:AJ120"/>
  <sheetViews>
    <sheetView showGridLines="0" view="pageBreakPreview" topLeftCell="A34" zoomScale="98" zoomScaleNormal="85" zoomScaleSheetLayoutView="98" workbookViewId="0">
      <selection activeCell="I46" sqref="I46:I62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48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161</v>
      </c>
      <c r="B4" s="64" t="s">
        <v>84</v>
      </c>
      <c r="C4" s="64"/>
      <c r="D4" s="21">
        <v>38</v>
      </c>
      <c r="E4" s="21">
        <v>24</v>
      </c>
      <c r="F4" s="4">
        <f t="shared" ref="F4:F43" si="0">IF(D4&gt;0,IF(B4="スギ",P4,IF(B4="ヒノキ",U4,IF(B4="アカマツ",Z4,IF(B4="カラマツ",AF4,AJ4)))),"")</f>
        <v>1.21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1.08</v>
      </c>
      <c r="L4" s="22">
        <f t="shared" ref="L4:L43" si="2">ROUND(10^(-5+0.73504+1.83346*LOG(D4)+1.06569*LOG(E4)),2)</f>
        <v>1.27</v>
      </c>
      <c r="M4" s="22">
        <f t="shared" ref="M4:M43" si="3">ROUND(10^(-5+0.71514+1.74357*LOG(D4)+1.17719*LOG(E4)),2)</f>
        <v>1.24</v>
      </c>
      <c r="N4" s="22">
        <f t="shared" ref="N4:N43" si="4">ROUND(10^(-5+0.82956+1.76381*LOG(D4)+1.06412*LOG(E4)),2)</f>
        <v>1.22</v>
      </c>
      <c r="O4" s="22">
        <f t="shared" ref="O4:O43" si="5">ROUND(10^(-5+0.88226+1.79204*LOG(D4)+0.99303*LOG(E4)),2)</f>
        <v>1.21</v>
      </c>
      <c r="P4" s="22">
        <f>HLOOKUP($D4,K$3:O$43,MATCH($A4,$A$3:$A$43,0),1)</f>
        <v>1.22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1.1100000000000001</v>
      </c>
      <c r="R4" s="22">
        <f t="shared" ref="R4:R43" si="7">ROUND(10^(1.905709*LOG(D4)+1.011385*LOG(E4)-4.293729),2)</f>
        <v>1.3</v>
      </c>
      <c r="S4" s="22">
        <f t="shared" ref="S4:S43" si="8">ROUND(10^(1.771888*LOG(D4)+1.138415*LOG(E4)-4.271259),2)</f>
        <v>1.26</v>
      </c>
      <c r="T4" s="22">
        <f t="shared" ref="T4:T43" si="9">ROUND(10^(1.671519*LOG(D4)+1.363617*LOG(E4)-4.404407),2)</f>
        <v>1.31</v>
      </c>
      <c r="U4" s="22">
        <f t="shared" ref="U4:U43" si="10">HLOOKUP($D4,Q$3:T$43,MATCH($A4,$A$3:$A$43,0),1)</f>
        <v>1.31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1.34</v>
      </c>
      <c r="W4" s="22">
        <f t="shared" ref="W4:W43" si="12">ROUND(10^(-4.155639+1.847898*LOG(D4)+0.951955*LOG(E4)),2)</f>
        <v>1.2</v>
      </c>
      <c r="X4" s="22">
        <f t="shared" ref="X4:X43" si="13">ROUND(10^(-4.194535+1.804172*LOG(D4)+1.034248*LOG(E4)),2)</f>
        <v>1.21</v>
      </c>
      <c r="Y4" s="22">
        <f t="shared" ref="Y4:Y43" si="14">ROUND(10^(-4.42347+2.006485*LOG(D4)+0.967757*LOG(E4)),2)</f>
        <v>1.21</v>
      </c>
      <c r="Z4" s="22">
        <f t="shared" ref="Z4:Z43" si="15">HLOOKUP($D4,V$3:Y$43,MATCH($A4,$A$3:$A$43,0),1)</f>
        <v>1.21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1.05</v>
      </c>
      <c r="AB4" s="22">
        <f t="shared" ref="AB4:AB43" si="17">ROUND(10^(1.979213*LOG(D4)+0.998347*LOG(E4)-4.369281),2)</f>
        <v>1.37</v>
      </c>
      <c r="AC4" s="22">
        <f t="shared" ref="AC4:AC43" si="18">ROUND(10^(1.904401*LOG(D4)+1.062478*LOG(E4)-4.348104),2)</f>
        <v>1.34</v>
      </c>
      <c r="AD4" s="22">
        <f t="shared" ref="AD4:AD43" si="19">ROUND(10^(1.640825*LOG(D4)+1.080387*LOG(E4)-3.976731),2)</f>
        <v>1.28</v>
      </c>
      <c r="AE4" s="22">
        <f t="shared" ref="AE4:AE43" si="20">ROUND(10^(1.90887*LOG(D4)+1.088002*LOG(E4)-4.431495),2)</f>
        <v>1.22</v>
      </c>
      <c r="AF4" s="22">
        <f t="shared" ref="AF4:AF43" si="21">HLOOKUP($D4,AA$3:AE$43,MATCH($A4,$A$3:$A$43,0),1)</f>
        <v>1.28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1.08</v>
      </c>
      <c r="AH4" s="22">
        <f t="shared" ref="AH4:AH43" si="23">ROUND(10^(1.93813902*LOG(D4)+0.96697002*LOG(E4)-4.32216295),2)</f>
        <v>1.19</v>
      </c>
      <c r="AI4" s="22">
        <f t="shared" ref="AI4:AI43" si="24">ROUND(10^(1.82464098*LOG(D4)+0.97625989*LOG(E4)-4.15096808),2)</f>
        <v>1.2</v>
      </c>
      <c r="AJ4" s="22">
        <f t="shared" ref="AJ4:AJ43" si="25">HLOOKUP($D4,AG$3:AI$43,MATCH($A4,$A$3:$A$43,0),1)</f>
        <v>1.19</v>
      </c>
    </row>
    <row r="5" spans="1:36" ht="12.95" customHeight="1">
      <c r="A5" s="21">
        <v>162</v>
      </c>
      <c r="B5" s="64" t="s">
        <v>84</v>
      </c>
      <c r="C5" s="64"/>
      <c r="D5" s="21">
        <v>16</v>
      </c>
      <c r="E5" s="21">
        <v>17</v>
      </c>
      <c r="F5" s="4">
        <f t="shared" si="0"/>
        <v>0.17</v>
      </c>
      <c r="G5" s="5"/>
      <c r="H5" s="21" t="s">
        <v>71</v>
      </c>
      <c r="I5" s="21" t="s">
        <v>78</v>
      </c>
      <c r="J5" s="1" t="s">
        <v>15</v>
      </c>
      <c r="K5" s="22">
        <f t="shared" si="1"/>
        <v>0.17</v>
      </c>
      <c r="L5" s="22">
        <f t="shared" si="2"/>
        <v>0.18</v>
      </c>
      <c r="M5" s="22">
        <f t="shared" si="3"/>
        <v>0.18</v>
      </c>
      <c r="N5" s="22">
        <f t="shared" si="4"/>
        <v>0.18</v>
      </c>
      <c r="O5" s="22">
        <f t="shared" si="5"/>
        <v>0.18</v>
      </c>
      <c r="P5" s="22">
        <f t="shared" ref="P5:P43" si="26">HLOOKUP($D5,K$3:O$43,MATCH(A5,$A$3:$A$43,0),1)</f>
        <v>0.18</v>
      </c>
      <c r="Q5" s="22">
        <f t="shared" si="6"/>
        <v>0.16</v>
      </c>
      <c r="R5" s="22">
        <f t="shared" si="7"/>
        <v>0.18</v>
      </c>
      <c r="S5" s="22">
        <f t="shared" si="8"/>
        <v>0.18</v>
      </c>
      <c r="T5" s="22">
        <f t="shared" si="9"/>
        <v>0.19</v>
      </c>
      <c r="U5" s="22">
        <f t="shared" si="10"/>
        <v>0.18</v>
      </c>
      <c r="V5" s="22">
        <f t="shared" si="11"/>
        <v>0.18</v>
      </c>
      <c r="W5" s="22">
        <f t="shared" si="12"/>
        <v>0.17</v>
      </c>
      <c r="X5" s="22">
        <f t="shared" si="13"/>
        <v>0.18</v>
      </c>
      <c r="Y5" s="22">
        <f t="shared" si="14"/>
        <v>0.15</v>
      </c>
      <c r="Z5" s="22">
        <f t="shared" si="15"/>
        <v>0.17</v>
      </c>
      <c r="AA5" s="22">
        <f t="shared" si="16"/>
        <v>0.16</v>
      </c>
      <c r="AB5" s="22">
        <f t="shared" si="17"/>
        <v>0.17</v>
      </c>
      <c r="AC5" s="22">
        <f t="shared" si="18"/>
        <v>0.18</v>
      </c>
      <c r="AD5" s="22">
        <f t="shared" si="19"/>
        <v>0.21</v>
      </c>
      <c r="AE5" s="22">
        <f t="shared" si="20"/>
        <v>0.16</v>
      </c>
      <c r="AF5" s="22">
        <f t="shared" si="21"/>
        <v>0.17</v>
      </c>
      <c r="AG5" s="22">
        <f t="shared" si="22"/>
        <v>0.15</v>
      </c>
      <c r="AH5" s="22">
        <f t="shared" si="23"/>
        <v>0.16</v>
      </c>
      <c r="AI5" s="22">
        <f t="shared" si="24"/>
        <v>0.18</v>
      </c>
      <c r="AJ5" s="22">
        <f t="shared" si="25"/>
        <v>0.16</v>
      </c>
    </row>
    <row r="6" spans="1:36" ht="12.95" customHeight="1">
      <c r="A6" s="21">
        <v>163</v>
      </c>
      <c r="B6" s="64" t="s">
        <v>84</v>
      </c>
      <c r="C6" s="64"/>
      <c r="D6" s="21">
        <v>28</v>
      </c>
      <c r="E6" s="21">
        <v>23</v>
      </c>
      <c r="F6" s="4">
        <f t="shared" si="0"/>
        <v>0.67</v>
      </c>
      <c r="G6" s="21"/>
      <c r="H6" s="21"/>
      <c r="I6" s="21"/>
      <c r="J6" s="1" t="s">
        <v>15</v>
      </c>
      <c r="K6" s="22">
        <f t="shared" si="1"/>
        <v>0.61</v>
      </c>
      <c r="L6" s="22">
        <f t="shared" si="2"/>
        <v>0.69</v>
      </c>
      <c r="M6" s="22">
        <f t="shared" si="3"/>
        <v>0.69</v>
      </c>
      <c r="N6" s="22">
        <f t="shared" si="4"/>
        <v>0.68</v>
      </c>
      <c r="O6" s="22">
        <f t="shared" si="5"/>
        <v>0.67</v>
      </c>
      <c r="P6" s="22">
        <f t="shared" si="26"/>
        <v>0.69</v>
      </c>
      <c r="Q6" s="22">
        <f t="shared" si="6"/>
        <v>0.61</v>
      </c>
      <c r="R6" s="22">
        <f t="shared" si="7"/>
        <v>0.69</v>
      </c>
      <c r="S6" s="22">
        <f t="shared" si="8"/>
        <v>0.7</v>
      </c>
      <c r="T6" s="22">
        <f t="shared" si="9"/>
        <v>0.74</v>
      </c>
      <c r="U6" s="22">
        <f t="shared" si="10"/>
        <v>0.7</v>
      </c>
      <c r="V6" s="22">
        <f t="shared" si="11"/>
        <v>0.71</v>
      </c>
      <c r="W6" s="22">
        <f t="shared" si="12"/>
        <v>0.65</v>
      </c>
      <c r="X6" s="22">
        <f t="shared" si="13"/>
        <v>0.67</v>
      </c>
      <c r="Y6" s="22">
        <f t="shared" si="14"/>
        <v>0.63</v>
      </c>
      <c r="Z6" s="22">
        <f t="shared" si="15"/>
        <v>0.67</v>
      </c>
      <c r="AA6" s="22">
        <f t="shared" si="16"/>
        <v>0.57999999999999996</v>
      </c>
      <c r="AB6" s="22">
        <f t="shared" si="17"/>
        <v>0.72</v>
      </c>
      <c r="AC6" s="22">
        <f t="shared" si="18"/>
        <v>0.72</v>
      </c>
      <c r="AD6" s="22">
        <f t="shared" si="19"/>
        <v>0.74</v>
      </c>
      <c r="AE6" s="22">
        <f t="shared" si="20"/>
        <v>0.65</v>
      </c>
      <c r="AF6" s="22">
        <f t="shared" si="21"/>
        <v>0.72</v>
      </c>
      <c r="AG6" s="22">
        <f t="shared" si="22"/>
        <v>0.57999999999999996</v>
      </c>
      <c r="AH6" s="22">
        <f t="shared" si="23"/>
        <v>0.63</v>
      </c>
      <c r="AI6" s="22">
        <f t="shared" si="24"/>
        <v>0.66</v>
      </c>
      <c r="AJ6" s="22">
        <f t="shared" si="25"/>
        <v>0.63</v>
      </c>
    </row>
    <row r="7" spans="1:36" ht="12.95" customHeight="1">
      <c r="A7" s="21">
        <v>164</v>
      </c>
      <c r="B7" s="64" t="s">
        <v>84</v>
      </c>
      <c r="C7" s="64"/>
      <c r="D7" s="21">
        <v>20</v>
      </c>
      <c r="E7" s="21">
        <v>20</v>
      </c>
      <c r="F7" s="4">
        <f t="shared" si="0"/>
        <v>0.31</v>
      </c>
      <c r="G7" s="5"/>
      <c r="H7" s="21"/>
      <c r="I7" s="21"/>
      <c r="J7" s="1" t="s">
        <v>15</v>
      </c>
      <c r="K7" s="22">
        <f t="shared" si="1"/>
        <v>0.28999999999999998</v>
      </c>
      <c r="L7" s="22">
        <f t="shared" si="2"/>
        <v>0.32</v>
      </c>
      <c r="M7" s="22">
        <f t="shared" si="3"/>
        <v>0.33</v>
      </c>
      <c r="N7" s="22">
        <f t="shared" si="4"/>
        <v>0.32</v>
      </c>
      <c r="O7" s="22">
        <f t="shared" si="5"/>
        <v>0.32</v>
      </c>
      <c r="P7" s="22">
        <f t="shared" si="26"/>
        <v>0.32</v>
      </c>
      <c r="Q7" s="22">
        <f t="shared" si="6"/>
        <v>0.28999999999999998</v>
      </c>
      <c r="R7" s="22">
        <f t="shared" si="7"/>
        <v>0.32</v>
      </c>
      <c r="S7" s="22">
        <f t="shared" si="8"/>
        <v>0.33</v>
      </c>
      <c r="T7" s="22">
        <f t="shared" si="9"/>
        <v>0.35</v>
      </c>
      <c r="U7" s="22">
        <f t="shared" si="10"/>
        <v>0.32</v>
      </c>
      <c r="V7" s="22">
        <f t="shared" si="11"/>
        <v>0.32</v>
      </c>
      <c r="W7" s="22">
        <f t="shared" si="12"/>
        <v>0.31</v>
      </c>
      <c r="X7" s="22">
        <f t="shared" si="13"/>
        <v>0.32</v>
      </c>
      <c r="Y7" s="22">
        <f t="shared" si="14"/>
        <v>0.28000000000000003</v>
      </c>
      <c r="Z7" s="22">
        <f t="shared" si="15"/>
        <v>0.31</v>
      </c>
      <c r="AA7" s="22">
        <f t="shared" si="16"/>
        <v>0.28000000000000003</v>
      </c>
      <c r="AB7" s="22">
        <f t="shared" si="17"/>
        <v>0.32</v>
      </c>
      <c r="AC7" s="22">
        <f t="shared" si="18"/>
        <v>0.33</v>
      </c>
      <c r="AD7" s="22">
        <f t="shared" si="19"/>
        <v>0.37</v>
      </c>
      <c r="AE7" s="22">
        <f t="shared" si="20"/>
        <v>0.28999999999999998</v>
      </c>
      <c r="AF7" s="22">
        <f t="shared" si="21"/>
        <v>0.32</v>
      </c>
      <c r="AG7" s="22">
        <f t="shared" si="22"/>
        <v>0.27</v>
      </c>
      <c r="AH7" s="22">
        <f t="shared" si="23"/>
        <v>0.28999999999999998</v>
      </c>
      <c r="AI7" s="22">
        <f t="shared" si="24"/>
        <v>0.31</v>
      </c>
      <c r="AJ7" s="22">
        <f t="shared" si="25"/>
        <v>0.28999999999999998</v>
      </c>
    </row>
    <row r="8" spans="1:36" ht="12.95" customHeight="1">
      <c r="A8" s="21">
        <v>165</v>
      </c>
      <c r="B8" s="64" t="s">
        <v>84</v>
      </c>
      <c r="C8" s="64"/>
      <c r="D8" s="21">
        <v>18</v>
      </c>
      <c r="E8" s="21">
        <v>20</v>
      </c>
      <c r="F8" s="4">
        <f t="shared" si="0"/>
        <v>0.25</v>
      </c>
      <c r="G8" s="5" t="s">
        <v>67</v>
      </c>
      <c r="H8" s="21" t="s">
        <v>71</v>
      </c>
      <c r="I8" s="21" t="s">
        <v>73</v>
      </c>
      <c r="J8" s="1" t="s">
        <v>15</v>
      </c>
      <c r="K8" s="22">
        <f t="shared" si="1"/>
        <v>0.24</v>
      </c>
      <c r="L8" s="22">
        <f t="shared" si="2"/>
        <v>0.26</v>
      </c>
      <c r="M8" s="22">
        <f t="shared" si="3"/>
        <v>0.27</v>
      </c>
      <c r="N8" s="22">
        <f t="shared" si="4"/>
        <v>0.27</v>
      </c>
      <c r="O8" s="22">
        <f t="shared" si="5"/>
        <v>0.27</v>
      </c>
      <c r="P8" s="22">
        <f t="shared" si="26"/>
        <v>0.26</v>
      </c>
      <c r="Q8" s="22">
        <f t="shared" si="6"/>
        <v>0.24</v>
      </c>
      <c r="R8" s="22">
        <f t="shared" si="7"/>
        <v>0.26</v>
      </c>
      <c r="S8" s="22">
        <f t="shared" si="8"/>
        <v>0.27</v>
      </c>
      <c r="T8" s="22">
        <f t="shared" si="9"/>
        <v>0.28999999999999998</v>
      </c>
      <c r="U8" s="22">
        <f t="shared" si="10"/>
        <v>0.26</v>
      </c>
      <c r="V8" s="22">
        <f t="shared" si="11"/>
        <v>0.26</v>
      </c>
      <c r="W8" s="22">
        <f t="shared" si="12"/>
        <v>0.25</v>
      </c>
      <c r="X8" s="22">
        <f t="shared" si="13"/>
        <v>0.26</v>
      </c>
      <c r="Y8" s="22">
        <f t="shared" si="14"/>
        <v>0.23</v>
      </c>
      <c r="Z8" s="22">
        <f t="shared" si="15"/>
        <v>0.25</v>
      </c>
      <c r="AA8" s="22">
        <f t="shared" si="16"/>
        <v>0.23</v>
      </c>
      <c r="AB8" s="22">
        <f t="shared" si="17"/>
        <v>0.26</v>
      </c>
      <c r="AC8" s="22">
        <f t="shared" si="18"/>
        <v>0.27</v>
      </c>
      <c r="AD8" s="22">
        <f t="shared" si="19"/>
        <v>0.31</v>
      </c>
      <c r="AE8" s="22">
        <f t="shared" si="20"/>
        <v>0.24</v>
      </c>
      <c r="AF8" s="22">
        <f t="shared" si="21"/>
        <v>0.26</v>
      </c>
      <c r="AG8" s="22">
        <f t="shared" si="22"/>
        <v>0.22</v>
      </c>
      <c r="AH8" s="22">
        <f t="shared" si="23"/>
        <v>0.23</v>
      </c>
      <c r="AI8" s="22">
        <f t="shared" si="24"/>
        <v>0.26</v>
      </c>
      <c r="AJ8" s="22">
        <f t="shared" si="25"/>
        <v>0.23</v>
      </c>
    </row>
    <row r="9" spans="1:36" ht="12.95" customHeight="1">
      <c r="A9" s="21">
        <v>166</v>
      </c>
      <c r="B9" s="64" t="s">
        <v>84</v>
      </c>
      <c r="C9" s="64"/>
      <c r="D9" s="21">
        <v>16</v>
      </c>
      <c r="E9" s="21">
        <v>19</v>
      </c>
      <c r="F9" s="4">
        <f t="shared" si="0"/>
        <v>0.19</v>
      </c>
      <c r="G9" s="5"/>
      <c r="H9" s="21"/>
      <c r="I9" s="21"/>
      <c r="J9" s="1" t="s">
        <v>15</v>
      </c>
      <c r="K9" s="22">
        <f t="shared" si="1"/>
        <v>0.19</v>
      </c>
      <c r="L9" s="22">
        <f t="shared" si="2"/>
        <v>0.2</v>
      </c>
      <c r="M9" s="22">
        <f t="shared" si="3"/>
        <v>0.21</v>
      </c>
      <c r="N9" s="22">
        <f t="shared" si="4"/>
        <v>0.21</v>
      </c>
      <c r="O9" s="22">
        <f t="shared" si="5"/>
        <v>0.2</v>
      </c>
      <c r="P9" s="22">
        <f t="shared" si="26"/>
        <v>0.2</v>
      </c>
      <c r="Q9" s="22">
        <f t="shared" si="6"/>
        <v>0.18</v>
      </c>
      <c r="R9" s="22">
        <f t="shared" si="7"/>
        <v>0.2</v>
      </c>
      <c r="S9" s="22">
        <f t="shared" si="8"/>
        <v>0.21</v>
      </c>
      <c r="T9" s="22">
        <f t="shared" si="9"/>
        <v>0.22</v>
      </c>
      <c r="U9" s="22">
        <f t="shared" si="10"/>
        <v>0.2</v>
      </c>
      <c r="V9" s="22">
        <f t="shared" si="11"/>
        <v>0.2</v>
      </c>
      <c r="W9" s="22">
        <f t="shared" si="12"/>
        <v>0.19</v>
      </c>
      <c r="X9" s="22">
        <f t="shared" si="13"/>
        <v>0.2</v>
      </c>
      <c r="Y9" s="22">
        <f t="shared" si="14"/>
        <v>0.17</v>
      </c>
      <c r="Z9" s="22">
        <f t="shared" si="15"/>
        <v>0.19</v>
      </c>
      <c r="AA9" s="22">
        <f t="shared" si="16"/>
        <v>0.18</v>
      </c>
      <c r="AB9" s="22">
        <f t="shared" si="17"/>
        <v>0.2</v>
      </c>
      <c r="AC9" s="22">
        <f t="shared" si="18"/>
        <v>0.2</v>
      </c>
      <c r="AD9" s="22">
        <f t="shared" si="19"/>
        <v>0.24</v>
      </c>
      <c r="AE9" s="22">
        <f t="shared" si="20"/>
        <v>0.18</v>
      </c>
      <c r="AF9" s="22">
        <f t="shared" si="21"/>
        <v>0.2</v>
      </c>
      <c r="AG9" s="22">
        <f t="shared" si="22"/>
        <v>0.17</v>
      </c>
      <c r="AH9" s="22">
        <f t="shared" si="23"/>
        <v>0.18</v>
      </c>
      <c r="AI9" s="22">
        <f t="shared" si="24"/>
        <v>0.2</v>
      </c>
      <c r="AJ9" s="22">
        <f t="shared" si="25"/>
        <v>0.18</v>
      </c>
    </row>
    <row r="10" spans="1:36" ht="12.95" customHeight="1">
      <c r="A10" s="21">
        <v>167</v>
      </c>
      <c r="B10" s="64" t="s">
        <v>84</v>
      </c>
      <c r="C10" s="64"/>
      <c r="D10" s="21">
        <v>20</v>
      </c>
      <c r="E10" s="21">
        <v>22</v>
      </c>
      <c r="F10" s="4">
        <f t="shared" si="0"/>
        <v>0.34</v>
      </c>
      <c r="G10" s="5"/>
      <c r="H10" s="21"/>
      <c r="I10" s="21"/>
      <c r="J10" s="1" t="s">
        <v>15</v>
      </c>
      <c r="K10" s="22">
        <f t="shared" si="1"/>
        <v>0.32</v>
      </c>
      <c r="L10" s="22">
        <f t="shared" si="2"/>
        <v>0.36</v>
      </c>
      <c r="M10" s="22">
        <f t="shared" si="3"/>
        <v>0.37</v>
      </c>
      <c r="N10" s="22">
        <f t="shared" si="4"/>
        <v>0.36</v>
      </c>
      <c r="O10" s="22">
        <f t="shared" si="5"/>
        <v>0.35</v>
      </c>
      <c r="P10" s="22">
        <f t="shared" si="26"/>
        <v>0.36</v>
      </c>
      <c r="Q10" s="22">
        <f t="shared" si="6"/>
        <v>0.32</v>
      </c>
      <c r="R10" s="22">
        <f t="shared" si="7"/>
        <v>0.35</v>
      </c>
      <c r="S10" s="22">
        <f t="shared" si="8"/>
        <v>0.36</v>
      </c>
      <c r="T10" s="22">
        <f t="shared" si="9"/>
        <v>0.4</v>
      </c>
      <c r="U10" s="22">
        <f t="shared" si="10"/>
        <v>0.35</v>
      </c>
      <c r="V10" s="22">
        <f t="shared" si="11"/>
        <v>0.35</v>
      </c>
      <c r="W10" s="22">
        <f t="shared" si="12"/>
        <v>0.34</v>
      </c>
      <c r="X10" s="22">
        <f t="shared" si="13"/>
        <v>0.35</v>
      </c>
      <c r="Y10" s="22">
        <f t="shared" si="14"/>
        <v>0.31</v>
      </c>
      <c r="Z10" s="22">
        <f t="shared" si="15"/>
        <v>0.34</v>
      </c>
      <c r="AA10" s="22">
        <f t="shared" si="16"/>
        <v>0.3</v>
      </c>
      <c r="AB10" s="22">
        <f t="shared" si="17"/>
        <v>0.35</v>
      </c>
      <c r="AC10" s="22">
        <f t="shared" si="18"/>
        <v>0.36</v>
      </c>
      <c r="AD10" s="22">
        <f t="shared" si="19"/>
        <v>0.41</v>
      </c>
      <c r="AE10" s="22">
        <f t="shared" si="20"/>
        <v>0.33</v>
      </c>
      <c r="AF10" s="22">
        <f t="shared" si="21"/>
        <v>0.35</v>
      </c>
      <c r="AG10" s="22">
        <f t="shared" si="22"/>
        <v>0.28999999999999998</v>
      </c>
      <c r="AH10" s="22">
        <f t="shared" si="23"/>
        <v>0.31</v>
      </c>
      <c r="AI10" s="22">
        <f t="shared" si="24"/>
        <v>0.34</v>
      </c>
      <c r="AJ10" s="22">
        <f t="shared" si="25"/>
        <v>0.31</v>
      </c>
    </row>
    <row r="11" spans="1:36" ht="12.95" customHeight="1">
      <c r="A11" s="21">
        <v>168</v>
      </c>
      <c r="B11" s="64" t="s">
        <v>84</v>
      </c>
      <c r="C11" s="64"/>
      <c r="D11" s="21">
        <v>22</v>
      </c>
      <c r="E11" s="21">
        <v>18</v>
      </c>
      <c r="F11" s="4">
        <f t="shared" si="0"/>
        <v>0.34</v>
      </c>
      <c r="G11" s="5"/>
      <c r="H11" s="21"/>
      <c r="I11" s="21"/>
      <c r="J11" s="1" t="s">
        <v>15</v>
      </c>
      <c r="K11" s="22">
        <f t="shared" si="1"/>
        <v>0.31</v>
      </c>
      <c r="L11" s="22">
        <f t="shared" si="2"/>
        <v>0.34</v>
      </c>
      <c r="M11" s="22">
        <f t="shared" si="3"/>
        <v>0.34</v>
      </c>
      <c r="N11" s="22">
        <f t="shared" si="4"/>
        <v>0.34</v>
      </c>
      <c r="O11" s="22">
        <f t="shared" si="5"/>
        <v>0.34</v>
      </c>
      <c r="P11" s="22">
        <f t="shared" si="26"/>
        <v>0.34</v>
      </c>
      <c r="Q11" s="22">
        <f t="shared" si="6"/>
        <v>0.31</v>
      </c>
      <c r="R11" s="22">
        <f t="shared" si="7"/>
        <v>0.34</v>
      </c>
      <c r="S11" s="22">
        <f t="shared" si="8"/>
        <v>0.34</v>
      </c>
      <c r="T11" s="22">
        <f t="shared" si="9"/>
        <v>0.36</v>
      </c>
      <c r="U11" s="22">
        <f t="shared" si="10"/>
        <v>0.34</v>
      </c>
      <c r="V11" s="22">
        <f t="shared" si="11"/>
        <v>0.35</v>
      </c>
      <c r="W11" s="22">
        <f t="shared" si="12"/>
        <v>0.33</v>
      </c>
      <c r="X11" s="22">
        <f t="shared" si="13"/>
        <v>0.34</v>
      </c>
      <c r="Y11" s="22">
        <f t="shared" si="14"/>
        <v>0.31</v>
      </c>
      <c r="Z11" s="22">
        <f t="shared" si="15"/>
        <v>0.34</v>
      </c>
      <c r="AA11" s="22">
        <f t="shared" si="16"/>
        <v>0.3</v>
      </c>
      <c r="AB11" s="22">
        <f t="shared" si="17"/>
        <v>0.35</v>
      </c>
      <c r="AC11" s="22">
        <f t="shared" si="18"/>
        <v>0.35</v>
      </c>
      <c r="AD11" s="22">
        <f t="shared" si="19"/>
        <v>0.38</v>
      </c>
      <c r="AE11" s="22">
        <f t="shared" si="20"/>
        <v>0.31</v>
      </c>
      <c r="AF11" s="22">
        <f t="shared" si="21"/>
        <v>0.35</v>
      </c>
      <c r="AG11" s="22">
        <f t="shared" si="22"/>
        <v>0.28999999999999998</v>
      </c>
      <c r="AH11" s="22">
        <f t="shared" si="23"/>
        <v>0.31</v>
      </c>
      <c r="AI11" s="22">
        <f t="shared" si="24"/>
        <v>0.33</v>
      </c>
      <c r="AJ11" s="22">
        <f t="shared" si="25"/>
        <v>0.31</v>
      </c>
    </row>
    <row r="12" spans="1:36" ht="12.95" customHeight="1">
      <c r="A12" s="21">
        <v>169</v>
      </c>
      <c r="B12" s="64" t="s">
        <v>84</v>
      </c>
      <c r="C12" s="64"/>
      <c r="D12" s="21">
        <v>24</v>
      </c>
      <c r="E12" s="21">
        <v>22</v>
      </c>
      <c r="F12" s="4">
        <f t="shared" si="0"/>
        <v>0.48</v>
      </c>
      <c r="G12" s="5"/>
      <c r="H12" s="21"/>
      <c r="I12" s="21"/>
      <c r="J12" s="1" t="s">
        <v>15</v>
      </c>
      <c r="K12" s="22">
        <f t="shared" si="1"/>
        <v>0.44</v>
      </c>
      <c r="L12" s="22">
        <f t="shared" si="2"/>
        <v>0.5</v>
      </c>
      <c r="M12" s="22">
        <f t="shared" si="3"/>
        <v>0.5</v>
      </c>
      <c r="N12" s="22">
        <f t="shared" si="4"/>
        <v>0.49</v>
      </c>
      <c r="O12" s="22">
        <f t="shared" si="5"/>
        <v>0.49</v>
      </c>
      <c r="P12" s="22">
        <f t="shared" si="26"/>
        <v>0.5</v>
      </c>
      <c r="Q12" s="22">
        <f t="shared" si="6"/>
        <v>0.44</v>
      </c>
      <c r="R12" s="22">
        <f t="shared" si="7"/>
        <v>0.49</v>
      </c>
      <c r="S12" s="22">
        <f t="shared" si="8"/>
        <v>0.5</v>
      </c>
      <c r="T12" s="22">
        <f t="shared" si="9"/>
        <v>0.54</v>
      </c>
      <c r="U12" s="22">
        <f t="shared" si="10"/>
        <v>0.5</v>
      </c>
      <c r="V12" s="22">
        <f t="shared" si="11"/>
        <v>0.5</v>
      </c>
      <c r="W12" s="22">
        <f t="shared" si="12"/>
        <v>0.47</v>
      </c>
      <c r="X12" s="22">
        <f t="shared" si="13"/>
        <v>0.48</v>
      </c>
      <c r="Y12" s="22">
        <f t="shared" si="14"/>
        <v>0.44</v>
      </c>
      <c r="Z12" s="22">
        <f t="shared" si="15"/>
        <v>0.48</v>
      </c>
      <c r="AA12" s="22">
        <f t="shared" si="16"/>
        <v>0.42</v>
      </c>
      <c r="AB12" s="22">
        <f t="shared" si="17"/>
        <v>0.5</v>
      </c>
      <c r="AC12" s="22">
        <f t="shared" si="18"/>
        <v>0.51</v>
      </c>
      <c r="AD12" s="22">
        <f t="shared" si="19"/>
        <v>0.55000000000000004</v>
      </c>
      <c r="AE12" s="22">
        <f t="shared" si="20"/>
        <v>0.46</v>
      </c>
      <c r="AF12" s="22">
        <f t="shared" si="21"/>
        <v>0.51</v>
      </c>
      <c r="AG12" s="22">
        <f t="shared" si="22"/>
        <v>0.41</v>
      </c>
      <c r="AH12" s="22">
        <f t="shared" si="23"/>
        <v>0.45</v>
      </c>
      <c r="AI12" s="22">
        <f t="shared" si="24"/>
        <v>0.48</v>
      </c>
      <c r="AJ12" s="22">
        <f t="shared" si="25"/>
        <v>0.45</v>
      </c>
    </row>
    <row r="13" spans="1:36" ht="12.95" customHeight="1">
      <c r="A13" s="21">
        <v>170</v>
      </c>
      <c r="B13" s="64" t="s">
        <v>84</v>
      </c>
      <c r="C13" s="64"/>
      <c r="D13" s="21">
        <v>20</v>
      </c>
      <c r="E13" s="21">
        <v>23</v>
      </c>
      <c r="F13" s="4">
        <f t="shared" si="0"/>
        <v>0.35</v>
      </c>
      <c r="G13" s="5" t="s">
        <v>81</v>
      </c>
      <c r="H13" s="21" t="s">
        <v>71</v>
      </c>
      <c r="I13" s="21" t="s">
        <v>73</v>
      </c>
      <c r="J13" s="1" t="s">
        <v>15</v>
      </c>
      <c r="K13" s="22">
        <f t="shared" si="1"/>
        <v>0.34</v>
      </c>
      <c r="L13" s="22">
        <f t="shared" si="2"/>
        <v>0.37</v>
      </c>
      <c r="M13" s="22">
        <f t="shared" si="3"/>
        <v>0.39</v>
      </c>
      <c r="N13" s="22">
        <f t="shared" si="4"/>
        <v>0.37</v>
      </c>
      <c r="O13" s="22">
        <f t="shared" si="5"/>
        <v>0.37</v>
      </c>
      <c r="P13" s="22">
        <f t="shared" si="26"/>
        <v>0.37</v>
      </c>
      <c r="Q13" s="22">
        <f t="shared" si="6"/>
        <v>0.33</v>
      </c>
      <c r="R13" s="22">
        <f t="shared" si="7"/>
        <v>0.37</v>
      </c>
      <c r="S13" s="22">
        <f t="shared" si="8"/>
        <v>0.38</v>
      </c>
      <c r="T13" s="22">
        <f t="shared" si="9"/>
        <v>0.42</v>
      </c>
      <c r="U13" s="22">
        <f t="shared" si="10"/>
        <v>0.37</v>
      </c>
      <c r="V13" s="22">
        <f t="shared" si="11"/>
        <v>0.37</v>
      </c>
      <c r="W13" s="22">
        <f t="shared" si="12"/>
        <v>0.35</v>
      </c>
      <c r="X13" s="22">
        <f t="shared" si="13"/>
        <v>0.36</v>
      </c>
      <c r="Y13" s="22">
        <f t="shared" si="14"/>
        <v>0.32</v>
      </c>
      <c r="Z13" s="22">
        <f t="shared" si="15"/>
        <v>0.35</v>
      </c>
      <c r="AA13" s="22">
        <f t="shared" si="16"/>
        <v>0.32</v>
      </c>
      <c r="AB13" s="22">
        <f t="shared" si="17"/>
        <v>0.37</v>
      </c>
      <c r="AC13" s="22">
        <f t="shared" si="18"/>
        <v>0.38</v>
      </c>
      <c r="AD13" s="22">
        <f t="shared" si="19"/>
        <v>0.43</v>
      </c>
      <c r="AE13" s="22">
        <f t="shared" si="20"/>
        <v>0.34</v>
      </c>
      <c r="AF13" s="22">
        <f t="shared" si="21"/>
        <v>0.37</v>
      </c>
      <c r="AG13" s="22">
        <f t="shared" si="22"/>
        <v>0.3</v>
      </c>
      <c r="AH13" s="22">
        <f t="shared" si="23"/>
        <v>0.33</v>
      </c>
      <c r="AI13" s="22">
        <f t="shared" si="24"/>
        <v>0.36</v>
      </c>
      <c r="AJ13" s="22">
        <f t="shared" si="25"/>
        <v>0.33</v>
      </c>
    </row>
    <row r="14" spans="1:36" ht="12.95" customHeight="1">
      <c r="A14" s="21">
        <v>171</v>
      </c>
      <c r="B14" s="64" t="s">
        <v>77</v>
      </c>
      <c r="C14" s="64"/>
      <c r="D14" s="21">
        <v>18</v>
      </c>
      <c r="E14" s="21">
        <v>17</v>
      </c>
      <c r="F14" s="4">
        <f t="shared" si="0"/>
        <v>0.2</v>
      </c>
      <c r="G14" s="5"/>
      <c r="H14" s="21"/>
      <c r="I14" s="21"/>
      <c r="J14" s="1" t="s">
        <v>15</v>
      </c>
      <c r="K14" s="22">
        <f t="shared" si="1"/>
        <v>0.21</v>
      </c>
      <c r="L14" s="22">
        <f t="shared" si="2"/>
        <v>0.22</v>
      </c>
      <c r="M14" s="22">
        <f t="shared" si="3"/>
        <v>0.23</v>
      </c>
      <c r="N14" s="22">
        <f t="shared" si="4"/>
        <v>0.23</v>
      </c>
      <c r="O14" s="22">
        <f t="shared" si="5"/>
        <v>0.23</v>
      </c>
      <c r="P14" s="22">
        <f t="shared" si="26"/>
        <v>0.22</v>
      </c>
      <c r="Q14" s="22">
        <f t="shared" si="6"/>
        <v>0.2</v>
      </c>
      <c r="R14" s="22">
        <f t="shared" si="7"/>
        <v>0.22</v>
      </c>
      <c r="S14" s="22">
        <f t="shared" si="8"/>
        <v>0.23</v>
      </c>
      <c r="T14" s="22">
        <f t="shared" si="9"/>
        <v>0.24</v>
      </c>
      <c r="U14" s="22">
        <f t="shared" si="10"/>
        <v>0.22</v>
      </c>
      <c r="V14" s="22">
        <f t="shared" si="11"/>
        <v>0.23</v>
      </c>
      <c r="W14" s="22">
        <f t="shared" si="12"/>
        <v>0.22</v>
      </c>
      <c r="X14" s="22">
        <f t="shared" si="13"/>
        <v>0.22</v>
      </c>
      <c r="Y14" s="22">
        <f t="shared" si="14"/>
        <v>0.19</v>
      </c>
      <c r="Z14" s="22">
        <f t="shared" si="15"/>
        <v>0.22</v>
      </c>
      <c r="AA14" s="22">
        <f t="shared" si="16"/>
        <v>0.2</v>
      </c>
      <c r="AB14" s="22">
        <f t="shared" si="17"/>
        <v>0.22</v>
      </c>
      <c r="AC14" s="22">
        <f t="shared" si="18"/>
        <v>0.22</v>
      </c>
      <c r="AD14" s="22">
        <f t="shared" si="19"/>
        <v>0.26</v>
      </c>
      <c r="AE14" s="22">
        <f t="shared" si="20"/>
        <v>0.2</v>
      </c>
      <c r="AF14" s="22">
        <f t="shared" si="21"/>
        <v>0.22</v>
      </c>
      <c r="AG14" s="22">
        <f t="shared" si="22"/>
        <v>0.19</v>
      </c>
      <c r="AH14" s="22">
        <f t="shared" si="23"/>
        <v>0.2</v>
      </c>
      <c r="AI14" s="22">
        <f t="shared" si="24"/>
        <v>0.22</v>
      </c>
      <c r="AJ14" s="22">
        <f t="shared" si="25"/>
        <v>0.2</v>
      </c>
    </row>
    <row r="15" spans="1:36" ht="12.95" customHeight="1">
      <c r="A15" s="21">
        <v>172</v>
      </c>
      <c r="B15" s="64" t="s">
        <v>74</v>
      </c>
      <c r="C15" s="64"/>
      <c r="D15" s="21">
        <v>12</v>
      </c>
      <c r="E15" s="21">
        <v>8</v>
      </c>
      <c r="F15" s="4">
        <f t="shared" si="0"/>
        <v>0.04</v>
      </c>
      <c r="G15" s="5" t="s">
        <v>68</v>
      </c>
      <c r="H15" s="21" t="s">
        <v>69</v>
      </c>
      <c r="I15" s="21" t="s">
        <v>70</v>
      </c>
      <c r="J15" s="1" t="s">
        <v>15</v>
      </c>
      <c r="K15" s="22">
        <f t="shared" si="1"/>
        <v>0.05</v>
      </c>
      <c r="L15" s="22">
        <f t="shared" si="2"/>
        <v>0.05</v>
      </c>
      <c r="M15" s="22">
        <f t="shared" si="3"/>
        <v>0.05</v>
      </c>
      <c r="N15" s="22">
        <f t="shared" si="4"/>
        <v>0.05</v>
      </c>
      <c r="O15" s="22">
        <f t="shared" si="5"/>
        <v>0.05</v>
      </c>
      <c r="P15" s="22">
        <f t="shared" si="26"/>
        <v>0.05</v>
      </c>
      <c r="Q15" s="22">
        <f t="shared" si="6"/>
        <v>0.05</v>
      </c>
      <c r="R15" s="22">
        <f t="shared" si="7"/>
        <v>0.05</v>
      </c>
      <c r="S15" s="22">
        <f t="shared" si="8"/>
        <v>0.05</v>
      </c>
      <c r="T15" s="22">
        <f t="shared" si="9"/>
        <v>0.04</v>
      </c>
      <c r="U15" s="22">
        <f t="shared" si="10"/>
        <v>0.05</v>
      </c>
      <c r="V15" s="22">
        <f t="shared" si="11"/>
        <v>0.05</v>
      </c>
      <c r="W15" s="22">
        <f t="shared" si="12"/>
        <v>0.05</v>
      </c>
      <c r="X15" s="22">
        <f t="shared" si="13"/>
        <v>0.05</v>
      </c>
      <c r="Y15" s="22">
        <f t="shared" si="14"/>
        <v>0.04</v>
      </c>
      <c r="Z15" s="22">
        <f t="shared" si="15"/>
        <v>0.05</v>
      </c>
      <c r="AA15" s="22">
        <f t="shared" si="16"/>
        <v>0.05</v>
      </c>
      <c r="AB15" s="22">
        <f t="shared" si="17"/>
        <v>0.05</v>
      </c>
      <c r="AC15" s="22">
        <f t="shared" si="18"/>
        <v>0.05</v>
      </c>
      <c r="AD15" s="22">
        <f t="shared" si="19"/>
        <v>0.06</v>
      </c>
      <c r="AE15" s="22">
        <f t="shared" si="20"/>
        <v>0.04</v>
      </c>
      <c r="AF15" s="22">
        <f t="shared" si="21"/>
        <v>0.05</v>
      </c>
      <c r="AG15" s="22">
        <f t="shared" si="22"/>
        <v>0.05</v>
      </c>
      <c r="AH15" s="22">
        <f t="shared" si="23"/>
        <v>0.04</v>
      </c>
      <c r="AI15" s="22">
        <f t="shared" si="24"/>
        <v>0.05</v>
      </c>
      <c r="AJ15" s="22">
        <f t="shared" si="25"/>
        <v>0.04</v>
      </c>
    </row>
    <row r="16" spans="1:36" ht="12.95" customHeight="1">
      <c r="A16" s="21">
        <v>173</v>
      </c>
      <c r="B16" s="64" t="s">
        <v>85</v>
      </c>
      <c r="C16" s="64"/>
      <c r="D16" s="21">
        <v>8</v>
      </c>
      <c r="E16" s="21">
        <v>9</v>
      </c>
      <c r="F16" s="4">
        <f t="shared" si="0"/>
        <v>0.02</v>
      </c>
      <c r="G16" s="5" t="s">
        <v>68</v>
      </c>
      <c r="H16" s="21"/>
      <c r="I16" s="21"/>
      <c r="J16" s="1" t="s">
        <v>15</v>
      </c>
      <c r="K16" s="22">
        <f t="shared" si="1"/>
        <v>0.03</v>
      </c>
      <c r="L16" s="22">
        <f t="shared" si="2"/>
        <v>0.03</v>
      </c>
      <c r="M16" s="22">
        <f t="shared" si="3"/>
        <v>0.03</v>
      </c>
      <c r="N16" s="22">
        <f t="shared" si="4"/>
        <v>0.03</v>
      </c>
      <c r="O16" s="22">
        <f t="shared" si="5"/>
        <v>0.03</v>
      </c>
      <c r="P16" s="22">
        <f t="shared" si="26"/>
        <v>0.03</v>
      </c>
      <c r="Q16" s="22">
        <f t="shared" si="6"/>
        <v>0.03</v>
      </c>
      <c r="R16" s="22">
        <f t="shared" si="7"/>
        <v>0.02</v>
      </c>
      <c r="S16" s="22">
        <f t="shared" si="8"/>
        <v>0.03</v>
      </c>
      <c r="T16" s="22">
        <f t="shared" si="9"/>
        <v>0.03</v>
      </c>
      <c r="U16" s="22">
        <f t="shared" si="10"/>
        <v>0.03</v>
      </c>
      <c r="V16" s="22">
        <f t="shared" si="11"/>
        <v>0.03</v>
      </c>
      <c r="W16" s="22">
        <f t="shared" si="12"/>
        <v>0.03</v>
      </c>
      <c r="X16" s="22">
        <f t="shared" si="13"/>
        <v>0.03</v>
      </c>
      <c r="Y16" s="22">
        <f t="shared" si="14"/>
        <v>0.02</v>
      </c>
      <c r="Z16" s="22">
        <f t="shared" si="15"/>
        <v>0.03</v>
      </c>
      <c r="AA16" s="22">
        <f t="shared" si="16"/>
        <v>0.02</v>
      </c>
      <c r="AB16" s="22">
        <f t="shared" si="17"/>
        <v>0.02</v>
      </c>
      <c r="AC16" s="22">
        <f t="shared" si="18"/>
        <v>0.02</v>
      </c>
      <c r="AD16" s="22">
        <f t="shared" si="19"/>
        <v>0.03</v>
      </c>
      <c r="AE16" s="22">
        <f t="shared" si="20"/>
        <v>0.02</v>
      </c>
      <c r="AF16" s="22">
        <f t="shared" si="21"/>
        <v>0.02</v>
      </c>
      <c r="AG16" s="22">
        <f t="shared" si="22"/>
        <v>0.02</v>
      </c>
      <c r="AH16" s="22">
        <f t="shared" si="23"/>
        <v>0.02</v>
      </c>
      <c r="AI16" s="22">
        <f t="shared" si="24"/>
        <v>0.03</v>
      </c>
      <c r="AJ16" s="22">
        <f t="shared" si="25"/>
        <v>0.02</v>
      </c>
    </row>
    <row r="17" spans="1:36" ht="12.95" customHeight="1">
      <c r="A17" s="21">
        <v>174</v>
      </c>
      <c r="B17" s="64" t="s">
        <v>86</v>
      </c>
      <c r="C17" s="64"/>
      <c r="D17" s="21">
        <v>8</v>
      </c>
      <c r="E17" s="21">
        <v>8</v>
      </c>
      <c r="F17" s="4">
        <f t="shared" si="0"/>
        <v>0.02</v>
      </c>
      <c r="G17" s="5" t="s">
        <v>87</v>
      </c>
      <c r="H17" s="21" t="s">
        <v>69</v>
      </c>
      <c r="I17" s="21" t="s">
        <v>70</v>
      </c>
      <c r="J17" s="1" t="s">
        <v>15</v>
      </c>
      <c r="K17" s="22">
        <f t="shared" si="1"/>
        <v>0.02</v>
      </c>
      <c r="L17" s="22">
        <f t="shared" si="2"/>
        <v>0.02</v>
      </c>
      <c r="M17" s="22">
        <f t="shared" si="3"/>
        <v>0.02</v>
      </c>
      <c r="N17" s="22">
        <f t="shared" si="4"/>
        <v>0.02</v>
      </c>
      <c r="O17" s="22">
        <f t="shared" si="5"/>
        <v>0.02</v>
      </c>
      <c r="P17" s="22">
        <f t="shared" si="26"/>
        <v>0.02</v>
      </c>
      <c r="Q17" s="22">
        <f t="shared" si="6"/>
        <v>0.02</v>
      </c>
      <c r="R17" s="22">
        <f t="shared" si="7"/>
        <v>0.02</v>
      </c>
      <c r="S17" s="22">
        <f t="shared" si="8"/>
        <v>0.02</v>
      </c>
      <c r="T17" s="22">
        <f t="shared" si="9"/>
        <v>0.02</v>
      </c>
      <c r="U17" s="22">
        <f t="shared" si="10"/>
        <v>0.02</v>
      </c>
      <c r="V17" s="22">
        <f t="shared" si="11"/>
        <v>0.02</v>
      </c>
      <c r="W17" s="22">
        <f t="shared" si="12"/>
        <v>0.02</v>
      </c>
      <c r="X17" s="22">
        <f t="shared" si="13"/>
        <v>0.02</v>
      </c>
      <c r="Y17" s="22">
        <f t="shared" si="14"/>
        <v>0.02</v>
      </c>
      <c r="Z17" s="22">
        <f t="shared" si="15"/>
        <v>0.02</v>
      </c>
      <c r="AA17" s="22">
        <f t="shared" si="16"/>
        <v>0.02</v>
      </c>
      <c r="AB17" s="22">
        <f t="shared" si="17"/>
        <v>0.02</v>
      </c>
      <c r="AC17" s="22">
        <f t="shared" si="18"/>
        <v>0.02</v>
      </c>
      <c r="AD17" s="22">
        <f t="shared" si="19"/>
        <v>0.03</v>
      </c>
      <c r="AE17" s="22">
        <f t="shared" si="20"/>
        <v>0.02</v>
      </c>
      <c r="AF17" s="22">
        <f t="shared" si="21"/>
        <v>0.02</v>
      </c>
      <c r="AG17" s="22">
        <f t="shared" si="22"/>
        <v>0.02</v>
      </c>
      <c r="AH17" s="22">
        <f t="shared" si="23"/>
        <v>0.02</v>
      </c>
      <c r="AI17" s="22">
        <f t="shared" si="24"/>
        <v>0.02</v>
      </c>
      <c r="AJ17" s="22">
        <f t="shared" si="25"/>
        <v>0.02</v>
      </c>
    </row>
    <row r="18" spans="1:36" ht="12.95" customHeight="1">
      <c r="A18" s="21">
        <v>175</v>
      </c>
      <c r="B18" s="64" t="s">
        <v>86</v>
      </c>
      <c r="C18" s="64"/>
      <c r="D18" s="21">
        <v>8</v>
      </c>
      <c r="E18" s="21">
        <v>8</v>
      </c>
      <c r="F18" s="4">
        <f t="shared" si="0"/>
        <v>0.02</v>
      </c>
      <c r="G18" s="5" t="s">
        <v>87</v>
      </c>
      <c r="H18" s="21" t="s">
        <v>69</v>
      </c>
      <c r="I18" s="21" t="s">
        <v>70</v>
      </c>
      <c r="J18" s="1" t="s">
        <v>15</v>
      </c>
      <c r="K18" s="22">
        <f t="shared" si="1"/>
        <v>0.02</v>
      </c>
      <c r="L18" s="22">
        <f t="shared" si="2"/>
        <v>0.02</v>
      </c>
      <c r="M18" s="22">
        <f t="shared" si="3"/>
        <v>0.02</v>
      </c>
      <c r="N18" s="22">
        <f t="shared" si="4"/>
        <v>0.02</v>
      </c>
      <c r="O18" s="22">
        <f t="shared" si="5"/>
        <v>0.02</v>
      </c>
      <c r="P18" s="22">
        <f t="shared" si="26"/>
        <v>0.02</v>
      </c>
      <c r="Q18" s="22">
        <f t="shared" si="6"/>
        <v>0.02</v>
      </c>
      <c r="R18" s="22">
        <f t="shared" si="7"/>
        <v>0.02</v>
      </c>
      <c r="S18" s="22">
        <f t="shared" si="8"/>
        <v>0.02</v>
      </c>
      <c r="T18" s="22">
        <f t="shared" si="9"/>
        <v>0.02</v>
      </c>
      <c r="U18" s="22">
        <f t="shared" si="10"/>
        <v>0.02</v>
      </c>
      <c r="V18" s="22">
        <f t="shared" si="11"/>
        <v>0.02</v>
      </c>
      <c r="W18" s="22">
        <f t="shared" si="12"/>
        <v>0.02</v>
      </c>
      <c r="X18" s="22">
        <f t="shared" si="13"/>
        <v>0.02</v>
      </c>
      <c r="Y18" s="22">
        <f t="shared" si="14"/>
        <v>0.02</v>
      </c>
      <c r="Z18" s="22">
        <f t="shared" si="15"/>
        <v>0.02</v>
      </c>
      <c r="AA18" s="22">
        <f t="shared" si="16"/>
        <v>0.02</v>
      </c>
      <c r="AB18" s="22">
        <f t="shared" si="17"/>
        <v>0.02</v>
      </c>
      <c r="AC18" s="22">
        <f t="shared" si="18"/>
        <v>0.02</v>
      </c>
      <c r="AD18" s="22">
        <f t="shared" si="19"/>
        <v>0.03</v>
      </c>
      <c r="AE18" s="22">
        <f t="shared" si="20"/>
        <v>0.02</v>
      </c>
      <c r="AF18" s="22">
        <f t="shared" si="21"/>
        <v>0.02</v>
      </c>
      <c r="AG18" s="22">
        <f t="shared" si="22"/>
        <v>0.02</v>
      </c>
      <c r="AH18" s="22">
        <f t="shared" si="23"/>
        <v>0.02</v>
      </c>
      <c r="AI18" s="22">
        <f t="shared" si="24"/>
        <v>0.02</v>
      </c>
      <c r="AJ18" s="22">
        <f t="shared" si="25"/>
        <v>0.02</v>
      </c>
    </row>
    <row r="19" spans="1:36" ht="12.95" customHeight="1">
      <c r="A19" s="21">
        <v>176</v>
      </c>
      <c r="B19" s="64" t="s">
        <v>77</v>
      </c>
      <c r="C19" s="64"/>
      <c r="D19" s="21">
        <v>12</v>
      </c>
      <c r="E19" s="21">
        <v>10</v>
      </c>
      <c r="F19" s="4">
        <f t="shared" si="0"/>
        <v>0.05</v>
      </c>
      <c r="G19" s="5" t="s">
        <v>75</v>
      </c>
      <c r="H19" s="21" t="s">
        <v>69</v>
      </c>
      <c r="I19" s="21" t="s">
        <v>72</v>
      </c>
      <c r="J19" s="1" t="s">
        <v>15</v>
      </c>
      <c r="K19" s="22">
        <f t="shared" si="1"/>
        <v>0.06</v>
      </c>
      <c r="L19" s="22">
        <f t="shared" si="2"/>
        <v>0.06</v>
      </c>
      <c r="M19" s="22">
        <f t="shared" si="3"/>
        <v>0.06</v>
      </c>
      <c r="N19" s="22">
        <f t="shared" si="4"/>
        <v>0.06</v>
      </c>
      <c r="O19" s="22">
        <f t="shared" si="5"/>
        <v>0.06</v>
      </c>
      <c r="P19" s="22">
        <f t="shared" si="26"/>
        <v>0.06</v>
      </c>
      <c r="Q19" s="22">
        <f t="shared" si="6"/>
        <v>0.06</v>
      </c>
      <c r="R19" s="22">
        <f t="shared" si="7"/>
        <v>0.06</v>
      </c>
      <c r="S19" s="22">
        <f t="shared" si="8"/>
        <v>0.06</v>
      </c>
      <c r="T19" s="22">
        <f t="shared" si="9"/>
        <v>0.06</v>
      </c>
      <c r="U19" s="22">
        <f t="shared" si="10"/>
        <v>0.06</v>
      </c>
      <c r="V19" s="22">
        <f t="shared" si="11"/>
        <v>0.06</v>
      </c>
      <c r="W19" s="22">
        <f t="shared" si="12"/>
        <v>0.06</v>
      </c>
      <c r="X19" s="22">
        <f t="shared" si="13"/>
        <v>0.06</v>
      </c>
      <c r="Y19" s="22">
        <f t="shared" si="14"/>
        <v>0.05</v>
      </c>
      <c r="Z19" s="22">
        <f t="shared" si="15"/>
        <v>0.06</v>
      </c>
      <c r="AA19" s="22">
        <f t="shared" si="16"/>
        <v>0.06</v>
      </c>
      <c r="AB19" s="22">
        <f t="shared" si="17"/>
        <v>0.06</v>
      </c>
      <c r="AC19" s="22">
        <f t="shared" si="18"/>
        <v>0.06</v>
      </c>
      <c r="AD19" s="22">
        <f t="shared" si="19"/>
        <v>7.0000000000000007E-2</v>
      </c>
      <c r="AE19" s="22">
        <f t="shared" si="20"/>
        <v>0.05</v>
      </c>
      <c r="AF19" s="22">
        <f t="shared" si="21"/>
        <v>0.06</v>
      </c>
      <c r="AG19" s="22">
        <f t="shared" si="22"/>
        <v>0.05</v>
      </c>
      <c r="AH19" s="22">
        <f t="shared" si="23"/>
        <v>0.05</v>
      </c>
      <c r="AI19" s="22">
        <f t="shared" si="24"/>
        <v>0.06</v>
      </c>
      <c r="AJ19" s="22">
        <f t="shared" si="25"/>
        <v>0.05</v>
      </c>
    </row>
    <row r="20" spans="1:36" ht="12.95" customHeight="1">
      <c r="A20" s="21">
        <v>177</v>
      </c>
      <c r="B20" s="64" t="s">
        <v>88</v>
      </c>
      <c r="C20" s="64"/>
      <c r="D20" s="21">
        <v>6</v>
      </c>
      <c r="E20" s="21">
        <v>6</v>
      </c>
      <c r="F20" s="4">
        <f t="shared" si="0"/>
        <v>0.01</v>
      </c>
      <c r="G20" s="5" t="s">
        <v>75</v>
      </c>
      <c r="H20" s="21" t="s">
        <v>69</v>
      </c>
      <c r="I20" s="21" t="s">
        <v>72</v>
      </c>
      <c r="J20" s="1" t="s">
        <v>15</v>
      </c>
      <c r="K20" s="22">
        <f t="shared" si="1"/>
        <v>0.01</v>
      </c>
      <c r="L20" s="22">
        <f t="shared" si="2"/>
        <v>0.01</v>
      </c>
      <c r="M20" s="22">
        <f t="shared" si="3"/>
        <v>0.01</v>
      </c>
      <c r="N20" s="22">
        <f t="shared" si="4"/>
        <v>0.01</v>
      </c>
      <c r="O20" s="22">
        <f t="shared" si="5"/>
        <v>0.01</v>
      </c>
      <c r="P20" s="22">
        <f t="shared" si="26"/>
        <v>0.01</v>
      </c>
      <c r="Q20" s="22">
        <f t="shared" si="6"/>
        <v>0.01</v>
      </c>
      <c r="R20" s="22">
        <f t="shared" si="7"/>
        <v>0.01</v>
      </c>
      <c r="S20" s="22">
        <f t="shared" si="8"/>
        <v>0.01</v>
      </c>
      <c r="T20" s="22">
        <f t="shared" si="9"/>
        <v>0.01</v>
      </c>
      <c r="U20" s="22">
        <f t="shared" si="10"/>
        <v>0.01</v>
      </c>
      <c r="V20" s="22">
        <f t="shared" si="11"/>
        <v>0.01</v>
      </c>
      <c r="W20" s="22">
        <f t="shared" si="12"/>
        <v>0.01</v>
      </c>
      <c r="X20" s="22">
        <f t="shared" si="13"/>
        <v>0.01</v>
      </c>
      <c r="Y20" s="22">
        <f t="shared" si="14"/>
        <v>0.01</v>
      </c>
      <c r="Z20" s="22">
        <f t="shared" si="15"/>
        <v>0.01</v>
      </c>
      <c r="AA20" s="22">
        <f t="shared" si="16"/>
        <v>0.01</v>
      </c>
      <c r="AB20" s="22">
        <f t="shared" si="17"/>
        <v>0.01</v>
      </c>
      <c r="AC20" s="22">
        <f t="shared" si="18"/>
        <v>0.01</v>
      </c>
      <c r="AD20" s="22">
        <f t="shared" si="19"/>
        <v>0.01</v>
      </c>
      <c r="AE20" s="22">
        <f t="shared" si="20"/>
        <v>0.01</v>
      </c>
      <c r="AF20" s="22">
        <f t="shared" si="21"/>
        <v>0.01</v>
      </c>
      <c r="AG20" s="22">
        <f t="shared" si="22"/>
        <v>0.01</v>
      </c>
      <c r="AH20" s="22">
        <f t="shared" si="23"/>
        <v>0.01</v>
      </c>
      <c r="AI20" s="22">
        <f t="shared" si="24"/>
        <v>0.01</v>
      </c>
      <c r="AJ20" s="22">
        <f t="shared" si="25"/>
        <v>0.01</v>
      </c>
    </row>
    <row r="21" spans="1:36" ht="12.95" customHeight="1">
      <c r="A21" s="21">
        <v>178</v>
      </c>
      <c r="B21" s="64" t="s">
        <v>74</v>
      </c>
      <c r="C21" s="64"/>
      <c r="D21" s="21">
        <v>12</v>
      </c>
      <c r="E21" s="21">
        <v>12</v>
      </c>
      <c r="F21" s="4">
        <f t="shared" si="0"/>
        <v>7.0000000000000007E-2</v>
      </c>
      <c r="G21" s="5" t="s">
        <v>68</v>
      </c>
      <c r="H21" s="21" t="s">
        <v>69</v>
      </c>
      <c r="I21" s="21" t="s">
        <v>70</v>
      </c>
      <c r="J21" s="1" t="s">
        <v>15</v>
      </c>
      <c r="K21" s="22">
        <f t="shared" si="1"/>
        <v>7.0000000000000007E-2</v>
      </c>
      <c r="L21" s="22">
        <f t="shared" si="2"/>
        <v>7.0000000000000007E-2</v>
      </c>
      <c r="M21" s="22">
        <f t="shared" si="3"/>
        <v>7.0000000000000007E-2</v>
      </c>
      <c r="N21" s="22">
        <f t="shared" si="4"/>
        <v>0.08</v>
      </c>
      <c r="O21" s="22">
        <f t="shared" si="5"/>
        <v>0.08</v>
      </c>
      <c r="P21" s="22">
        <f t="shared" si="26"/>
        <v>7.0000000000000007E-2</v>
      </c>
      <c r="Q21" s="22">
        <f t="shared" si="6"/>
        <v>7.0000000000000007E-2</v>
      </c>
      <c r="R21" s="22">
        <f t="shared" si="7"/>
        <v>7.0000000000000007E-2</v>
      </c>
      <c r="S21" s="22">
        <f t="shared" si="8"/>
        <v>7.0000000000000007E-2</v>
      </c>
      <c r="T21" s="22">
        <f t="shared" si="9"/>
        <v>7.0000000000000007E-2</v>
      </c>
      <c r="U21" s="22">
        <f t="shared" si="10"/>
        <v>7.0000000000000007E-2</v>
      </c>
      <c r="V21" s="22">
        <f t="shared" si="11"/>
        <v>7.0000000000000007E-2</v>
      </c>
      <c r="W21" s="22">
        <f t="shared" si="12"/>
        <v>7.0000000000000007E-2</v>
      </c>
      <c r="X21" s="22">
        <f t="shared" si="13"/>
        <v>7.0000000000000007E-2</v>
      </c>
      <c r="Y21" s="22">
        <f t="shared" si="14"/>
        <v>0.06</v>
      </c>
      <c r="Z21" s="22">
        <f t="shared" si="15"/>
        <v>7.0000000000000007E-2</v>
      </c>
      <c r="AA21" s="22">
        <f t="shared" si="16"/>
        <v>7.0000000000000007E-2</v>
      </c>
      <c r="AB21" s="22">
        <f t="shared" si="17"/>
        <v>7.0000000000000007E-2</v>
      </c>
      <c r="AC21" s="22">
        <f t="shared" si="18"/>
        <v>7.0000000000000007E-2</v>
      </c>
      <c r="AD21" s="22">
        <f t="shared" si="19"/>
        <v>0.09</v>
      </c>
      <c r="AE21" s="22">
        <f t="shared" si="20"/>
        <v>0.06</v>
      </c>
      <c r="AF21" s="22">
        <f t="shared" si="21"/>
        <v>7.0000000000000007E-2</v>
      </c>
      <c r="AG21" s="22">
        <f t="shared" si="22"/>
        <v>0.06</v>
      </c>
      <c r="AH21" s="22">
        <f t="shared" si="23"/>
        <v>7.0000000000000007E-2</v>
      </c>
      <c r="AI21" s="22">
        <f t="shared" si="24"/>
        <v>7.0000000000000007E-2</v>
      </c>
      <c r="AJ21" s="22">
        <f t="shared" si="25"/>
        <v>7.0000000000000007E-2</v>
      </c>
    </row>
    <row r="22" spans="1:36" ht="12.95" customHeight="1">
      <c r="A22" s="21">
        <v>179</v>
      </c>
      <c r="B22" s="64" t="s">
        <v>89</v>
      </c>
      <c r="C22" s="64"/>
      <c r="D22" s="21">
        <v>16</v>
      </c>
      <c r="E22" s="21">
        <v>16</v>
      </c>
      <c r="F22" s="4">
        <f t="shared" si="0"/>
        <v>0.15</v>
      </c>
      <c r="G22" s="5"/>
      <c r="H22" s="21"/>
      <c r="I22" s="21"/>
      <c r="J22" s="1" t="s">
        <v>15</v>
      </c>
      <c r="K22" s="22">
        <f t="shared" si="1"/>
        <v>0.16</v>
      </c>
      <c r="L22" s="22">
        <f t="shared" si="2"/>
        <v>0.17</v>
      </c>
      <c r="M22" s="22">
        <f t="shared" si="3"/>
        <v>0.17</v>
      </c>
      <c r="N22" s="22">
        <f t="shared" si="4"/>
        <v>0.17</v>
      </c>
      <c r="O22" s="22">
        <f t="shared" si="5"/>
        <v>0.17</v>
      </c>
      <c r="P22" s="22">
        <f t="shared" si="26"/>
        <v>0.17</v>
      </c>
      <c r="Q22" s="22">
        <f t="shared" si="6"/>
        <v>0.15</v>
      </c>
      <c r="R22" s="22">
        <f t="shared" si="7"/>
        <v>0.17</v>
      </c>
      <c r="S22" s="22">
        <f t="shared" si="8"/>
        <v>0.17</v>
      </c>
      <c r="T22" s="22">
        <f t="shared" si="9"/>
        <v>0.18</v>
      </c>
      <c r="U22" s="22">
        <f t="shared" si="10"/>
        <v>0.17</v>
      </c>
      <c r="V22" s="22">
        <f t="shared" si="11"/>
        <v>0.17</v>
      </c>
      <c r="W22" s="22">
        <f t="shared" si="12"/>
        <v>0.16</v>
      </c>
      <c r="X22" s="22">
        <f t="shared" si="13"/>
        <v>0.17</v>
      </c>
      <c r="Y22" s="22">
        <f t="shared" si="14"/>
        <v>0.14000000000000001</v>
      </c>
      <c r="Z22" s="22">
        <f t="shared" si="15"/>
        <v>0.16</v>
      </c>
      <c r="AA22" s="22">
        <f t="shared" si="16"/>
        <v>0.15</v>
      </c>
      <c r="AB22" s="22">
        <f t="shared" si="17"/>
        <v>0.16</v>
      </c>
      <c r="AC22" s="22">
        <f t="shared" si="18"/>
        <v>0.17</v>
      </c>
      <c r="AD22" s="22">
        <f t="shared" si="19"/>
        <v>0.2</v>
      </c>
      <c r="AE22" s="22">
        <f t="shared" si="20"/>
        <v>0.15</v>
      </c>
      <c r="AF22" s="22">
        <f t="shared" si="21"/>
        <v>0.16</v>
      </c>
      <c r="AG22" s="22">
        <f t="shared" si="22"/>
        <v>0.14000000000000001</v>
      </c>
      <c r="AH22" s="22">
        <f t="shared" si="23"/>
        <v>0.15</v>
      </c>
      <c r="AI22" s="22">
        <f t="shared" si="24"/>
        <v>0.17</v>
      </c>
      <c r="AJ22" s="22">
        <f t="shared" si="25"/>
        <v>0.15</v>
      </c>
    </row>
    <row r="23" spans="1:36" ht="12.95" customHeight="1">
      <c r="A23" s="21">
        <v>180</v>
      </c>
      <c r="B23" s="64" t="s">
        <v>74</v>
      </c>
      <c r="C23" s="64"/>
      <c r="D23" s="21">
        <v>14</v>
      </c>
      <c r="E23" s="21">
        <v>15</v>
      </c>
      <c r="F23" s="4">
        <f t="shared" si="0"/>
        <v>0.11</v>
      </c>
      <c r="G23" s="5"/>
      <c r="H23" s="21" t="s">
        <v>71</v>
      </c>
      <c r="I23" s="21" t="s">
        <v>78</v>
      </c>
      <c r="J23" s="1" t="s">
        <v>15</v>
      </c>
      <c r="K23" s="22">
        <f t="shared" si="1"/>
        <v>0.12</v>
      </c>
      <c r="L23" s="22">
        <f t="shared" si="2"/>
        <v>0.12</v>
      </c>
      <c r="M23" s="22">
        <f t="shared" si="3"/>
        <v>0.13</v>
      </c>
      <c r="N23" s="22">
        <f t="shared" si="4"/>
        <v>0.13</v>
      </c>
      <c r="O23" s="22">
        <f t="shared" si="5"/>
        <v>0.13</v>
      </c>
      <c r="P23" s="22">
        <f t="shared" si="26"/>
        <v>0.12</v>
      </c>
      <c r="Q23" s="22">
        <f t="shared" si="6"/>
        <v>0.11</v>
      </c>
      <c r="R23" s="22">
        <f t="shared" si="7"/>
        <v>0.12</v>
      </c>
      <c r="S23" s="22">
        <f t="shared" si="8"/>
        <v>0.13</v>
      </c>
      <c r="T23" s="22">
        <f t="shared" si="9"/>
        <v>0.13</v>
      </c>
      <c r="U23" s="22">
        <f t="shared" si="10"/>
        <v>0.12</v>
      </c>
      <c r="V23" s="22">
        <f t="shared" si="11"/>
        <v>0.12</v>
      </c>
      <c r="W23" s="22">
        <f t="shared" si="12"/>
        <v>0.12</v>
      </c>
      <c r="X23" s="22">
        <f t="shared" si="13"/>
        <v>0.12</v>
      </c>
      <c r="Y23" s="22">
        <f t="shared" si="14"/>
        <v>0.1</v>
      </c>
      <c r="Z23" s="22">
        <f t="shared" si="15"/>
        <v>0.12</v>
      </c>
      <c r="AA23" s="22">
        <f t="shared" si="16"/>
        <v>0.11</v>
      </c>
      <c r="AB23" s="22">
        <f t="shared" si="17"/>
        <v>0.12</v>
      </c>
      <c r="AC23" s="22">
        <f t="shared" si="18"/>
        <v>0.12</v>
      </c>
      <c r="AD23" s="22">
        <f t="shared" si="19"/>
        <v>0.15</v>
      </c>
      <c r="AE23" s="22">
        <f t="shared" si="20"/>
        <v>0.11</v>
      </c>
      <c r="AF23" s="22">
        <f t="shared" si="21"/>
        <v>0.12</v>
      </c>
      <c r="AG23" s="22">
        <f t="shared" si="22"/>
        <v>0.1</v>
      </c>
      <c r="AH23" s="22">
        <f t="shared" si="23"/>
        <v>0.11</v>
      </c>
      <c r="AI23" s="22">
        <f t="shared" si="24"/>
        <v>0.12</v>
      </c>
      <c r="AJ23" s="22">
        <f t="shared" si="25"/>
        <v>0.11</v>
      </c>
    </row>
    <row r="24" spans="1:36" ht="12.95" customHeight="1">
      <c r="A24" s="21">
        <v>181</v>
      </c>
      <c r="B24" s="64" t="s">
        <v>74</v>
      </c>
      <c r="C24" s="64"/>
      <c r="D24" s="21">
        <v>8</v>
      </c>
      <c r="E24" s="21">
        <v>7</v>
      </c>
      <c r="F24" s="4">
        <f t="shared" si="0"/>
        <v>0.02</v>
      </c>
      <c r="G24" s="21" t="s">
        <v>68</v>
      </c>
      <c r="H24" s="21" t="s">
        <v>69</v>
      </c>
      <c r="I24" s="21" t="s">
        <v>70</v>
      </c>
      <c r="J24" s="1" t="s">
        <v>15</v>
      </c>
      <c r="K24" s="22">
        <f t="shared" si="1"/>
        <v>0.02</v>
      </c>
      <c r="L24" s="22">
        <f t="shared" si="2"/>
        <v>0.02</v>
      </c>
      <c r="M24" s="22">
        <f t="shared" si="3"/>
        <v>0.02</v>
      </c>
      <c r="N24" s="22">
        <f t="shared" si="4"/>
        <v>0.02</v>
      </c>
      <c r="O24" s="22">
        <f t="shared" si="5"/>
        <v>0.02</v>
      </c>
      <c r="P24" s="22">
        <f t="shared" si="26"/>
        <v>0.02</v>
      </c>
      <c r="Q24" s="22">
        <f t="shared" si="6"/>
        <v>0.02</v>
      </c>
      <c r="R24" s="22">
        <f t="shared" si="7"/>
        <v>0.02</v>
      </c>
      <c r="S24" s="22">
        <f t="shared" si="8"/>
        <v>0.02</v>
      </c>
      <c r="T24" s="22">
        <f t="shared" si="9"/>
        <v>0.02</v>
      </c>
      <c r="U24" s="22">
        <f t="shared" si="10"/>
        <v>0.02</v>
      </c>
      <c r="V24" s="22">
        <f t="shared" si="11"/>
        <v>0.02</v>
      </c>
      <c r="W24" s="22">
        <f t="shared" si="12"/>
        <v>0.02</v>
      </c>
      <c r="X24" s="22">
        <f t="shared" si="13"/>
        <v>0.02</v>
      </c>
      <c r="Y24" s="22">
        <f t="shared" si="14"/>
        <v>0.02</v>
      </c>
      <c r="Z24" s="22">
        <f t="shared" si="15"/>
        <v>0.02</v>
      </c>
      <c r="AA24" s="22">
        <f t="shared" si="16"/>
        <v>0.02</v>
      </c>
      <c r="AB24" s="22">
        <f t="shared" si="17"/>
        <v>0.02</v>
      </c>
      <c r="AC24" s="22">
        <f t="shared" si="18"/>
        <v>0.02</v>
      </c>
      <c r="AD24" s="22">
        <f t="shared" si="19"/>
        <v>0.03</v>
      </c>
      <c r="AE24" s="22">
        <f t="shared" si="20"/>
        <v>0.02</v>
      </c>
      <c r="AF24" s="22">
        <f t="shared" si="21"/>
        <v>0.02</v>
      </c>
      <c r="AG24" s="22">
        <f t="shared" si="22"/>
        <v>0.02</v>
      </c>
      <c r="AH24" s="22">
        <f t="shared" si="23"/>
        <v>0.02</v>
      </c>
      <c r="AI24" s="22">
        <f t="shared" si="24"/>
        <v>0.02</v>
      </c>
      <c r="AJ24" s="22">
        <f t="shared" si="25"/>
        <v>0.02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6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571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13</v>
      </c>
      <c r="D47" s="13">
        <f>COUNTIF(G4:G43,"*下層*")</f>
        <v>8</v>
      </c>
      <c r="E47" s="13">
        <f>COUNTA(A4:A43)</f>
        <v>21</v>
      </c>
      <c r="F47" s="9"/>
      <c r="G47" s="14">
        <f>C47*100</f>
        <v>1300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9</v>
      </c>
      <c r="E48" s="13">
        <f>ROUND(SUM(E4:E43)/E47,0)</f>
        <v>15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21</v>
      </c>
      <c r="D49" s="13">
        <f>IF(D47&gt;0,ROUND(SUMIF(G4:G43,"*下層*",D4:D43)/D47,0),"")</f>
        <v>9</v>
      </c>
      <c r="E49" s="13">
        <f>ROUND(SUM(D4:D43)/E47,0)</f>
        <v>16</v>
      </c>
      <c r="F49" s="12"/>
      <c r="G49" s="14">
        <f>C49</f>
        <v>21</v>
      </c>
      <c r="H49" s="12"/>
      <c r="I49" s="74"/>
      <c r="K49" s="26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4.7699999999999987</v>
      </c>
      <c r="D50" s="15">
        <f>SUMIF(G4:G43,"*下層*",F4:F43)</f>
        <v>0.25000000000000006</v>
      </c>
      <c r="E50" s="4">
        <f>SUM(F4:F43)</f>
        <v>5.0199999999999987</v>
      </c>
      <c r="F50" s="12"/>
      <c r="G50" s="16">
        <f>C50*100</f>
        <v>476.99999999999989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形状比＝95、Sr＝14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J52" s="27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4</v>
      </c>
      <c r="D54" s="13">
        <f>COUNTIF(H4:H43,"▲")</f>
        <v>7</v>
      </c>
      <c r="E54" s="13">
        <f>COUNTA(H4:H43)</f>
        <v>11</v>
      </c>
      <c r="F54" s="9"/>
      <c r="G54" s="14">
        <f>C54*100</f>
        <v>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19</v>
      </c>
      <c r="D55" s="13">
        <f>IF(D54&gt;0,ROUND(SUMIF(H4:H43,"▲",E4:E43)/D54,0),"")</f>
        <v>8</v>
      </c>
      <c r="E55" s="13">
        <f>ROUND(SUMIF(H4:H43,"*",E4:E43)/E54,0)</f>
        <v>12</v>
      </c>
      <c r="F55" s="12"/>
      <c r="G55" s="14">
        <f>C55</f>
        <v>19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17</v>
      </c>
      <c r="D56" s="13">
        <f>IF(D54&gt;0,ROUND(SUMIF(H4:H43,"▲",D4:D43)/D54,0),"")</f>
        <v>9</v>
      </c>
      <c r="E56" s="13">
        <f>ROUND(SUMIF(H4:H43,"*",D4:D43)/E54,0)</f>
        <v>12</v>
      </c>
      <c r="F56" s="12"/>
      <c r="G56" s="14">
        <f>C56</f>
        <v>17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0.88</v>
      </c>
      <c r="D57" s="15">
        <f>SUMIF(H4:H43,"▲",F4:F43)</f>
        <v>0.23</v>
      </c>
      <c r="E57" s="15">
        <f>SUM(C57:D57)</f>
        <v>1.1100000000000001</v>
      </c>
      <c r="F57" s="12"/>
      <c r="G57" s="18">
        <f>C57*100</f>
        <v>88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30.8</v>
      </c>
      <c r="D61" s="19">
        <f>IF(D47&gt;0,ROUND(D54/D47*100,1),"")</f>
        <v>87.5</v>
      </c>
      <c r="E61" s="19">
        <f>ROUND(E54/E47*100,1)</f>
        <v>52.4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18.399999999999999</v>
      </c>
      <c r="D62" s="19">
        <f>IF(D47&gt;0,ROUND(D57/D50*100,1),"")</f>
        <v>92</v>
      </c>
      <c r="E62" s="19">
        <f>ROUND(E57/E50*100,1)</f>
        <v>22.1</v>
      </c>
      <c r="F62" s="9"/>
      <c r="G62" s="9"/>
      <c r="H62" s="9"/>
      <c r="I62" s="75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5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5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I65" s="25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9</v>
      </c>
      <c r="D66" s="13">
        <f>D47-D54</f>
        <v>1</v>
      </c>
      <c r="E66" s="13">
        <f>SUM(C66:D66)</f>
        <v>10</v>
      </c>
      <c r="F66" s="9"/>
      <c r="G66" s="14">
        <f>C66*100</f>
        <v>900</v>
      </c>
      <c r="I66" s="25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20</v>
      </c>
      <c r="D67" s="13">
        <f>IF(D66&gt;0,ROUND(SUMIFS(E4:E43,G4:G43,"*下層*",H4:H43,"")/D66,0),"")</f>
        <v>9</v>
      </c>
      <c r="E67" s="13">
        <f>IF(E66&gt;0,ROUND(SUMIF(H4:H43,"",E4:E43)/E66,0),"")</f>
        <v>19</v>
      </c>
      <c r="F67" s="12"/>
      <c r="G67" s="14">
        <f>C67</f>
        <v>20</v>
      </c>
      <c r="I67" s="25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22</v>
      </c>
      <c r="D68" s="13">
        <f>IF(D66&gt;0,ROUND(SUMIFS(D4:D43,G4:G43,"*下層*",H4:H43,"")/D66,0),"")</f>
        <v>8</v>
      </c>
      <c r="E68" s="13">
        <f>IF(E66&gt;0,ROUND(SUMIF(H4:H43,"",D4:D43)/E66,0),"")</f>
        <v>21</v>
      </c>
      <c r="F68" s="12"/>
      <c r="G68" s="14">
        <f>C68</f>
        <v>22</v>
      </c>
      <c r="I68" s="25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3.8899999999999988</v>
      </c>
      <c r="D69" s="15">
        <f>IF(D66&gt;0,D50-D57,"")</f>
        <v>2.0000000000000046E-2</v>
      </c>
      <c r="E69" s="4">
        <f>SUM(C69:D69)</f>
        <v>3.9099999999999988</v>
      </c>
      <c r="F69" s="12"/>
      <c r="G69" s="16">
        <f>C69*100</f>
        <v>388.99999999999989</v>
      </c>
      <c r="I69" s="25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形状比＝91、Sr＝17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47" priority="16" stopIfTrue="1">
      <formula>AND(($H4="スギ"),(#REF!&lt;12))</formula>
    </cfRule>
  </conditionalFormatting>
  <conditionalFormatting sqref="L4:L43">
    <cfRule type="expression" dxfId="846" priority="15" stopIfTrue="1">
      <formula>AND(($H4="スギ"),(#REF!&lt;22),(#REF!&gt;=12))</formula>
    </cfRule>
  </conditionalFormatting>
  <conditionalFormatting sqref="M4:M43">
    <cfRule type="expression" dxfId="845" priority="14" stopIfTrue="1">
      <formula>AND(($H4="スギ"),(#REF!&lt;32),(#REF!&gt;=22))</formula>
    </cfRule>
  </conditionalFormatting>
  <conditionalFormatting sqref="N4:N43">
    <cfRule type="expression" dxfId="844" priority="13" stopIfTrue="1">
      <formula>AND(($H4="スギ"),(#REF!&lt;42),(#REF!&gt;=32))</formula>
    </cfRule>
  </conditionalFormatting>
  <conditionalFormatting sqref="S4:S43">
    <cfRule type="expression" dxfId="843" priority="9" stopIfTrue="1">
      <formula>AND(($H4="ヒノキ"),(#REF!&lt;32),(#REF!&gt;=22))</formula>
    </cfRule>
  </conditionalFormatting>
  <conditionalFormatting sqref="Z4:AF43 U4:U43 AJ4:AJ43 O4:P43">
    <cfRule type="expression" dxfId="842" priority="12" stopIfTrue="1">
      <formula>AND(($H4="スギ"),(#REF!&gt;=42))</formula>
    </cfRule>
  </conditionalFormatting>
  <conditionalFormatting sqref="Z4:AF43 AJ4:AJ43 T4:U43">
    <cfRule type="expression" dxfId="841" priority="8" stopIfTrue="1">
      <formula>AND(($H4="ヒノキ"),(#REF!&gt;=32))</formula>
    </cfRule>
  </conditionalFormatting>
  <conditionalFormatting sqref="AA4:AA43 Q4:Q43">
    <cfRule type="expression" dxfId="840" priority="11" stopIfTrue="1">
      <formula>AND(($H4="ヒノキ"),(#REF!&lt;12))</formula>
    </cfRule>
  </conditionalFormatting>
  <conditionalFormatting sqref="AA4:AA43 V4:V43">
    <cfRule type="expression" dxfId="839" priority="7" stopIfTrue="1">
      <formula>AND(($H4="アカマツ"),(#REF!&lt;12))</formula>
    </cfRule>
  </conditionalFormatting>
  <conditionalFormatting sqref="AB4:AB43 W4:W43">
    <cfRule type="expression" dxfId="838" priority="6" stopIfTrue="1">
      <formula>AND(($H4="アカマツ"),(#REF!&lt;22),(#REF!&gt;=12))</formula>
    </cfRule>
  </conditionalFormatting>
  <conditionalFormatting sqref="AB4:AE43 R4:R43">
    <cfRule type="expression" dxfId="837" priority="10" stopIfTrue="1">
      <formula>AND(($H4="ヒノキ"),(#REF!&lt;22),(#REF!&gt;=12))</formula>
    </cfRule>
  </conditionalFormatting>
  <conditionalFormatting sqref="AC4:AC43 X4:X43">
    <cfRule type="expression" dxfId="836" priority="5" stopIfTrue="1">
      <formula>AND(($H4="アカマツ"),(#REF!&lt;42),(#REF!&gt;=22))</formula>
    </cfRule>
  </conditionalFormatting>
  <conditionalFormatting sqref="AG4:AG43">
    <cfRule type="expression" dxfId="835" priority="3" stopIfTrue="1">
      <formula>AND(($H4&lt;&gt;"スギ"),($H4&lt;&gt;"ヒノキ"),($H4&lt;&gt;"アカマツ"),(#REF!&lt;12))</formula>
    </cfRule>
  </conditionalFormatting>
  <conditionalFormatting sqref="AH4:AH43">
    <cfRule type="expression" dxfId="83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3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3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38B09-0A5B-41F9-9066-79A64BA775E2}">
  <sheetPr>
    <tabColor rgb="FFFFFF00"/>
  </sheetPr>
  <dimension ref="A1:AJ120"/>
  <sheetViews>
    <sheetView showGridLines="0" view="pageBreakPreview" topLeftCell="A25" zoomScale="98" zoomScaleNormal="85" zoomScaleSheetLayoutView="98" workbookViewId="0">
      <selection activeCell="I22" sqref="I22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  <c r="D1" s="1" t="s">
        <v>255</v>
      </c>
    </row>
    <row r="2" spans="1:36" ht="21" customHeight="1">
      <c r="A2" s="65" t="s">
        <v>256</v>
      </c>
      <c r="B2" s="65"/>
      <c r="C2" s="65"/>
      <c r="D2" s="65"/>
      <c r="E2" s="65"/>
      <c r="F2" s="65"/>
      <c r="G2" s="65"/>
      <c r="H2" s="66" t="s">
        <v>311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921</v>
      </c>
      <c r="B4" s="78" t="s">
        <v>360</v>
      </c>
      <c r="C4" s="79"/>
      <c r="D4" s="21">
        <v>16</v>
      </c>
      <c r="E4" s="21">
        <v>12</v>
      </c>
      <c r="F4" s="4">
        <f t="shared" ref="F4:F43" si="0">IF(D4&gt;0,IF(B4="スギ",P4,IF(B4="ヒノキ",U4,IF(B4="アカマツ",Z4,IF(B4="カラマツ",AF4,AJ4)))),"")</f>
        <v>0.11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0.12</v>
      </c>
      <c r="L4" s="22">
        <f t="shared" ref="L4:L43" si="2">ROUND(10^(-5+0.73504+1.83346*LOG(D4)+1.06569*LOG(E4)),2)</f>
        <v>0.12</v>
      </c>
      <c r="M4" s="22">
        <f t="shared" ref="M4:M43" si="3">ROUND(10^(-5+0.71514+1.74357*LOG(D4)+1.17719*LOG(E4)),2)</f>
        <v>0.12</v>
      </c>
      <c r="N4" s="22">
        <f t="shared" ref="N4:N43" si="4">ROUND(10^(-5+0.82956+1.76381*LOG(D4)+1.06412*LOG(E4)),2)</f>
        <v>0.13</v>
      </c>
      <c r="O4" s="22">
        <f t="shared" ref="O4:O43" si="5">ROUND(10^(-5+0.88226+1.79204*LOG(D4)+0.99303*LOG(E4)),2)</f>
        <v>0.13</v>
      </c>
      <c r="P4" s="22">
        <f>HLOOKUP($D4,K$3:O$43,MATCH($A4,$A$3:$A$43,0),1)</f>
        <v>0.12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0.12</v>
      </c>
      <c r="R4" s="22">
        <f t="shared" ref="R4:R43" si="7">ROUND(10^(1.905709*LOG(D4)+1.011385*LOG(E4)-4.293729),2)</f>
        <v>0.12</v>
      </c>
      <c r="S4" s="22">
        <f t="shared" ref="S4:S43" si="8">ROUND(10^(1.771888*LOG(D4)+1.138415*LOG(E4)-4.271259),2)</f>
        <v>0.12</v>
      </c>
      <c r="T4" s="22">
        <f t="shared" ref="T4:T43" si="9">ROUND(10^(1.671519*LOG(D4)+1.363617*LOG(E4)-4.404407),2)</f>
        <v>0.12</v>
      </c>
      <c r="U4" s="22">
        <f t="shared" ref="U4:U43" si="10">HLOOKUP($D4,Q$3:T$43,MATCH($A4,$A$3:$A$43,0),1)</f>
        <v>0.12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0.13</v>
      </c>
      <c r="W4" s="22">
        <f t="shared" ref="W4:W43" si="12">ROUND(10^(-4.155639+1.847898*LOG(D4)+0.951955*LOG(E4)),2)</f>
        <v>0.12</v>
      </c>
      <c r="X4" s="22">
        <f t="shared" ref="X4:X43" si="13">ROUND(10^(-4.194535+1.804172*LOG(D4)+1.034248*LOG(E4)),2)</f>
        <v>0.12</v>
      </c>
      <c r="Y4" s="22">
        <f t="shared" ref="Y4:Y43" si="14">ROUND(10^(-4.42347+2.006485*LOG(D4)+0.967757*LOG(E4)),2)</f>
        <v>0.11</v>
      </c>
      <c r="Z4" s="22">
        <f t="shared" ref="Z4:Z43" si="15">HLOOKUP($D4,V$3:Y$43,MATCH($A4,$A$3:$A$43,0),1)</f>
        <v>0.12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0.11</v>
      </c>
      <c r="AB4" s="22">
        <f t="shared" ref="AB4:AB43" si="17">ROUND(10^(1.979213*LOG(D4)+0.998347*LOG(E4)-4.369281),2)</f>
        <v>0.12</v>
      </c>
      <c r="AC4" s="22">
        <f t="shared" ref="AC4:AC43" si="18">ROUND(10^(1.904401*LOG(D4)+1.062478*LOG(E4)-4.348104),2)</f>
        <v>0.12</v>
      </c>
      <c r="AD4" s="22">
        <f t="shared" ref="AD4:AD43" si="19">ROUND(10^(1.640825*LOG(D4)+1.080387*LOG(E4)-3.976731),2)</f>
        <v>0.15</v>
      </c>
      <c r="AE4" s="22">
        <f t="shared" ref="AE4:AE43" si="20">ROUND(10^(1.90887*LOG(D4)+1.088002*LOG(E4)-4.431495),2)</f>
        <v>0.11</v>
      </c>
      <c r="AF4" s="22">
        <f t="shared" ref="AF4:AF43" si="21">HLOOKUP($D4,AA$3:AE$43,MATCH($A4,$A$3:$A$43,0),1)</f>
        <v>0.12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0.11</v>
      </c>
      <c r="AH4" s="22">
        <f t="shared" ref="AH4:AH43" si="23">ROUND(10^(1.93813902*LOG(D4)+0.96697002*LOG(E4)-4.32216295),2)</f>
        <v>0.11</v>
      </c>
      <c r="AI4" s="22">
        <f t="shared" ref="AI4:AI43" si="24">ROUND(10^(1.82464098*LOG(D4)+0.97625989*LOG(E4)-4.15096808),2)</f>
        <v>0.13</v>
      </c>
      <c r="AJ4" s="22">
        <f t="shared" ref="AJ4:AJ43" si="25">HLOOKUP($D4,AG$3:AI$43,MATCH($A4,$A$3:$A$43,0),1)</f>
        <v>0.11</v>
      </c>
    </row>
    <row r="5" spans="1:36" ht="12.95" customHeight="1">
      <c r="A5" s="21">
        <v>922</v>
      </c>
      <c r="B5" s="78" t="s">
        <v>360</v>
      </c>
      <c r="C5" s="79"/>
      <c r="D5" s="21">
        <v>12</v>
      </c>
      <c r="E5" s="21">
        <v>12</v>
      </c>
      <c r="F5" s="4">
        <f t="shared" si="0"/>
        <v>7.0000000000000007E-2</v>
      </c>
      <c r="G5" s="5"/>
      <c r="H5" s="21" t="s">
        <v>368</v>
      </c>
      <c r="I5" s="21" t="s">
        <v>369</v>
      </c>
      <c r="J5" s="1" t="s">
        <v>15</v>
      </c>
      <c r="K5" s="22">
        <f t="shared" si="1"/>
        <v>7.0000000000000007E-2</v>
      </c>
      <c r="L5" s="22">
        <f t="shared" si="2"/>
        <v>7.0000000000000007E-2</v>
      </c>
      <c r="M5" s="22">
        <f t="shared" si="3"/>
        <v>7.0000000000000007E-2</v>
      </c>
      <c r="N5" s="22">
        <f t="shared" si="4"/>
        <v>0.08</v>
      </c>
      <c r="O5" s="22">
        <f t="shared" si="5"/>
        <v>0.08</v>
      </c>
      <c r="P5" s="22">
        <f t="shared" ref="P5:P43" si="26">HLOOKUP($D5,K$3:O$43,MATCH(A5,$A$3:$A$43,0),1)</f>
        <v>7.0000000000000007E-2</v>
      </c>
      <c r="Q5" s="22">
        <f t="shared" si="6"/>
        <v>7.0000000000000007E-2</v>
      </c>
      <c r="R5" s="22">
        <f t="shared" si="7"/>
        <v>7.0000000000000007E-2</v>
      </c>
      <c r="S5" s="22">
        <f t="shared" si="8"/>
        <v>7.0000000000000007E-2</v>
      </c>
      <c r="T5" s="22">
        <f t="shared" si="9"/>
        <v>7.0000000000000007E-2</v>
      </c>
      <c r="U5" s="22">
        <f t="shared" si="10"/>
        <v>7.0000000000000007E-2</v>
      </c>
      <c r="V5" s="22">
        <f t="shared" si="11"/>
        <v>7.0000000000000007E-2</v>
      </c>
      <c r="W5" s="22">
        <f t="shared" si="12"/>
        <v>7.0000000000000007E-2</v>
      </c>
      <c r="X5" s="22">
        <f t="shared" si="13"/>
        <v>7.0000000000000007E-2</v>
      </c>
      <c r="Y5" s="22">
        <f t="shared" si="14"/>
        <v>0.06</v>
      </c>
      <c r="Z5" s="22">
        <f t="shared" si="15"/>
        <v>7.0000000000000007E-2</v>
      </c>
      <c r="AA5" s="22">
        <f t="shared" si="16"/>
        <v>7.0000000000000007E-2</v>
      </c>
      <c r="AB5" s="22">
        <f t="shared" si="17"/>
        <v>7.0000000000000007E-2</v>
      </c>
      <c r="AC5" s="22">
        <f t="shared" si="18"/>
        <v>7.0000000000000007E-2</v>
      </c>
      <c r="AD5" s="22">
        <f t="shared" si="19"/>
        <v>0.09</v>
      </c>
      <c r="AE5" s="22">
        <f t="shared" si="20"/>
        <v>0.06</v>
      </c>
      <c r="AF5" s="22">
        <f t="shared" si="21"/>
        <v>7.0000000000000007E-2</v>
      </c>
      <c r="AG5" s="22">
        <f t="shared" si="22"/>
        <v>0.06</v>
      </c>
      <c r="AH5" s="22">
        <f t="shared" si="23"/>
        <v>7.0000000000000007E-2</v>
      </c>
      <c r="AI5" s="22">
        <f t="shared" si="24"/>
        <v>7.0000000000000007E-2</v>
      </c>
      <c r="AJ5" s="22">
        <f t="shared" si="25"/>
        <v>7.0000000000000007E-2</v>
      </c>
    </row>
    <row r="6" spans="1:36" ht="12.95" customHeight="1">
      <c r="A6" s="21">
        <v>923</v>
      </c>
      <c r="B6" s="78" t="s">
        <v>360</v>
      </c>
      <c r="C6" s="79"/>
      <c r="D6" s="21">
        <v>10</v>
      </c>
      <c r="E6" s="21">
        <v>7</v>
      </c>
      <c r="F6" s="4">
        <f t="shared" si="0"/>
        <v>0.03</v>
      </c>
      <c r="G6" s="5" t="s">
        <v>365</v>
      </c>
      <c r="H6" s="21" t="s">
        <v>368</v>
      </c>
      <c r="I6" s="21" t="s">
        <v>370</v>
      </c>
      <c r="J6" s="1" t="s">
        <v>15</v>
      </c>
      <c r="K6" s="22">
        <f t="shared" si="1"/>
        <v>0.03</v>
      </c>
      <c r="L6" s="22">
        <f t="shared" si="2"/>
        <v>0.03</v>
      </c>
      <c r="M6" s="22">
        <f t="shared" si="3"/>
        <v>0.03</v>
      </c>
      <c r="N6" s="22">
        <f t="shared" si="4"/>
        <v>0.03</v>
      </c>
      <c r="O6" s="22">
        <f t="shared" si="5"/>
        <v>0.03</v>
      </c>
      <c r="P6" s="22">
        <f t="shared" si="26"/>
        <v>0.03</v>
      </c>
      <c r="Q6" s="22">
        <f t="shared" si="6"/>
        <v>0.03</v>
      </c>
      <c r="R6" s="22">
        <f t="shared" si="7"/>
        <v>0.03</v>
      </c>
      <c r="S6" s="22">
        <f t="shared" si="8"/>
        <v>0.03</v>
      </c>
      <c r="T6" s="22">
        <f t="shared" si="9"/>
        <v>0.03</v>
      </c>
      <c r="U6" s="22">
        <f t="shared" si="10"/>
        <v>0.03</v>
      </c>
      <c r="V6" s="22">
        <f t="shared" si="11"/>
        <v>0.03</v>
      </c>
      <c r="W6" s="22">
        <f t="shared" si="12"/>
        <v>0.03</v>
      </c>
      <c r="X6" s="22">
        <f t="shared" si="13"/>
        <v>0.03</v>
      </c>
      <c r="Y6" s="22">
        <f t="shared" si="14"/>
        <v>0.03</v>
      </c>
      <c r="Z6" s="22">
        <f t="shared" si="15"/>
        <v>0.03</v>
      </c>
      <c r="AA6" s="22">
        <f t="shared" si="16"/>
        <v>0.03</v>
      </c>
      <c r="AB6" s="22">
        <f t="shared" si="17"/>
        <v>0.03</v>
      </c>
      <c r="AC6" s="22">
        <f t="shared" si="18"/>
        <v>0.03</v>
      </c>
      <c r="AD6" s="22">
        <f t="shared" si="19"/>
        <v>0.04</v>
      </c>
      <c r="AE6" s="22">
        <f t="shared" si="20"/>
        <v>0.02</v>
      </c>
      <c r="AF6" s="22">
        <f t="shared" si="21"/>
        <v>0.03</v>
      </c>
      <c r="AG6" s="22">
        <f t="shared" si="22"/>
        <v>0.03</v>
      </c>
      <c r="AH6" s="22">
        <f t="shared" si="23"/>
        <v>0.03</v>
      </c>
      <c r="AI6" s="22">
        <f t="shared" si="24"/>
        <v>0.03</v>
      </c>
      <c r="AJ6" s="22">
        <f t="shared" si="25"/>
        <v>0.03</v>
      </c>
    </row>
    <row r="7" spans="1:36" ht="12.95" customHeight="1">
      <c r="A7" s="21">
        <v>924</v>
      </c>
      <c r="B7" s="78" t="s">
        <v>360</v>
      </c>
      <c r="C7" s="79"/>
      <c r="D7" s="21">
        <v>10</v>
      </c>
      <c r="E7" s="21">
        <v>10</v>
      </c>
      <c r="F7" s="4">
        <f t="shared" si="0"/>
        <v>0.04</v>
      </c>
      <c r="G7" s="5"/>
      <c r="H7" s="21"/>
      <c r="I7" s="21"/>
      <c r="J7" s="1" t="s">
        <v>15</v>
      </c>
      <c r="K7" s="22">
        <f t="shared" si="1"/>
        <v>0.04</v>
      </c>
      <c r="L7" s="22">
        <f t="shared" si="2"/>
        <v>0.04</v>
      </c>
      <c r="M7" s="22">
        <f t="shared" si="3"/>
        <v>0.04</v>
      </c>
      <c r="N7" s="22">
        <f t="shared" si="4"/>
        <v>0.05</v>
      </c>
      <c r="O7" s="22">
        <f t="shared" si="5"/>
        <v>0.05</v>
      </c>
      <c r="P7" s="22">
        <f t="shared" si="26"/>
        <v>0.04</v>
      </c>
      <c r="Q7" s="22">
        <f t="shared" si="6"/>
        <v>0.04</v>
      </c>
      <c r="R7" s="22">
        <f t="shared" si="7"/>
        <v>0.04</v>
      </c>
      <c r="S7" s="22">
        <f t="shared" si="8"/>
        <v>0.04</v>
      </c>
      <c r="T7" s="22">
        <f t="shared" si="9"/>
        <v>0.04</v>
      </c>
      <c r="U7" s="22">
        <f t="shared" si="10"/>
        <v>0.04</v>
      </c>
      <c r="V7" s="22">
        <f t="shared" si="11"/>
        <v>0.04</v>
      </c>
      <c r="W7" s="22">
        <f t="shared" si="12"/>
        <v>0.04</v>
      </c>
      <c r="X7" s="22">
        <f t="shared" si="13"/>
        <v>0.04</v>
      </c>
      <c r="Y7" s="22">
        <f t="shared" si="14"/>
        <v>0.04</v>
      </c>
      <c r="Z7" s="22">
        <f t="shared" si="15"/>
        <v>0.04</v>
      </c>
      <c r="AA7" s="22">
        <f t="shared" si="16"/>
        <v>0.04</v>
      </c>
      <c r="AB7" s="22">
        <f t="shared" si="17"/>
        <v>0.04</v>
      </c>
      <c r="AC7" s="22">
        <f t="shared" si="18"/>
        <v>0.04</v>
      </c>
      <c r="AD7" s="22">
        <f t="shared" si="19"/>
        <v>0.06</v>
      </c>
      <c r="AE7" s="22">
        <f t="shared" si="20"/>
        <v>0.04</v>
      </c>
      <c r="AF7" s="22">
        <f t="shared" si="21"/>
        <v>0.04</v>
      </c>
      <c r="AG7" s="22">
        <f t="shared" si="22"/>
        <v>0.04</v>
      </c>
      <c r="AH7" s="22">
        <f t="shared" si="23"/>
        <v>0.04</v>
      </c>
      <c r="AI7" s="22">
        <f t="shared" si="24"/>
        <v>0.04</v>
      </c>
      <c r="AJ7" s="22">
        <f t="shared" si="25"/>
        <v>0.04</v>
      </c>
    </row>
    <row r="8" spans="1:36" ht="12.95" customHeight="1">
      <c r="A8" s="21">
        <v>925</v>
      </c>
      <c r="B8" s="78" t="s">
        <v>360</v>
      </c>
      <c r="C8" s="79"/>
      <c r="D8" s="21">
        <v>10</v>
      </c>
      <c r="E8" s="21">
        <v>13</v>
      </c>
      <c r="F8" s="4">
        <f t="shared" si="0"/>
        <v>0.05</v>
      </c>
      <c r="G8" s="5"/>
      <c r="H8" s="21" t="s">
        <v>368</v>
      </c>
      <c r="I8" s="21" t="s">
        <v>369</v>
      </c>
      <c r="J8" s="1" t="s">
        <v>15</v>
      </c>
      <c r="K8" s="22">
        <f t="shared" si="1"/>
        <v>0.06</v>
      </c>
      <c r="L8" s="22">
        <f t="shared" si="2"/>
        <v>0.06</v>
      </c>
      <c r="M8" s="22">
        <f t="shared" si="3"/>
        <v>0.06</v>
      </c>
      <c r="N8" s="22">
        <f t="shared" si="4"/>
        <v>0.06</v>
      </c>
      <c r="O8" s="22">
        <f t="shared" si="5"/>
        <v>0.06</v>
      </c>
      <c r="P8" s="22">
        <f t="shared" si="26"/>
        <v>0.06</v>
      </c>
      <c r="Q8" s="22">
        <f t="shared" si="6"/>
        <v>0.05</v>
      </c>
      <c r="R8" s="22">
        <f t="shared" si="7"/>
        <v>0.05</v>
      </c>
      <c r="S8" s="22">
        <f t="shared" si="8"/>
        <v>0.06</v>
      </c>
      <c r="T8" s="22">
        <f t="shared" si="9"/>
        <v>0.06</v>
      </c>
      <c r="U8" s="22">
        <f t="shared" si="10"/>
        <v>0.05</v>
      </c>
      <c r="V8" s="22">
        <f t="shared" si="11"/>
        <v>0.06</v>
      </c>
      <c r="W8" s="22">
        <f t="shared" si="12"/>
        <v>0.06</v>
      </c>
      <c r="X8" s="22">
        <f t="shared" si="13"/>
        <v>0.06</v>
      </c>
      <c r="Y8" s="22">
        <f t="shared" si="14"/>
        <v>0.05</v>
      </c>
      <c r="Z8" s="22">
        <f t="shared" si="15"/>
        <v>0.06</v>
      </c>
      <c r="AA8" s="22">
        <f t="shared" si="16"/>
        <v>0.05</v>
      </c>
      <c r="AB8" s="22">
        <f t="shared" si="17"/>
        <v>0.05</v>
      </c>
      <c r="AC8" s="22">
        <f t="shared" si="18"/>
        <v>0.05</v>
      </c>
      <c r="AD8" s="22">
        <f t="shared" si="19"/>
        <v>7.0000000000000007E-2</v>
      </c>
      <c r="AE8" s="22">
        <f t="shared" si="20"/>
        <v>0.05</v>
      </c>
      <c r="AF8" s="22">
        <f t="shared" si="21"/>
        <v>0.05</v>
      </c>
      <c r="AG8" s="22">
        <f t="shared" si="22"/>
        <v>0.05</v>
      </c>
      <c r="AH8" s="22">
        <f t="shared" si="23"/>
        <v>0.05</v>
      </c>
      <c r="AI8" s="22">
        <f t="shared" si="24"/>
        <v>0.06</v>
      </c>
      <c r="AJ8" s="22">
        <f t="shared" si="25"/>
        <v>0.05</v>
      </c>
    </row>
    <row r="9" spans="1:36" ht="12.95" customHeight="1">
      <c r="A9" s="21">
        <v>926</v>
      </c>
      <c r="B9" s="78" t="s">
        <v>360</v>
      </c>
      <c r="C9" s="79"/>
      <c r="D9" s="21">
        <v>12</v>
      </c>
      <c r="E9" s="21">
        <v>12</v>
      </c>
      <c r="F9" s="4">
        <f t="shared" si="0"/>
        <v>7.0000000000000007E-2</v>
      </c>
      <c r="G9" s="5"/>
      <c r="H9" s="21"/>
      <c r="I9" s="21"/>
      <c r="J9" s="1" t="s">
        <v>15</v>
      </c>
      <c r="K9" s="22">
        <f t="shared" si="1"/>
        <v>7.0000000000000007E-2</v>
      </c>
      <c r="L9" s="22">
        <f t="shared" si="2"/>
        <v>7.0000000000000007E-2</v>
      </c>
      <c r="M9" s="22">
        <f t="shared" si="3"/>
        <v>7.0000000000000007E-2</v>
      </c>
      <c r="N9" s="22">
        <f t="shared" si="4"/>
        <v>0.08</v>
      </c>
      <c r="O9" s="22">
        <f t="shared" si="5"/>
        <v>0.08</v>
      </c>
      <c r="P9" s="22">
        <f t="shared" si="26"/>
        <v>7.0000000000000007E-2</v>
      </c>
      <c r="Q9" s="22">
        <f t="shared" si="6"/>
        <v>7.0000000000000007E-2</v>
      </c>
      <c r="R9" s="22">
        <f t="shared" si="7"/>
        <v>7.0000000000000007E-2</v>
      </c>
      <c r="S9" s="22">
        <f t="shared" si="8"/>
        <v>7.0000000000000007E-2</v>
      </c>
      <c r="T9" s="22">
        <f t="shared" si="9"/>
        <v>7.0000000000000007E-2</v>
      </c>
      <c r="U9" s="22">
        <f t="shared" si="10"/>
        <v>7.0000000000000007E-2</v>
      </c>
      <c r="V9" s="22">
        <f t="shared" si="11"/>
        <v>7.0000000000000007E-2</v>
      </c>
      <c r="W9" s="22">
        <f t="shared" si="12"/>
        <v>7.0000000000000007E-2</v>
      </c>
      <c r="X9" s="22">
        <f t="shared" si="13"/>
        <v>7.0000000000000007E-2</v>
      </c>
      <c r="Y9" s="22">
        <f t="shared" si="14"/>
        <v>0.06</v>
      </c>
      <c r="Z9" s="22">
        <f t="shared" si="15"/>
        <v>7.0000000000000007E-2</v>
      </c>
      <c r="AA9" s="22">
        <f t="shared" si="16"/>
        <v>7.0000000000000007E-2</v>
      </c>
      <c r="AB9" s="22">
        <f t="shared" si="17"/>
        <v>7.0000000000000007E-2</v>
      </c>
      <c r="AC9" s="22">
        <f t="shared" si="18"/>
        <v>7.0000000000000007E-2</v>
      </c>
      <c r="AD9" s="22">
        <f t="shared" si="19"/>
        <v>0.09</v>
      </c>
      <c r="AE9" s="22">
        <f t="shared" si="20"/>
        <v>0.06</v>
      </c>
      <c r="AF9" s="22">
        <f t="shared" si="21"/>
        <v>7.0000000000000007E-2</v>
      </c>
      <c r="AG9" s="22">
        <f t="shared" si="22"/>
        <v>0.06</v>
      </c>
      <c r="AH9" s="22">
        <f t="shared" si="23"/>
        <v>7.0000000000000007E-2</v>
      </c>
      <c r="AI9" s="22">
        <f t="shared" si="24"/>
        <v>7.0000000000000007E-2</v>
      </c>
      <c r="AJ9" s="22">
        <f t="shared" si="25"/>
        <v>7.0000000000000007E-2</v>
      </c>
    </row>
    <row r="10" spans="1:36" ht="12.95" customHeight="1">
      <c r="A10" s="21">
        <v>927</v>
      </c>
      <c r="B10" s="78" t="s">
        <v>361</v>
      </c>
      <c r="C10" s="79"/>
      <c r="D10" s="21">
        <v>8</v>
      </c>
      <c r="E10" s="21">
        <v>11</v>
      </c>
      <c r="F10" s="4">
        <f t="shared" si="0"/>
        <v>0.03</v>
      </c>
      <c r="G10" s="5" t="s">
        <v>366</v>
      </c>
      <c r="H10" s="21" t="s">
        <v>368</v>
      </c>
      <c r="I10" s="21" t="s">
        <v>369</v>
      </c>
      <c r="J10" s="1" t="s">
        <v>15</v>
      </c>
      <c r="K10" s="22">
        <f t="shared" si="1"/>
        <v>0.03</v>
      </c>
      <c r="L10" s="22">
        <f t="shared" si="2"/>
        <v>0.03</v>
      </c>
      <c r="M10" s="22">
        <f t="shared" si="3"/>
        <v>0.03</v>
      </c>
      <c r="N10" s="22">
        <f t="shared" si="4"/>
        <v>0.03</v>
      </c>
      <c r="O10" s="22">
        <f t="shared" si="5"/>
        <v>0.03</v>
      </c>
      <c r="P10" s="22">
        <f t="shared" si="26"/>
        <v>0.03</v>
      </c>
      <c r="Q10" s="22">
        <f t="shared" si="6"/>
        <v>0.03</v>
      </c>
      <c r="R10" s="22">
        <f t="shared" si="7"/>
        <v>0.03</v>
      </c>
      <c r="S10" s="22">
        <f t="shared" si="8"/>
        <v>0.03</v>
      </c>
      <c r="T10" s="22">
        <f t="shared" si="9"/>
        <v>0.03</v>
      </c>
      <c r="U10" s="22">
        <f t="shared" si="10"/>
        <v>0.03</v>
      </c>
      <c r="V10" s="22">
        <f t="shared" si="11"/>
        <v>0.03</v>
      </c>
      <c r="W10" s="22">
        <f t="shared" si="12"/>
        <v>0.03</v>
      </c>
      <c r="X10" s="22">
        <f t="shared" si="13"/>
        <v>0.03</v>
      </c>
      <c r="Y10" s="22">
        <f t="shared" si="14"/>
        <v>0.02</v>
      </c>
      <c r="Z10" s="22">
        <f t="shared" si="15"/>
        <v>0.03</v>
      </c>
      <c r="AA10" s="22">
        <f t="shared" si="16"/>
        <v>0.03</v>
      </c>
      <c r="AB10" s="22">
        <f t="shared" si="17"/>
        <v>0.03</v>
      </c>
      <c r="AC10" s="22">
        <f t="shared" si="18"/>
        <v>0.03</v>
      </c>
      <c r="AD10" s="22">
        <f t="shared" si="19"/>
        <v>0.04</v>
      </c>
      <c r="AE10" s="22">
        <f t="shared" si="20"/>
        <v>0.03</v>
      </c>
      <c r="AF10" s="22">
        <f t="shared" si="21"/>
        <v>0.03</v>
      </c>
      <c r="AG10" s="22">
        <f t="shared" si="22"/>
        <v>0.03</v>
      </c>
      <c r="AH10" s="22">
        <f t="shared" si="23"/>
        <v>0.03</v>
      </c>
      <c r="AI10" s="22">
        <f t="shared" si="24"/>
        <v>0.03</v>
      </c>
      <c r="AJ10" s="22">
        <f t="shared" si="25"/>
        <v>0.03</v>
      </c>
    </row>
    <row r="11" spans="1:36" ht="12.95" customHeight="1">
      <c r="A11" s="21">
        <v>928</v>
      </c>
      <c r="B11" s="78" t="s">
        <v>361</v>
      </c>
      <c r="C11" s="79"/>
      <c r="D11" s="21">
        <v>14</v>
      </c>
      <c r="E11" s="21">
        <v>14</v>
      </c>
      <c r="F11" s="4">
        <f t="shared" si="0"/>
        <v>0.1</v>
      </c>
      <c r="G11" s="5" t="s">
        <v>367</v>
      </c>
      <c r="H11" s="21" t="s">
        <v>368</v>
      </c>
      <c r="I11" s="21" t="s">
        <v>369</v>
      </c>
      <c r="J11" s="1" t="s">
        <v>15</v>
      </c>
      <c r="K11" s="22">
        <f t="shared" si="1"/>
        <v>0.11</v>
      </c>
      <c r="L11" s="22">
        <f t="shared" si="2"/>
        <v>0.11</v>
      </c>
      <c r="M11" s="22">
        <f t="shared" si="3"/>
        <v>0.12</v>
      </c>
      <c r="N11" s="22">
        <f t="shared" si="4"/>
        <v>0.12</v>
      </c>
      <c r="O11" s="22">
        <f t="shared" si="5"/>
        <v>0.12</v>
      </c>
      <c r="P11" s="22">
        <f t="shared" si="26"/>
        <v>0.11</v>
      </c>
      <c r="Q11" s="22">
        <f t="shared" si="6"/>
        <v>0.11</v>
      </c>
      <c r="R11" s="22">
        <f t="shared" si="7"/>
        <v>0.11</v>
      </c>
      <c r="S11" s="22">
        <f t="shared" si="8"/>
        <v>0.12</v>
      </c>
      <c r="T11" s="22">
        <f t="shared" si="9"/>
        <v>0.12</v>
      </c>
      <c r="U11" s="22">
        <f t="shared" si="10"/>
        <v>0.11</v>
      </c>
      <c r="V11" s="22">
        <f t="shared" si="11"/>
        <v>0.12</v>
      </c>
      <c r="W11" s="22">
        <f t="shared" si="12"/>
        <v>0.11</v>
      </c>
      <c r="X11" s="22">
        <f t="shared" si="13"/>
        <v>0.11</v>
      </c>
      <c r="Y11" s="22">
        <f t="shared" si="14"/>
        <v>0.1</v>
      </c>
      <c r="Z11" s="22">
        <f t="shared" si="15"/>
        <v>0.11</v>
      </c>
      <c r="AA11" s="22">
        <f t="shared" si="16"/>
        <v>0.1</v>
      </c>
      <c r="AB11" s="22">
        <f t="shared" si="17"/>
        <v>0.11</v>
      </c>
      <c r="AC11" s="22">
        <f t="shared" si="18"/>
        <v>0.11</v>
      </c>
      <c r="AD11" s="22">
        <f t="shared" si="19"/>
        <v>0.14000000000000001</v>
      </c>
      <c r="AE11" s="22">
        <f t="shared" si="20"/>
        <v>0.1</v>
      </c>
      <c r="AF11" s="22">
        <f t="shared" si="21"/>
        <v>0.11</v>
      </c>
      <c r="AG11" s="22">
        <f t="shared" si="22"/>
        <v>0.1</v>
      </c>
      <c r="AH11" s="22">
        <f t="shared" si="23"/>
        <v>0.1</v>
      </c>
      <c r="AI11" s="22">
        <f t="shared" si="24"/>
        <v>0.11</v>
      </c>
      <c r="AJ11" s="22">
        <f t="shared" si="25"/>
        <v>0.1</v>
      </c>
    </row>
    <row r="12" spans="1:36" ht="12.95" customHeight="1">
      <c r="A12" s="21">
        <v>929</v>
      </c>
      <c r="B12" s="78" t="s">
        <v>361</v>
      </c>
      <c r="C12" s="79"/>
      <c r="D12" s="21">
        <v>22</v>
      </c>
      <c r="E12" s="21">
        <v>15</v>
      </c>
      <c r="F12" s="4">
        <f t="shared" si="0"/>
        <v>0.26</v>
      </c>
      <c r="G12" s="5"/>
      <c r="H12" s="21" t="s">
        <v>368</v>
      </c>
      <c r="I12" s="21" t="s">
        <v>369</v>
      </c>
      <c r="J12" s="1" t="s">
        <v>15</v>
      </c>
      <c r="K12" s="22">
        <f t="shared" si="1"/>
        <v>0.26</v>
      </c>
      <c r="L12" s="22">
        <f t="shared" si="2"/>
        <v>0.28000000000000003</v>
      </c>
      <c r="M12" s="22">
        <f t="shared" si="3"/>
        <v>0.28000000000000003</v>
      </c>
      <c r="N12" s="22">
        <f t="shared" si="4"/>
        <v>0.28000000000000003</v>
      </c>
      <c r="O12" s="22">
        <f t="shared" si="5"/>
        <v>0.28999999999999998</v>
      </c>
      <c r="P12" s="22">
        <f t="shared" si="26"/>
        <v>0.28000000000000003</v>
      </c>
      <c r="Q12" s="22">
        <f t="shared" si="6"/>
        <v>0.26</v>
      </c>
      <c r="R12" s="22">
        <f t="shared" si="7"/>
        <v>0.28000000000000003</v>
      </c>
      <c r="S12" s="22">
        <f t="shared" si="8"/>
        <v>0.28000000000000003</v>
      </c>
      <c r="T12" s="22">
        <f t="shared" si="9"/>
        <v>0.28000000000000003</v>
      </c>
      <c r="U12" s="22">
        <f t="shared" si="10"/>
        <v>0.28000000000000003</v>
      </c>
      <c r="V12" s="22">
        <f t="shared" si="11"/>
        <v>0.3</v>
      </c>
      <c r="W12" s="22">
        <f t="shared" si="12"/>
        <v>0.28000000000000003</v>
      </c>
      <c r="X12" s="22">
        <f t="shared" si="13"/>
        <v>0.28000000000000003</v>
      </c>
      <c r="Y12" s="22">
        <f t="shared" si="14"/>
        <v>0.26</v>
      </c>
      <c r="Z12" s="22">
        <f t="shared" si="15"/>
        <v>0.28000000000000003</v>
      </c>
      <c r="AA12" s="22">
        <f t="shared" si="16"/>
        <v>0.25</v>
      </c>
      <c r="AB12" s="22">
        <f t="shared" si="17"/>
        <v>0.28999999999999998</v>
      </c>
      <c r="AC12" s="22">
        <f t="shared" si="18"/>
        <v>0.28999999999999998</v>
      </c>
      <c r="AD12" s="22">
        <f t="shared" si="19"/>
        <v>0.31</v>
      </c>
      <c r="AE12" s="22">
        <f t="shared" si="20"/>
        <v>0.26</v>
      </c>
      <c r="AF12" s="22">
        <f t="shared" si="21"/>
        <v>0.28999999999999998</v>
      </c>
      <c r="AG12" s="22">
        <f t="shared" si="22"/>
        <v>0.25</v>
      </c>
      <c r="AH12" s="22">
        <f t="shared" si="23"/>
        <v>0.26</v>
      </c>
      <c r="AI12" s="22">
        <f t="shared" si="24"/>
        <v>0.28000000000000003</v>
      </c>
      <c r="AJ12" s="22">
        <f t="shared" si="25"/>
        <v>0.26</v>
      </c>
    </row>
    <row r="13" spans="1:36" ht="12.95" customHeight="1">
      <c r="A13" s="21">
        <v>930</v>
      </c>
      <c r="B13" s="78" t="s">
        <v>362</v>
      </c>
      <c r="C13" s="79"/>
      <c r="D13" s="21">
        <v>20</v>
      </c>
      <c r="E13" s="21">
        <v>16</v>
      </c>
      <c r="F13" s="4">
        <f t="shared" si="0"/>
        <v>0.23</v>
      </c>
      <c r="G13" s="5" t="s">
        <v>367</v>
      </c>
      <c r="H13" s="21" t="s">
        <v>368</v>
      </c>
      <c r="I13" s="21" t="s">
        <v>369</v>
      </c>
      <c r="J13" s="1" t="s">
        <v>15</v>
      </c>
      <c r="K13" s="22">
        <f t="shared" si="1"/>
        <v>0.23</v>
      </c>
      <c r="L13" s="22">
        <f t="shared" si="2"/>
        <v>0.25</v>
      </c>
      <c r="M13" s="22">
        <f t="shared" si="3"/>
        <v>0.25</v>
      </c>
      <c r="N13" s="22">
        <f t="shared" si="4"/>
        <v>0.25</v>
      </c>
      <c r="O13" s="22">
        <f t="shared" si="5"/>
        <v>0.26</v>
      </c>
      <c r="P13" s="22">
        <f t="shared" si="26"/>
        <v>0.25</v>
      </c>
      <c r="Q13" s="22">
        <f t="shared" si="6"/>
        <v>0.23</v>
      </c>
      <c r="R13" s="22">
        <f t="shared" si="7"/>
        <v>0.25</v>
      </c>
      <c r="S13" s="22">
        <f t="shared" si="8"/>
        <v>0.25</v>
      </c>
      <c r="T13" s="22">
        <f t="shared" si="9"/>
        <v>0.26</v>
      </c>
      <c r="U13" s="22">
        <f t="shared" si="10"/>
        <v>0.25</v>
      </c>
      <c r="V13" s="22">
        <f t="shared" si="11"/>
        <v>0.26</v>
      </c>
      <c r="W13" s="22">
        <f t="shared" si="12"/>
        <v>0.25</v>
      </c>
      <c r="X13" s="22">
        <f t="shared" si="13"/>
        <v>0.25</v>
      </c>
      <c r="Y13" s="22">
        <f t="shared" si="14"/>
        <v>0.23</v>
      </c>
      <c r="Z13" s="22">
        <f t="shared" si="15"/>
        <v>0.25</v>
      </c>
      <c r="AA13" s="22">
        <f t="shared" si="16"/>
        <v>0.22</v>
      </c>
      <c r="AB13" s="22">
        <f t="shared" si="17"/>
        <v>0.26</v>
      </c>
      <c r="AC13" s="22">
        <f t="shared" si="18"/>
        <v>0.26</v>
      </c>
      <c r="AD13" s="22">
        <f t="shared" si="19"/>
        <v>0.28999999999999998</v>
      </c>
      <c r="AE13" s="22">
        <f t="shared" si="20"/>
        <v>0.23</v>
      </c>
      <c r="AF13" s="22">
        <f t="shared" si="21"/>
        <v>0.26</v>
      </c>
      <c r="AG13" s="22">
        <f t="shared" si="22"/>
        <v>0.22</v>
      </c>
      <c r="AH13" s="22">
        <f t="shared" si="23"/>
        <v>0.23</v>
      </c>
      <c r="AI13" s="22">
        <f t="shared" si="24"/>
        <v>0.25</v>
      </c>
      <c r="AJ13" s="22">
        <f t="shared" si="25"/>
        <v>0.23</v>
      </c>
    </row>
    <row r="14" spans="1:36" ht="12.95" customHeight="1">
      <c r="A14" s="21">
        <v>931</v>
      </c>
      <c r="B14" s="78" t="s">
        <v>362</v>
      </c>
      <c r="C14" s="79"/>
      <c r="D14" s="21">
        <v>16</v>
      </c>
      <c r="E14" s="21">
        <v>14</v>
      </c>
      <c r="F14" s="4">
        <f t="shared" si="0"/>
        <v>0.13</v>
      </c>
      <c r="G14" s="5" t="s">
        <v>367</v>
      </c>
      <c r="H14" s="21" t="s">
        <v>368</v>
      </c>
      <c r="I14" s="21" t="s">
        <v>369</v>
      </c>
      <c r="J14" s="1" t="s">
        <v>15</v>
      </c>
      <c r="K14" s="22">
        <f t="shared" si="1"/>
        <v>0.14000000000000001</v>
      </c>
      <c r="L14" s="22">
        <f t="shared" si="2"/>
        <v>0.15</v>
      </c>
      <c r="M14" s="22">
        <f t="shared" si="3"/>
        <v>0.15</v>
      </c>
      <c r="N14" s="22">
        <f t="shared" si="4"/>
        <v>0.15</v>
      </c>
      <c r="O14" s="22">
        <f t="shared" si="5"/>
        <v>0.15</v>
      </c>
      <c r="P14" s="22">
        <f t="shared" si="26"/>
        <v>0.15</v>
      </c>
      <c r="Q14" s="22">
        <f t="shared" si="6"/>
        <v>0.14000000000000001</v>
      </c>
      <c r="R14" s="22">
        <f t="shared" si="7"/>
        <v>0.14000000000000001</v>
      </c>
      <c r="S14" s="22">
        <f t="shared" si="8"/>
        <v>0.15</v>
      </c>
      <c r="T14" s="22">
        <f t="shared" si="9"/>
        <v>0.15</v>
      </c>
      <c r="U14" s="22">
        <f t="shared" si="10"/>
        <v>0.14000000000000001</v>
      </c>
      <c r="V14" s="22">
        <f t="shared" si="11"/>
        <v>0.15</v>
      </c>
      <c r="W14" s="22">
        <f t="shared" si="12"/>
        <v>0.14000000000000001</v>
      </c>
      <c r="X14" s="22">
        <f t="shared" si="13"/>
        <v>0.15</v>
      </c>
      <c r="Y14" s="22">
        <f t="shared" si="14"/>
        <v>0.13</v>
      </c>
      <c r="Z14" s="22">
        <f t="shared" si="15"/>
        <v>0.14000000000000001</v>
      </c>
      <c r="AA14" s="22">
        <f t="shared" si="16"/>
        <v>0.13</v>
      </c>
      <c r="AB14" s="22">
        <f t="shared" si="17"/>
        <v>0.14000000000000001</v>
      </c>
      <c r="AC14" s="22">
        <f t="shared" si="18"/>
        <v>0.15</v>
      </c>
      <c r="AD14" s="22">
        <f t="shared" si="19"/>
        <v>0.17</v>
      </c>
      <c r="AE14" s="22">
        <f t="shared" si="20"/>
        <v>0.13</v>
      </c>
      <c r="AF14" s="22">
        <f t="shared" si="21"/>
        <v>0.14000000000000001</v>
      </c>
      <c r="AG14" s="22">
        <f t="shared" si="22"/>
        <v>0.13</v>
      </c>
      <c r="AH14" s="22">
        <f t="shared" si="23"/>
        <v>0.13</v>
      </c>
      <c r="AI14" s="22">
        <f t="shared" si="24"/>
        <v>0.15</v>
      </c>
      <c r="AJ14" s="22">
        <f t="shared" si="25"/>
        <v>0.13</v>
      </c>
    </row>
    <row r="15" spans="1:36" ht="12.95" customHeight="1">
      <c r="A15" s="21">
        <v>932</v>
      </c>
      <c r="B15" s="78" t="s">
        <v>362</v>
      </c>
      <c r="C15" s="79"/>
      <c r="D15" s="21">
        <v>10</v>
      </c>
      <c r="E15" s="21">
        <v>13</v>
      </c>
      <c r="F15" s="4">
        <f t="shared" si="0"/>
        <v>0.05</v>
      </c>
      <c r="G15" s="5" t="s">
        <v>367</v>
      </c>
      <c r="H15" s="21" t="s">
        <v>368</v>
      </c>
      <c r="I15" s="21" t="s">
        <v>369</v>
      </c>
      <c r="J15" s="1" t="s">
        <v>15</v>
      </c>
      <c r="K15" s="22">
        <f t="shared" si="1"/>
        <v>0.06</v>
      </c>
      <c r="L15" s="22">
        <f t="shared" si="2"/>
        <v>0.06</v>
      </c>
      <c r="M15" s="22">
        <f t="shared" si="3"/>
        <v>0.06</v>
      </c>
      <c r="N15" s="22">
        <f t="shared" si="4"/>
        <v>0.06</v>
      </c>
      <c r="O15" s="22">
        <f t="shared" si="5"/>
        <v>0.06</v>
      </c>
      <c r="P15" s="22">
        <f t="shared" si="26"/>
        <v>0.06</v>
      </c>
      <c r="Q15" s="22">
        <f t="shared" si="6"/>
        <v>0.05</v>
      </c>
      <c r="R15" s="22">
        <f t="shared" si="7"/>
        <v>0.05</v>
      </c>
      <c r="S15" s="22">
        <f t="shared" si="8"/>
        <v>0.06</v>
      </c>
      <c r="T15" s="22">
        <f t="shared" si="9"/>
        <v>0.06</v>
      </c>
      <c r="U15" s="22">
        <f t="shared" si="10"/>
        <v>0.05</v>
      </c>
      <c r="V15" s="22">
        <f t="shared" si="11"/>
        <v>0.06</v>
      </c>
      <c r="W15" s="22">
        <f t="shared" si="12"/>
        <v>0.06</v>
      </c>
      <c r="X15" s="22">
        <f t="shared" si="13"/>
        <v>0.06</v>
      </c>
      <c r="Y15" s="22">
        <f t="shared" si="14"/>
        <v>0.05</v>
      </c>
      <c r="Z15" s="22">
        <f t="shared" si="15"/>
        <v>0.06</v>
      </c>
      <c r="AA15" s="22">
        <f t="shared" si="16"/>
        <v>0.05</v>
      </c>
      <c r="AB15" s="22">
        <f t="shared" si="17"/>
        <v>0.05</v>
      </c>
      <c r="AC15" s="22">
        <f t="shared" si="18"/>
        <v>0.05</v>
      </c>
      <c r="AD15" s="22">
        <f t="shared" si="19"/>
        <v>7.0000000000000007E-2</v>
      </c>
      <c r="AE15" s="22">
        <f t="shared" si="20"/>
        <v>0.05</v>
      </c>
      <c r="AF15" s="22">
        <f t="shared" si="21"/>
        <v>0.05</v>
      </c>
      <c r="AG15" s="22">
        <f t="shared" si="22"/>
        <v>0.05</v>
      </c>
      <c r="AH15" s="22">
        <f t="shared" si="23"/>
        <v>0.05</v>
      </c>
      <c r="AI15" s="22">
        <f t="shared" si="24"/>
        <v>0.06</v>
      </c>
      <c r="AJ15" s="22">
        <f t="shared" si="25"/>
        <v>0.05</v>
      </c>
    </row>
    <row r="16" spans="1:36" ht="12.95" customHeight="1">
      <c r="A16" s="21">
        <v>933</v>
      </c>
      <c r="B16" s="78" t="s">
        <v>362</v>
      </c>
      <c r="C16" s="79"/>
      <c r="D16" s="21">
        <v>16</v>
      </c>
      <c r="E16" s="21">
        <v>14</v>
      </c>
      <c r="F16" s="4">
        <f t="shared" si="0"/>
        <v>0.13</v>
      </c>
      <c r="G16" s="5" t="s">
        <v>367</v>
      </c>
      <c r="H16" s="21"/>
      <c r="I16" s="21"/>
      <c r="J16" s="1" t="s">
        <v>15</v>
      </c>
      <c r="K16" s="22">
        <f t="shared" si="1"/>
        <v>0.14000000000000001</v>
      </c>
      <c r="L16" s="22">
        <f t="shared" si="2"/>
        <v>0.15</v>
      </c>
      <c r="M16" s="22">
        <f t="shared" si="3"/>
        <v>0.15</v>
      </c>
      <c r="N16" s="22">
        <f t="shared" si="4"/>
        <v>0.15</v>
      </c>
      <c r="O16" s="22">
        <f t="shared" si="5"/>
        <v>0.15</v>
      </c>
      <c r="P16" s="22">
        <f t="shared" si="26"/>
        <v>0.15</v>
      </c>
      <c r="Q16" s="22">
        <f t="shared" si="6"/>
        <v>0.14000000000000001</v>
      </c>
      <c r="R16" s="22">
        <f t="shared" si="7"/>
        <v>0.14000000000000001</v>
      </c>
      <c r="S16" s="22">
        <f t="shared" si="8"/>
        <v>0.15</v>
      </c>
      <c r="T16" s="22">
        <f t="shared" si="9"/>
        <v>0.15</v>
      </c>
      <c r="U16" s="22">
        <f t="shared" si="10"/>
        <v>0.14000000000000001</v>
      </c>
      <c r="V16" s="22">
        <f t="shared" si="11"/>
        <v>0.15</v>
      </c>
      <c r="W16" s="22">
        <f t="shared" si="12"/>
        <v>0.14000000000000001</v>
      </c>
      <c r="X16" s="22">
        <f t="shared" si="13"/>
        <v>0.15</v>
      </c>
      <c r="Y16" s="22">
        <f t="shared" si="14"/>
        <v>0.13</v>
      </c>
      <c r="Z16" s="22">
        <f t="shared" si="15"/>
        <v>0.14000000000000001</v>
      </c>
      <c r="AA16" s="22">
        <f t="shared" si="16"/>
        <v>0.13</v>
      </c>
      <c r="AB16" s="22">
        <f t="shared" si="17"/>
        <v>0.14000000000000001</v>
      </c>
      <c r="AC16" s="22">
        <f t="shared" si="18"/>
        <v>0.15</v>
      </c>
      <c r="AD16" s="22">
        <f t="shared" si="19"/>
        <v>0.17</v>
      </c>
      <c r="AE16" s="22">
        <f t="shared" si="20"/>
        <v>0.13</v>
      </c>
      <c r="AF16" s="22">
        <f t="shared" si="21"/>
        <v>0.14000000000000001</v>
      </c>
      <c r="AG16" s="22">
        <f t="shared" si="22"/>
        <v>0.13</v>
      </c>
      <c r="AH16" s="22">
        <f t="shared" si="23"/>
        <v>0.13</v>
      </c>
      <c r="AI16" s="22">
        <f t="shared" si="24"/>
        <v>0.15</v>
      </c>
      <c r="AJ16" s="22">
        <f t="shared" si="25"/>
        <v>0.13</v>
      </c>
    </row>
    <row r="17" spans="1:36" ht="12.95" customHeight="1">
      <c r="A17" s="21">
        <v>934</v>
      </c>
      <c r="B17" s="78" t="s">
        <v>362</v>
      </c>
      <c r="C17" s="79"/>
      <c r="D17" s="21">
        <v>8</v>
      </c>
      <c r="E17" s="21">
        <v>7</v>
      </c>
      <c r="F17" s="4">
        <f t="shared" si="0"/>
        <v>0.02</v>
      </c>
      <c r="G17" s="5" t="s">
        <v>367</v>
      </c>
      <c r="H17" s="21" t="s">
        <v>368</v>
      </c>
      <c r="I17" s="21" t="s">
        <v>39</v>
      </c>
      <c r="J17" s="1" t="s">
        <v>15</v>
      </c>
      <c r="K17" s="22">
        <f t="shared" si="1"/>
        <v>0.02</v>
      </c>
      <c r="L17" s="22">
        <f t="shared" si="2"/>
        <v>0.02</v>
      </c>
      <c r="M17" s="22">
        <f t="shared" si="3"/>
        <v>0.02</v>
      </c>
      <c r="N17" s="22">
        <f t="shared" si="4"/>
        <v>0.02</v>
      </c>
      <c r="O17" s="22">
        <f t="shared" si="5"/>
        <v>0.02</v>
      </c>
      <c r="P17" s="22">
        <f t="shared" si="26"/>
        <v>0.02</v>
      </c>
      <c r="Q17" s="22">
        <f t="shared" si="6"/>
        <v>0.02</v>
      </c>
      <c r="R17" s="22">
        <f t="shared" si="7"/>
        <v>0.02</v>
      </c>
      <c r="S17" s="22">
        <f t="shared" si="8"/>
        <v>0.02</v>
      </c>
      <c r="T17" s="22">
        <f t="shared" si="9"/>
        <v>0.02</v>
      </c>
      <c r="U17" s="22">
        <f t="shared" si="10"/>
        <v>0.02</v>
      </c>
      <c r="V17" s="22">
        <f t="shared" si="11"/>
        <v>0.02</v>
      </c>
      <c r="W17" s="22">
        <f t="shared" si="12"/>
        <v>0.02</v>
      </c>
      <c r="X17" s="22">
        <f t="shared" si="13"/>
        <v>0.02</v>
      </c>
      <c r="Y17" s="22">
        <f t="shared" si="14"/>
        <v>0.02</v>
      </c>
      <c r="Z17" s="22">
        <f t="shared" si="15"/>
        <v>0.02</v>
      </c>
      <c r="AA17" s="22">
        <f t="shared" si="16"/>
        <v>0.02</v>
      </c>
      <c r="AB17" s="22">
        <f t="shared" si="17"/>
        <v>0.02</v>
      </c>
      <c r="AC17" s="22">
        <f t="shared" si="18"/>
        <v>0.02</v>
      </c>
      <c r="AD17" s="22">
        <f t="shared" si="19"/>
        <v>0.03</v>
      </c>
      <c r="AE17" s="22">
        <f t="shared" si="20"/>
        <v>0.02</v>
      </c>
      <c r="AF17" s="22">
        <f t="shared" si="21"/>
        <v>0.02</v>
      </c>
      <c r="AG17" s="22">
        <f t="shared" si="22"/>
        <v>0.02</v>
      </c>
      <c r="AH17" s="22">
        <f t="shared" si="23"/>
        <v>0.02</v>
      </c>
      <c r="AI17" s="22">
        <f t="shared" si="24"/>
        <v>0.02</v>
      </c>
      <c r="AJ17" s="22">
        <f t="shared" si="25"/>
        <v>0.02</v>
      </c>
    </row>
    <row r="18" spans="1:36" ht="12.95" customHeight="1">
      <c r="A18" s="21">
        <v>935</v>
      </c>
      <c r="B18" s="78" t="s">
        <v>362</v>
      </c>
      <c r="C18" s="79"/>
      <c r="D18" s="21">
        <v>14</v>
      </c>
      <c r="E18" s="21">
        <v>12</v>
      </c>
      <c r="F18" s="4">
        <f t="shared" si="0"/>
        <v>0.09</v>
      </c>
      <c r="G18" s="5" t="s">
        <v>367</v>
      </c>
      <c r="H18" s="21"/>
      <c r="I18" s="21"/>
      <c r="J18" s="1" t="s">
        <v>15</v>
      </c>
      <c r="K18" s="22">
        <f t="shared" si="1"/>
        <v>0.09</v>
      </c>
      <c r="L18" s="22">
        <f t="shared" si="2"/>
        <v>0.1</v>
      </c>
      <c r="M18" s="22">
        <f t="shared" si="3"/>
        <v>0.1</v>
      </c>
      <c r="N18" s="22">
        <f t="shared" si="4"/>
        <v>0.1</v>
      </c>
      <c r="O18" s="22">
        <f t="shared" si="5"/>
        <v>0.1</v>
      </c>
      <c r="P18" s="22">
        <f t="shared" si="26"/>
        <v>0.1</v>
      </c>
      <c r="Q18" s="22">
        <f t="shared" si="6"/>
        <v>0.09</v>
      </c>
      <c r="R18" s="22">
        <f t="shared" si="7"/>
        <v>0.1</v>
      </c>
      <c r="S18" s="22">
        <f t="shared" si="8"/>
        <v>0.1</v>
      </c>
      <c r="T18" s="22">
        <f t="shared" si="9"/>
        <v>0.1</v>
      </c>
      <c r="U18" s="22">
        <f t="shared" si="10"/>
        <v>0.1</v>
      </c>
      <c r="V18" s="22">
        <f t="shared" si="11"/>
        <v>0.1</v>
      </c>
      <c r="W18" s="22">
        <f t="shared" si="12"/>
        <v>0.1</v>
      </c>
      <c r="X18" s="22">
        <f t="shared" si="13"/>
        <v>0.1</v>
      </c>
      <c r="Y18" s="22">
        <f t="shared" si="14"/>
        <v>0.08</v>
      </c>
      <c r="Z18" s="22">
        <f t="shared" si="15"/>
        <v>0.1</v>
      </c>
      <c r="AA18" s="22">
        <f t="shared" si="16"/>
        <v>0.09</v>
      </c>
      <c r="AB18" s="22">
        <f t="shared" si="17"/>
        <v>0.09</v>
      </c>
      <c r="AC18" s="22">
        <f t="shared" si="18"/>
        <v>0.1</v>
      </c>
      <c r="AD18" s="22">
        <f t="shared" si="19"/>
        <v>0.12</v>
      </c>
      <c r="AE18" s="22">
        <f t="shared" si="20"/>
        <v>0.09</v>
      </c>
      <c r="AF18" s="22">
        <f t="shared" si="21"/>
        <v>0.09</v>
      </c>
      <c r="AG18" s="22">
        <f t="shared" si="22"/>
        <v>0.09</v>
      </c>
      <c r="AH18" s="22">
        <f t="shared" si="23"/>
        <v>0.09</v>
      </c>
      <c r="AI18" s="22">
        <f t="shared" si="24"/>
        <v>0.1</v>
      </c>
      <c r="AJ18" s="22">
        <f t="shared" si="25"/>
        <v>0.09</v>
      </c>
    </row>
    <row r="19" spans="1:36" ht="12.95" customHeight="1">
      <c r="A19" s="21">
        <v>936</v>
      </c>
      <c r="B19" s="78" t="s">
        <v>360</v>
      </c>
      <c r="C19" s="79"/>
      <c r="D19" s="21">
        <v>8</v>
      </c>
      <c r="E19" s="21">
        <v>7</v>
      </c>
      <c r="F19" s="4">
        <f t="shared" si="0"/>
        <v>0.02</v>
      </c>
      <c r="G19" s="5"/>
      <c r="H19" s="21" t="s">
        <v>368</v>
      </c>
      <c r="I19" s="21" t="s">
        <v>369</v>
      </c>
      <c r="J19" s="1" t="s">
        <v>15</v>
      </c>
      <c r="K19" s="22">
        <f t="shared" si="1"/>
        <v>0.02</v>
      </c>
      <c r="L19" s="22">
        <f t="shared" si="2"/>
        <v>0.02</v>
      </c>
      <c r="M19" s="22">
        <f t="shared" si="3"/>
        <v>0.02</v>
      </c>
      <c r="N19" s="22">
        <f t="shared" si="4"/>
        <v>0.02</v>
      </c>
      <c r="O19" s="22">
        <f t="shared" si="5"/>
        <v>0.02</v>
      </c>
      <c r="P19" s="22">
        <f t="shared" si="26"/>
        <v>0.02</v>
      </c>
      <c r="Q19" s="22">
        <f t="shared" si="6"/>
        <v>0.02</v>
      </c>
      <c r="R19" s="22">
        <f t="shared" si="7"/>
        <v>0.02</v>
      </c>
      <c r="S19" s="22">
        <f t="shared" si="8"/>
        <v>0.02</v>
      </c>
      <c r="T19" s="22">
        <f t="shared" si="9"/>
        <v>0.02</v>
      </c>
      <c r="U19" s="22">
        <f t="shared" si="10"/>
        <v>0.02</v>
      </c>
      <c r="V19" s="22">
        <f t="shared" si="11"/>
        <v>0.02</v>
      </c>
      <c r="W19" s="22">
        <f t="shared" si="12"/>
        <v>0.02</v>
      </c>
      <c r="X19" s="22">
        <f t="shared" si="13"/>
        <v>0.02</v>
      </c>
      <c r="Y19" s="22">
        <f t="shared" si="14"/>
        <v>0.02</v>
      </c>
      <c r="Z19" s="22">
        <f t="shared" si="15"/>
        <v>0.02</v>
      </c>
      <c r="AA19" s="22">
        <f t="shared" si="16"/>
        <v>0.02</v>
      </c>
      <c r="AB19" s="22">
        <f t="shared" si="17"/>
        <v>0.02</v>
      </c>
      <c r="AC19" s="22">
        <f t="shared" si="18"/>
        <v>0.02</v>
      </c>
      <c r="AD19" s="22">
        <f t="shared" si="19"/>
        <v>0.03</v>
      </c>
      <c r="AE19" s="22">
        <f t="shared" si="20"/>
        <v>0.02</v>
      </c>
      <c r="AF19" s="22">
        <f t="shared" si="21"/>
        <v>0.02</v>
      </c>
      <c r="AG19" s="22">
        <f t="shared" si="22"/>
        <v>0.02</v>
      </c>
      <c r="AH19" s="22">
        <f t="shared" si="23"/>
        <v>0.02</v>
      </c>
      <c r="AI19" s="22">
        <f t="shared" si="24"/>
        <v>0.02</v>
      </c>
      <c r="AJ19" s="22">
        <f t="shared" si="25"/>
        <v>0.02</v>
      </c>
    </row>
    <row r="20" spans="1:36" ht="12.95" customHeight="1">
      <c r="A20" s="21">
        <v>937</v>
      </c>
      <c r="B20" s="78" t="s">
        <v>360</v>
      </c>
      <c r="C20" s="79"/>
      <c r="D20" s="21">
        <v>8</v>
      </c>
      <c r="E20" s="21">
        <v>8</v>
      </c>
      <c r="F20" s="4">
        <f t="shared" si="0"/>
        <v>0.02</v>
      </c>
      <c r="G20" s="5"/>
      <c r="H20" s="21"/>
      <c r="I20" s="21"/>
      <c r="J20" s="1" t="s">
        <v>15</v>
      </c>
      <c r="K20" s="22">
        <f t="shared" si="1"/>
        <v>0.02</v>
      </c>
      <c r="L20" s="22">
        <f t="shared" si="2"/>
        <v>0.02</v>
      </c>
      <c r="M20" s="22">
        <f t="shared" si="3"/>
        <v>0.02</v>
      </c>
      <c r="N20" s="22">
        <f t="shared" si="4"/>
        <v>0.02</v>
      </c>
      <c r="O20" s="22">
        <f t="shared" si="5"/>
        <v>0.02</v>
      </c>
      <c r="P20" s="22">
        <f t="shared" si="26"/>
        <v>0.02</v>
      </c>
      <c r="Q20" s="22">
        <f t="shared" si="6"/>
        <v>0.02</v>
      </c>
      <c r="R20" s="22">
        <f t="shared" si="7"/>
        <v>0.02</v>
      </c>
      <c r="S20" s="22">
        <f t="shared" si="8"/>
        <v>0.02</v>
      </c>
      <c r="T20" s="22">
        <f t="shared" si="9"/>
        <v>0.02</v>
      </c>
      <c r="U20" s="22">
        <f t="shared" si="10"/>
        <v>0.02</v>
      </c>
      <c r="V20" s="22">
        <f t="shared" si="11"/>
        <v>0.02</v>
      </c>
      <c r="W20" s="22">
        <f t="shared" si="12"/>
        <v>0.02</v>
      </c>
      <c r="X20" s="22">
        <f t="shared" si="13"/>
        <v>0.02</v>
      </c>
      <c r="Y20" s="22">
        <f t="shared" si="14"/>
        <v>0.02</v>
      </c>
      <c r="Z20" s="22">
        <f t="shared" si="15"/>
        <v>0.02</v>
      </c>
      <c r="AA20" s="22">
        <f t="shared" si="16"/>
        <v>0.02</v>
      </c>
      <c r="AB20" s="22">
        <f t="shared" si="17"/>
        <v>0.02</v>
      </c>
      <c r="AC20" s="22">
        <f t="shared" si="18"/>
        <v>0.02</v>
      </c>
      <c r="AD20" s="22">
        <f t="shared" si="19"/>
        <v>0.03</v>
      </c>
      <c r="AE20" s="22">
        <f t="shared" si="20"/>
        <v>0.02</v>
      </c>
      <c r="AF20" s="22">
        <f t="shared" si="21"/>
        <v>0.02</v>
      </c>
      <c r="AG20" s="22">
        <f t="shared" si="22"/>
        <v>0.02</v>
      </c>
      <c r="AH20" s="22">
        <f t="shared" si="23"/>
        <v>0.02</v>
      </c>
      <c r="AI20" s="22">
        <f t="shared" si="24"/>
        <v>0.02</v>
      </c>
      <c r="AJ20" s="22">
        <f t="shared" si="25"/>
        <v>0.02</v>
      </c>
    </row>
    <row r="21" spans="1:36" ht="12.95" customHeight="1">
      <c r="A21" s="21">
        <v>938</v>
      </c>
      <c r="B21" s="78" t="s">
        <v>361</v>
      </c>
      <c r="C21" s="79"/>
      <c r="D21" s="21">
        <v>18</v>
      </c>
      <c r="E21" s="21">
        <v>15</v>
      </c>
      <c r="F21" s="4">
        <f t="shared" si="0"/>
        <v>0.18</v>
      </c>
      <c r="G21" s="5"/>
      <c r="H21" s="21" t="s">
        <v>368</v>
      </c>
      <c r="I21" s="21" t="s">
        <v>371</v>
      </c>
      <c r="J21" s="1" t="s">
        <v>15</v>
      </c>
      <c r="K21" s="22">
        <f t="shared" si="1"/>
        <v>0.18</v>
      </c>
      <c r="L21" s="22">
        <f t="shared" si="2"/>
        <v>0.19</v>
      </c>
      <c r="M21" s="22">
        <f t="shared" si="3"/>
        <v>0.19</v>
      </c>
      <c r="N21" s="22">
        <f t="shared" si="4"/>
        <v>0.2</v>
      </c>
      <c r="O21" s="22">
        <f t="shared" si="5"/>
        <v>0.2</v>
      </c>
      <c r="P21" s="22">
        <f t="shared" si="26"/>
        <v>0.19</v>
      </c>
      <c r="Q21" s="22">
        <f t="shared" si="6"/>
        <v>0.18</v>
      </c>
      <c r="R21" s="22">
        <f t="shared" si="7"/>
        <v>0.19</v>
      </c>
      <c r="S21" s="22">
        <f t="shared" si="8"/>
        <v>0.2</v>
      </c>
      <c r="T21" s="22">
        <f t="shared" si="9"/>
        <v>0.2</v>
      </c>
      <c r="U21" s="22">
        <f t="shared" si="10"/>
        <v>0.19</v>
      </c>
      <c r="V21" s="22">
        <f t="shared" si="11"/>
        <v>0.2</v>
      </c>
      <c r="W21" s="22">
        <f t="shared" si="12"/>
        <v>0.19</v>
      </c>
      <c r="X21" s="22">
        <f t="shared" si="13"/>
        <v>0.19</v>
      </c>
      <c r="Y21" s="22">
        <f t="shared" si="14"/>
        <v>0.17</v>
      </c>
      <c r="Z21" s="22">
        <f t="shared" si="15"/>
        <v>0.19</v>
      </c>
      <c r="AA21" s="22">
        <f t="shared" si="16"/>
        <v>0.17</v>
      </c>
      <c r="AB21" s="22">
        <f t="shared" si="17"/>
        <v>0.19</v>
      </c>
      <c r="AC21" s="22">
        <f t="shared" si="18"/>
        <v>0.2</v>
      </c>
      <c r="AD21" s="22">
        <f t="shared" si="19"/>
        <v>0.23</v>
      </c>
      <c r="AE21" s="22">
        <f t="shared" si="20"/>
        <v>0.18</v>
      </c>
      <c r="AF21" s="22">
        <f t="shared" si="21"/>
        <v>0.19</v>
      </c>
      <c r="AG21" s="22">
        <f t="shared" si="22"/>
        <v>0.17</v>
      </c>
      <c r="AH21" s="22">
        <f t="shared" si="23"/>
        <v>0.18</v>
      </c>
      <c r="AI21" s="22">
        <f t="shared" si="24"/>
        <v>0.19</v>
      </c>
      <c r="AJ21" s="22">
        <f t="shared" si="25"/>
        <v>0.18</v>
      </c>
    </row>
    <row r="22" spans="1:36" ht="12.95" customHeight="1">
      <c r="A22" s="21">
        <v>939</v>
      </c>
      <c r="B22" s="78" t="s">
        <v>363</v>
      </c>
      <c r="C22" s="79"/>
      <c r="D22" s="21">
        <v>18</v>
      </c>
      <c r="E22" s="21">
        <v>18</v>
      </c>
      <c r="F22" s="4">
        <f t="shared" si="0"/>
        <v>0.21</v>
      </c>
      <c r="G22" s="5" t="s">
        <v>367</v>
      </c>
      <c r="H22" s="21" t="s">
        <v>368</v>
      </c>
      <c r="I22" s="21" t="s">
        <v>39</v>
      </c>
      <c r="J22" s="1" t="s">
        <v>15</v>
      </c>
      <c r="K22" s="22">
        <f t="shared" si="1"/>
        <v>0.22</v>
      </c>
      <c r="L22" s="22">
        <f t="shared" si="2"/>
        <v>0.24</v>
      </c>
      <c r="M22" s="22">
        <f t="shared" si="3"/>
        <v>0.24</v>
      </c>
      <c r="N22" s="22">
        <f t="shared" si="4"/>
        <v>0.24</v>
      </c>
      <c r="O22" s="22">
        <f t="shared" si="5"/>
        <v>0.24</v>
      </c>
      <c r="P22" s="22">
        <f t="shared" si="26"/>
        <v>0.24</v>
      </c>
      <c r="Q22" s="22">
        <f t="shared" si="6"/>
        <v>0.22</v>
      </c>
      <c r="R22" s="22">
        <f t="shared" si="7"/>
        <v>0.23</v>
      </c>
      <c r="S22" s="22">
        <f t="shared" si="8"/>
        <v>0.24</v>
      </c>
      <c r="T22" s="22">
        <f t="shared" si="9"/>
        <v>0.25</v>
      </c>
      <c r="U22" s="22">
        <f t="shared" si="10"/>
        <v>0.23</v>
      </c>
      <c r="V22" s="22">
        <f t="shared" si="11"/>
        <v>0.24</v>
      </c>
      <c r="W22" s="22">
        <f t="shared" si="12"/>
        <v>0.23</v>
      </c>
      <c r="X22" s="22">
        <f t="shared" si="13"/>
        <v>0.23</v>
      </c>
      <c r="Y22" s="22">
        <f t="shared" si="14"/>
        <v>0.2</v>
      </c>
      <c r="Z22" s="22">
        <f t="shared" si="15"/>
        <v>0.23</v>
      </c>
      <c r="AA22" s="22">
        <f t="shared" si="16"/>
        <v>0.21</v>
      </c>
      <c r="AB22" s="22">
        <f t="shared" si="17"/>
        <v>0.23</v>
      </c>
      <c r="AC22" s="22">
        <f t="shared" si="18"/>
        <v>0.24</v>
      </c>
      <c r="AD22" s="22">
        <f t="shared" si="19"/>
        <v>0.27</v>
      </c>
      <c r="AE22" s="22">
        <f t="shared" si="20"/>
        <v>0.21</v>
      </c>
      <c r="AF22" s="22">
        <f t="shared" si="21"/>
        <v>0.23</v>
      </c>
      <c r="AG22" s="22">
        <f t="shared" si="22"/>
        <v>0.2</v>
      </c>
      <c r="AH22" s="22">
        <f t="shared" si="23"/>
        <v>0.21</v>
      </c>
      <c r="AI22" s="22">
        <f t="shared" si="24"/>
        <v>0.23</v>
      </c>
      <c r="AJ22" s="22">
        <f t="shared" si="25"/>
        <v>0.21</v>
      </c>
    </row>
    <row r="23" spans="1:36" ht="12.95" customHeight="1">
      <c r="A23" s="21">
        <v>940</v>
      </c>
      <c r="B23" s="78" t="s">
        <v>363</v>
      </c>
      <c r="C23" s="79"/>
      <c r="D23" s="21">
        <v>16</v>
      </c>
      <c r="E23" s="21">
        <v>17</v>
      </c>
      <c r="F23" s="4">
        <f t="shared" si="0"/>
        <v>0.16</v>
      </c>
      <c r="G23" s="5" t="s">
        <v>367</v>
      </c>
      <c r="H23" s="21"/>
      <c r="I23" s="21"/>
      <c r="J23" s="1" t="s">
        <v>15</v>
      </c>
      <c r="K23" s="22">
        <f t="shared" si="1"/>
        <v>0.17</v>
      </c>
      <c r="L23" s="22">
        <f t="shared" si="2"/>
        <v>0.18</v>
      </c>
      <c r="M23" s="22">
        <f t="shared" si="3"/>
        <v>0.18</v>
      </c>
      <c r="N23" s="22">
        <f t="shared" si="4"/>
        <v>0.18</v>
      </c>
      <c r="O23" s="22">
        <f t="shared" si="5"/>
        <v>0.18</v>
      </c>
      <c r="P23" s="22">
        <f t="shared" si="26"/>
        <v>0.18</v>
      </c>
      <c r="Q23" s="22">
        <f t="shared" si="6"/>
        <v>0.16</v>
      </c>
      <c r="R23" s="22">
        <f t="shared" si="7"/>
        <v>0.18</v>
      </c>
      <c r="S23" s="22">
        <f t="shared" si="8"/>
        <v>0.18</v>
      </c>
      <c r="T23" s="22">
        <f t="shared" si="9"/>
        <v>0.19</v>
      </c>
      <c r="U23" s="22">
        <f t="shared" si="10"/>
        <v>0.18</v>
      </c>
      <c r="V23" s="22">
        <f t="shared" si="11"/>
        <v>0.18</v>
      </c>
      <c r="W23" s="22">
        <f t="shared" si="12"/>
        <v>0.17</v>
      </c>
      <c r="X23" s="22">
        <f t="shared" si="13"/>
        <v>0.18</v>
      </c>
      <c r="Y23" s="22">
        <f t="shared" si="14"/>
        <v>0.15</v>
      </c>
      <c r="Z23" s="22">
        <f t="shared" si="15"/>
        <v>0.17</v>
      </c>
      <c r="AA23" s="22">
        <f t="shared" si="16"/>
        <v>0.16</v>
      </c>
      <c r="AB23" s="22">
        <f t="shared" si="17"/>
        <v>0.17</v>
      </c>
      <c r="AC23" s="22">
        <f t="shared" si="18"/>
        <v>0.18</v>
      </c>
      <c r="AD23" s="22">
        <f t="shared" si="19"/>
        <v>0.21</v>
      </c>
      <c r="AE23" s="22">
        <f t="shared" si="20"/>
        <v>0.16</v>
      </c>
      <c r="AF23" s="22">
        <f t="shared" si="21"/>
        <v>0.17</v>
      </c>
      <c r="AG23" s="22">
        <f t="shared" si="22"/>
        <v>0.15</v>
      </c>
      <c r="AH23" s="22">
        <f t="shared" si="23"/>
        <v>0.16</v>
      </c>
      <c r="AI23" s="22">
        <f t="shared" si="24"/>
        <v>0.18</v>
      </c>
      <c r="AJ23" s="22">
        <f t="shared" si="25"/>
        <v>0.16</v>
      </c>
    </row>
    <row r="24" spans="1:36" ht="12.95" customHeight="1">
      <c r="A24" s="21">
        <v>941</v>
      </c>
      <c r="B24" s="78" t="s">
        <v>364</v>
      </c>
      <c r="C24" s="79"/>
      <c r="D24" s="21">
        <v>6</v>
      </c>
      <c r="E24" s="21">
        <v>7</v>
      </c>
      <c r="F24" s="4">
        <f t="shared" si="0"/>
        <v>0.01</v>
      </c>
      <c r="G24" s="5"/>
      <c r="H24" s="21" t="s">
        <v>368</v>
      </c>
      <c r="I24" s="21" t="s">
        <v>371</v>
      </c>
      <c r="J24" s="1" t="s">
        <v>15</v>
      </c>
      <c r="K24" s="22">
        <f t="shared" si="1"/>
        <v>0.01</v>
      </c>
      <c r="L24" s="22">
        <f t="shared" si="2"/>
        <v>0.01</v>
      </c>
      <c r="M24" s="22">
        <f t="shared" si="3"/>
        <v>0.01</v>
      </c>
      <c r="N24" s="22">
        <f t="shared" si="4"/>
        <v>0.01</v>
      </c>
      <c r="O24" s="22">
        <f t="shared" si="5"/>
        <v>0.01</v>
      </c>
      <c r="P24" s="22">
        <f t="shared" si="26"/>
        <v>0.01</v>
      </c>
      <c r="Q24" s="22">
        <f t="shared" si="6"/>
        <v>0.01</v>
      </c>
      <c r="R24" s="22">
        <f t="shared" si="7"/>
        <v>0.01</v>
      </c>
      <c r="S24" s="22">
        <f t="shared" si="8"/>
        <v>0.01</v>
      </c>
      <c r="T24" s="22">
        <f t="shared" si="9"/>
        <v>0.01</v>
      </c>
      <c r="U24" s="22">
        <f t="shared" si="10"/>
        <v>0.01</v>
      </c>
      <c r="V24" s="22">
        <f t="shared" si="11"/>
        <v>0.01</v>
      </c>
      <c r="W24" s="22">
        <f t="shared" si="12"/>
        <v>0.01</v>
      </c>
      <c r="X24" s="22">
        <f t="shared" si="13"/>
        <v>0.01</v>
      </c>
      <c r="Y24" s="22">
        <f t="shared" si="14"/>
        <v>0.01</v>
      </c>
      <c r="Z24" s="22">
        <f t="shared" si="15"/>
        <v>0.01</v>
      </c>
      <c r="AA24" s="22">
        <f t="shared" si="16"/>
        <v>0.01</v>
      </c>
      <c r="AB24" s="22">
        <f t="shared" si="17"/>
        <v>0.01</v>
      </c>
      <c r="AC24" s="22">
        <f t="shared" si="18"/>
        <v>0.01</v>
      </c>
      <c r="AD24" s="22">
        <f t="shared" si="19"/>
        <v>0.02</v>
      </c>
      <c r="AE24" s="22">
        <f t="shared" si="20"/>
        <v>0.01</v>
      </c>
      <c r="AF24" s="22">
        <f t="shared" si="21"/>
        <v>0.01</v>
      </c>
      <c r="AG24" s="22">
        <f t="shared" si="22"/>
        <v>0.01</v>
      </c>
      <c r="AH24" s="22">
        <f t="shared" si="23"/>
        <v>0.01</v>
      </c>
      <c r="AI24" s="22">
        <f t="shared" si="24"/>
        <v>0.01</v>
      </c>
      <c r="AJ24" s="22">
        <f t="shared" si="25"/>
        <v>0.01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439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21</v>
      </c>
      <c r="D47" s="13">
        <f>COUNTIF(G4:G43,"*下層*")</f>
        <v>0</v>
      </c>
      <c r="E47" s="13">
        <f>COUNTA(A4:A43)</f>
        <v>21</v>
      </c>
      <c r="F47" s="9"/>
      <c r="G47" s="14">
        <f>C47*100</f>
        <v>2100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12</v>
      </c>
      <c r="D48" s="13" t="str">
        <f>IF(D47&gt;0,ROUND(SUMIF(G4:G43,"*下層*",E4:E43)/D47,0),"")</f>
        <v/>
      </c>
      <c r="E48" s="13">
        <f>ROUND(SUM(E4:E43)/E47,0)</f>
        <v>12</v>
      </c>
      <c r="F48" s="12"/>
      <c r="G48" s="14">
        <f>C48</f>
        <v>12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13</v>
      </c>
      <c r="D49" s="13" t="str">
        <f>IF(D47&gt;0,ROUND(SUMIF(G4:G43,"*下層*",D4:D43)/D47,0),"")</f>
        <v/>
      </c>
      <c r="E49" s="13">
        <f>ROUND(SUM(D4:D43)/E47,0)</f>
        <v>13</v>
      </c>
      <c r="F49" s="12"/>
      <c r="G49" s="14">
        <f>C49</f>
        <v>13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2.0100000000000002</v>
      </c>
      <c r="D50" s="15">
        <f>SUMIF(G4:G43,"*下層*",F4:F43)</f>
        <v>0</v>
      </c>
      <c r="E50" s="4">
        <f>SUM(F4:F43)</f>
        <v>2.0100000000000002</v>
      </c>
      <c r="F50" s="12"/>
      <c r="G50" s="16">
        <f>C50*100</f>
        <v>201.00000000000003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形状比＝92、Sr＝18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14</v>
      </c>
      <c r="D54" s="13">
        <f>COUNTIF(H4:H43,"▲")</f>
        <v>0</v>
      </c>
      <c r="E54" s="13">
        <f>COUNTA(H4:H43)</f>
        <v>14</v>
      </c>
      <c r="F54" s="9"/>
      <c r="G54" s="14">
        <f>C54*100</f>
        <v>1400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13</v>
      </c>
      <c r="D56" s="13" t="str">
        <f>IF(D54&gt;0,ROUND(SUMIF(H4:H43,"▲",D4:D43)/D54,0),"")</f>
        <v/>
      </c>
      <c r="E56" s="13">
        <f>ROUND(SUMIF(H4:H43,"*",D4:D43)/E54,0)</f>
        <v>13</v>
      </c>
      <c r="F56" s="12"/>
      <c r="G56" s="14">
        <f>C56</f>
        <v>13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1.3900000000000001</v>
      </c>
      <c r="D57" s="15">
        <f>SUMIF(H4:H43,"▲",F4:F43)</f>
        <v>0</v>
      </c>
      <c r="E57" s="15">
        <f>SUM(C57:D57)</f>
        <v>1.3900000000000001</v>
      </c>
      <c r="F57" s="12"/>
      <c r="G57" s="18">
        <f>C57*100</f>
        <v>139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69.2</v>
      </c>
      <c r="D62" s="19" t="str">
        <f>IF(D47&gt;0,ROUND(D57/D50*100,1),"")</f>
        <v/>
      </c>
      <c r="E62" s="19">
        <f>ROUND(E57/E50*100,1)</f>
        <v>69.2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12</v>
      </c>
      <c r="D67" s="13" t="str">
        <f>IF(D66&gt;0,ROUND(SUMIFS(E4:E43,G4:G43,"*下層*",H4:H43,"")/D66,0),"")</f>
        <v/>
      </c>
      <c r="E67" s="13">
        <f>IF(E66&gt;0,ROUND(SUMIF(H4:H43,"",E4:E43)/E66,0),"")</f>
        <v>12</v>
      </c>
      <c r="F67" s="12"/>
      <c r="G67" s="14">
        <f>C67</f>
        <v>12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13</v>
      </c>
      <c r="D68" s="13" t="str">
        <f>IF(D66&gt;0,ROUND(SUMIFS(D4:D43,G4:G43,"*下層*",H4:H43,"")/D66,0),"")</f>
        <v/>
      </c>
      <c r="E68" s="13">
        <f>IF(E66&gt;0,ROUND(SUMIF(H4:H43,"",D4:D43)/E66,0),"")</f>
        <v>13</v>
      </c>
      <c r="F68" s="12"/>
      <c r="G68" s="14">
        <f>C68</f>
        <v>13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0.62000000000000011</v>
      </c>
      <c r="D69" s="15" t="str">
        <f>IF(D66&gt;0,D50-D57,"")</f>
        <v/>
      </c>
      <c r="E69" s="4">
        <f>SUM(C69:D69)</f>
        <v>0.62000000000000011</v>
      </c>
      <c r="F69" s="12"/>
      <c r="G69" s="16">
        <f>C69*100</f>
        <v>62.000000000000014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形状比＝92、Sr＝31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07" priority="16" stopIfTrue="1">
      <formula>AND(($H4="スギ"),(#REF!&lt;12))</formula>
    </cfRule>
  </conditionalFormatting>
  <conditionalFormatting sqref="L4:L43">
    <cfRule type="expression" dxfId="206" priority="15" stopIfTrue="1">
      <formula>AND(($H4="スギ"),(#REF!&lt;22),(#REF!&gt;=12))</formula>
    </cfRule>
  </conditionalFormatting>
  <conditionalFormatting sqref="M4:M43">
    <cfRule type="expression" dxfId="205" priority="14" stopIfTrue="1">
      <formula>AND(($H4="スギ"),(#REF!&lt;32),(#REF!&gt;=22))</formula>
    </cfRule>
  </conditionalFormatting>
  <conditionalFormatting sqref="N4:N43">
    <cfRule type="expression" dxfId="204" priority="13" stopIfTrue="1">
      <formula>AND(($H4="スギ"),(#REF!&lt;42),(#REF!&gt;=32))</formula>
    </cfRule>
  </conditionalFormatting>
  <conditionalFormatting sqref="S4:S43">
    <cfRule type="expression" dxfId="203" priority="9" stopIfTrue="1">
      <formula>AND(($H4="ヒノキ"),(#REF!&lt;32),(#REF!&gt;=22))</formula>
    </cfRule>
  </conditionalFormatting>
  <conditionalFormatting sqref="Z4:AF43 U4:U43 AJ4:AJ43 O4:P43">
    <cfRule type="expression" dxfId="202" priority="12" stopIfTrue="1">
      <formula>AND(($H4="スギ"),(#REF!&gt;=42))</formula>
    </cfRule>
  </conditionalFormatting>
  <conditionalFormatting sqref="Z4:AF43 AJ4:AJ43 T4:U43">
    <cfRule type="expression" dxfId="201" priority="8" stopIfTrue="1">
      <formula>AND(($H4="ヒノキ"),(#REF!&gt;=32))</formula>
    </cfRule>
  </conditionalFormatting>
  <conditionalFormatting sqref="AA4:AA43 Q4:Q43">
    <cfRule type="expression" dxfId="200" priority="11" stopIfTrue="1">
      <formula>AND(($H4="ヒノキ"),(#REF!&lt;12))</formula>
    </cfRule>
  </conditionalFormatting>
  <conditionalFormatting sqref="AA4:AA43 V4:V43">
    <cfRule type="expression" dxfId="199" priority="7" stopIfTrue="1">
      <formula>AND(($H4="アカマツ"),(#REF!&lt;12))</formula>
    </cfRule>
  </conditionalFormatting>
  <conditionalFormatting sqref="AB4:AB43 W4:W43">
    <cfRule type="expression" dxfId="198" priority="6" stopIfTrue="1">
      <formula>AND(($H4="アカマツ"),(#REF!&lt;22),(#REF!&gt;=12))</formula>
    </cfRule>
  </conditionalFormatting>
  <conditionalFormatting sqref="AB4:AE43 R4:R43">
    <cfRule type="expression" dxfId="197" priority="10" stopIfTrue="1">
      <formula>AND(($H4="ヒノキ"),(#REF!&lt;22),(#REF!&gt;=12))</formula>
    </cfRule>
  </conditionalFormatting>
  <conditionalFormatting sqref="AC4:AC43 X4:X43">
    <cfRule type="expression" dxfId="196" priority="5" stopIfTrue="1">
      <formula>AND(($H4="アカマツ"),(#REF!&lt;42),(#REF!&gt;=22))</formula>
    </cfRule>
  </conditionalFormatting>
  <conditionalFormatting sqref="AG4:AG43">
    <cfRule type="expression" dxfId="195" priority="3" stopIfTrue="1">
      <formula>AND(($H4&lt;&gt;"スギ"),($H4&lt;&gt;"ヒノキ"),($H4&lt;&gt;"アカマツ"),(#REF!&lt;12))</formula>
    </cfRule>
  </conditionalFormatting>
  <conditionalFormatting sqref="AH4:AH43">
    <cfRule type="expression" dxfId="19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9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19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3154D-0BBB-46B7-903B-43E8F3E0C13B}">
  <sheetPr>
    <tabColor rgb="FFFFFF00"/>
  </sheetPr>
  <dimension ref="A1:AJ120"/>
  <sheetViews>
    <sheetView showGridLines="0" view="pageBreakPreview" topLeftCell="A25" zoomScale="98" zoomScaleNormal="85" zoomScaleSheetLayoutView="98" workbookViewId="0">
      <selection activeCell="F18" activeCellId="9" sqref="F5 F7 F8 F9 F11 F13 F15 F16 F17 F18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  <c r="D1" s="1" t="s">
        <v>255</v>
      </c>
    </row>
    <row r="2" spans="1:36" ht="21" customHeight="1">
      <c r="A2" s="65" t="s">
        <v>257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21</v>
      </c>
      <c r="B4" s="78" t="s">
        <v>472</v>
      </c>
      <c r="C4" s="79"/>
      <c r="D4" s="21">
        <v>20</v>
      </c>
      <c r="E4" s="21">
        <v>15</v>
      </c>
      <c r="F4" s="4">
        <f t="shared" ref="F4:F43" si="0">IF(D4&gt;0,IF(B4="スギ",P4,IF(B4="ヒノキ",U4,IF(B4="アカマツ",Z4,IF(B4="カラマツ",AF4,AJ4)))),"")</f>
        <v>0.22</v>
      </c>
      <c r="G4" s="5" t="s">
        <v>478</v>
      </c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0.22</v>
      </c>
      <c r="L4" s="22">
        <f t="shared" ref="L4:L43" si="2">ROUND(10^(-5+0.73504+1.83346*LOG(D4)+1.06569*LOG(E4)),2)</f>
        <v>0.24</v>
      </c>
      <c r="M4" s="22">
        <f t="shared" ref="M4:M43" si="3">ROUND(10^(-5+0.71514+1.74357*LOG(D4)+1.17719*LOG(E4)),2)</f>
        <v>0.23</v>
      </c>
      <c r="N4" s="22">
        <f t="shared" ref="N4:N43" si="4">ROUND(10^(-5+0.82956+1.76381*LOG(D4)+1.06412*LOG(E4)),2)</f>
        <v>0.24</v>
      </c>
      <c r="O4" s="22">
        <f t="shared" ref="O4:O43" si="5">ROUND(10^(-5+0.88226+1.79204*LOG(D4)+0.99303*LOG(E4)),2)</f>
        <v>0.24</v>
      </c>
      <c r="P4" s="22">
        <f>HLOOKUP($D4,K$3:O$43,MATCH($A4,$A$3:$A$43,0),1)</f>
        <v>0.24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0.22</v>
      </c>
      <c r="R4" s="22">
        <f t="shared" ref="R4:R43" si="7">ROUND(10^(1.905709*LOG(D4)+1.011385*LOG(E4)-4.293729),2)</f>
        <v>0.24</v>
      </c>
      <c r="S4" s="22">
        <f t="shared" ref="S4:S43" si="8">ROUND(10^(1.771888*LOG(D4)+1.138415*LOG(E4)-4.271259),2)</f>
        <v>0.24</v>
      </c>
      <c r="T4" s="22">
        <f t="shared" ref="T4:T43" si="9">ROUND(10^(1.671519*LOG(D4)+1.363617*LOG(E4)-4.404407),2)</f>
        <v>0.24</v>
      </c>
      <c r="U4" s="22">
        <f t="shared" ref="U4:U43" si="10">HLOOKUP($D4,Q$3:T$43,MATCH($A4,$A$3:$A$43,0),1)</f>
        <v>0.24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0.25</v>
      </c>
      <c r="W4" s="22">
        <f t="shared" ref="W4:W43" si="12">ROUND(10^(-4.155639+1.847898*LOG(D4)+0.951955*LOG(E4)),2)</f>
        <v>0.23</v>
      </c>
      <c r="X4" s="22">
        <f t="shared" ref="X4:X43" si="13">ROUND(10^(-4.194535+1.804172*LOG(D4)+1.034248*LOG(E4)),2)</f>
        <v>0.23</v>
      </c>
      <c r="Y4" s="22">
        <f t="shared" ref="Y4:Y43" si="14">ROUND(10^(-4.42347+2.006485*LOG(D4)+0.967757*LOG(E4)),2)</f>
        <v>0.21</v>
      </c>
      <c r="Z4" s="22">
        <f t="shared" ref="Z4:Z43" si="15">HLOOKUP($D4,V$3:Y$43,MATCH($A4,$A$3:$A$43,0),1)</f>
        <v>0.23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0.21</v>
      </c>
      <c r="AB4" s="22">
        <f t="shared" ref="AB4:AB43" si="17">ROUND(10^(1.979213*LOG(D4)+0.998347*LOG(E4)-4.369281),2)</f>
        <v>0.24</v>
      </c>
      <c r="AC4" s="22">
        <f t="shared" ref="AC4:AC43" si="18">ROUND(10^(1.904401*LOG(D4)+1.062478*LOG(E4)-4.348104),2)</f>
        <v>0.24</v>
      </c>
      <c r="AD4" s="22">
        <f t="shared" ref="AD4:AD43" si="19">ROUND(10^(1.640825*LOG(D4)+1.080387*LOG(E4)-3.976731),2)</f>
        <v>0.27</v>
      </c>
      <c r="AE4" s="22">
        <f t="shared" ref="AE4:AE43" si="20">ROUND(10^(1.90887*LOG(D4)+1.088002*LOG(E4)-4.431495),2)</f>
        <v>0.21</v>
      </c>
      <c r="AF4" s="22">
        <f t="shared" ref="AF4:AF43" si="21">HLOOKUP($D4,AA$3:AE$43,MATCH($A4,$A$3:$A$43,0),1)</f>
        <v>0.24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0.21</v>
      </c>
      <c r="AH4" s="22">
        <f t="shared" ref="AH4:AH43" si="23">ROUND(10^(1.93813902*LOG(D4)+0.96697002*LOG(E4)-4.32216295),2)</f>
        <v>0.22</v>
      </c>
      <c r="AI4" s="22">
        <f t="shared" ref="AI4:AI43" si="24">ROUND(10^(1.82464098*LOG(D4)+0.97625989*LOG(E4)-4.15096808),2)</f>
        <v>0.24</v>
      </c>
      <c r="AJ4" s="22">
        <f t="shared" ref="AJ4:AJ43" si="25">HLOOKUP($D4,AG$3:AI$43,MATCH($A4,$A$3:$A$43,0),1)</f>
        <v>0.22</v>
      </c>
    </row>
    <row r="5" spans="1:36" ht="12.95" customHeight="1">
      <c r="A5" s="21">
        <v>22</v>
      </c>
      <c r="B5" s="78" t="s">
        <v>472</v>
      </c>
      <c r="C5" s="79"/>
      <c r="D5" s="21">
        <v>24</v>
      </c>
      <c r="E5" s="21">
        <v>16</v>
      </c>
      <c r="F5" s="4">
        <f t="shared" si="0"/>
        <v>0.33</v>
      </c>
      <c r="G5" s="5" t="s">
        <v>479</v>
      </c>
      <c r="H5" s="21" t="s">
        <v>483</v>
      </c>
      <c r="I5" s="21" t="s">
        <v>39</v>
      </c>
      <c r="J5" s="1" t="s">
        <v>15</v>
      </c>
      <c r="K5" s="22">
        <f t="shared" si="1"/>
        <v>0.32</v>
      </c>
      <c r="L5" s="22">
        <f t="shared" si="2"/>
        <v>0.35</v>
      </c>
      <c r="M5" s="22">
        <f t="shared" si="3"/>
        <v>0.35</v>
      </c>
      <c r="N5" s="22">
        <f t="shared" si="4"/>
        <v>0.35</v>
      </c>
      <c r="O5" s="22">
        <f t="shared" si="5"/>
        <v>0.36</v>
      </c>
      <c r="P5" s="22">
        <f t="shared" ref="P5:P43" si="26">HLOOKUP($D5,K$3:O$43,MATCH(A5,$A$3:$A$43,0),1)</f>
        <v>0.35</v>
      </c>
      <c r="Q5" s="22">
        <f t="shared" si="6"/>
        <v>0.32</v>
      </c>
      <c r="R5" s="22">
        <f t="shared" si="7"/>
        <v>0.36</v>
      </c>
      <c r="S5" s="22">
        <f t="shared" si="8"/>
        <v>0.35</v>
      </c>
      <c r="T5" s="22">
        <f t="shared" si="9"/>
        <v>0.35</v>
      </c>
      <c r="U5" s="22">
        <f t="shared" si="10"/>
        <v>0.35</v>
      </c>
      <c r="V5" s="22">
        <f t="shared" si="11"/>
        <v>0.37</v>
      </c>
      <c r="W5" s="22">
        <f t="shared" si="12"/>
        <v>0.35</v>
      </c>
      <c r="X5" s="22">
        <f t="shared" si="13"/>
        <v>0.35</v>
      </c>
      <c r="Y5" s="22">
        <f t="shared" si="14"/>
        <v>0.32</v>
      </c>
      <c r="Z5" s="22">
        <f t="shared" si="15"/>
        <v>0.35</v>
      </c>
      <c r="AA5" s="22">
        <f t="shared" si="16"/>
        <v>0.31</v>
      </c>
      <c r="AB5" s="22">
        <f t="shared" si="17"/>
        <v>0.37</v>
      </c>
      <c r="AC5" s="22">
        <f t="shared" si="18"/>
        <v>0.36</v>
      </c>
      <c r="AD5" s="22">
        <f t="shared" si="19"/>
        <v>0.39</v>
      </c>
      <c r="AE5" s="22">
        <f t="shared" si="20"/>
        <v>0.33</v>
      </c>
      <c r="AF5" s="22">
        <f t="shared" si="21"/>
        <v>0.36</v>
      </c>
      <c r="AG5" s="22">
        <f t="shared" si="22"/>
        <v>0.31</v>
      </c>
      <c r="AH5" s="22">
        <f t="shared" si="23"/>
        <v>0.33</v>
      </c>
      <c r="AI5" s="22">
        <f t="shared" si="24"/>
        <v>0.35</v>
      </c>
      <c r="AJ5" s="22">
        <f t="shared" si="25"/>
        <v>0.33</v>
      </c>
    </row>
    <row r="6" spans="1:36" ht="12.95" customHeight="1">
      <c r="A6" s="21">
        <v>23</v>
      </c>
      <c r="B6" s="78" t="s">
        <v>473</v>
      </c>
      <c r="C6" s="79"/>
      <c r="D6" s="21">
        <v>16</v>
      </c>
      <c r="E6" s="21">
        <v>12</v>
      </c>
      <c r="F6" s="4">
        <f t="shared" si="0"/>
        <v>0.11</v>
      </c>
      <c r="G6" s="5"/>
      <c r="H6" s="21"/>
      <c r="I6" s="21"/>
      <c r="J6" s="1" t="s">
        <v>15</v>
      </c>
      <c r="K6" s="22">
        <f t="shared" si="1"/>
        <v>0.12</v>
      </c>
      <c r="L6" s="22">
        <f t="shared" si="2"/>
        <v>0.12</v>
      </c>
      <c r="M6" s="22">
        <f t="shared" si="3"/>
        <v>0.12</v>
      </c>
      <c r="N6" s="22">
        <f t="shared" si="4"/>
        <v>0.13</v>
      </c>
      <c r="O6" s="22">
        <f t="shared" si="5"/>
        <v>0.13</v>
      </c>
      <c r="P6" s="22">
        <f t="shared" si="26"/>
        <v>0.12</v>
      </c>
      <c r="Q6" s="22">
        <f t="shared" si="6"/>
        <v>0.12</v>
      </c>
      <c r="R6" s="22">
        <f t="shared" si="7"/>
        <v>0.12</v>
      </c>
      <c r="S6" s="22">
        <f t="shared" si="8"/>
        <v>0.12</v>
      </c>
      <c r="T6" s="22">
        <f t="shared" si="9"/>
        <v>0.12</v>
      </c>
      <c r="U6" s="22">
        <f t="shared" si="10"/>
        <v>0.12</v>
      </c>
      <c r="V6" s="22">
        <f t="shared" si="11"/>
        <v>0.13</v>
      </c>
      <c r="W6" s="22">
        <f t="shared" si="12"/>
        <v>0.12</v>
      </c>
      <c r="X6" s="22">
        <f t="shared" si="13"/>
        <v>0.12</v>
      </c>
      <c r="Y6" s="22">
        <f t="shared" si="14"/>
        <v>0.11</v>
      </c>
      <c r="Z6" s="22">
        <f t="shared" si="15"/>
        <v>0.12</v>
      </c>
      <c r="AA6" s="22">
        <f t="shared" si="16"/>
        <v>0.11</v>
      </c>
      <c r="AB6" s="22">
        <f t="shared" si="17"/>
        <v>0.12</v>
      </c>
      <c r="AC6" s="22">
        <f t="shared" si="18"/>
        <v>0.12</v>
      </c>
      <c r="AD6" s="22">
        <f t="shared" si="19"/>
        <v>0.15</v>
      </c>
      <c r="AE6" s="22">
        <f t="shared" si="20"/>
        <v>0.11</v>
      </c>
      <c r="AF6" s="22">
        <f t="shared" si="21"/>
        <v>0.12</v>
      </c>
      <c r="AG6" s="22">
        <f t="shared" si="22"/>
        <v>0.11</v>
      </c>
      <c r="AH6" s="22">
        <f t="shared" si="23"/>
        <v>0.11</v>
      </c>
      <c r="AI6" s="22">
        <f t="shared" si="24"/>
        <v>0.13</v>
      </c>
      <c r="AJ6" s="22">
        <f t="shared" si="25"/>
        <v>0.11</v>
      </c>
    </row>
    <row r="7" spans="1:36" ht="12.95" customHeight="1">
      <c r="A7" s="21">
        <v>24</v>
      </c>
      <c r="B7" s="78" t="s">
        <v>473</v>
      </c>
      <c r="C7" s="79"/>
      <c r="D7" s="21">
        <v>12</v>
      </c>
      <c r="E7" s="21">
        <v>12</v>
      </c>
      <c r="F7" s="4">
        <f t="shared" si="0"/>
        <v>7.0000000000000007E-2</v>
      </c>
      <c r="G7" s="5"/>
      <c r="H7" s="21" t="s">
        <v>483</v>
      </c>
      <c r="I7" s="21" t="s">
        <v>484</v>
      </c>
      <c r="J7" s="1" t="s">
        <v>15</v>
      </c>
      <c r="K7" s="22">
        <f t="shared" si="1"/>
        <v>7.0000000000000007E-2</v>
      </c>
      <c r="L7" s="22">
        <f t="shared" si="2"/>
        <v>7.0000000000000007E-2</v>
      </c>
      <c r="M7" s="22">
        <f t="shared" si="3"/>
        <v>7.0000000000000007E-2</v>
      </c>
      <c r="N7" s="22">
        <f t="shared" si="4"/>
        <v>0.08</v>
      </c>
      <c r="O7" s="22">
        <f t="shared" si="5"/>
        <v>0.08</v>
      </c>
      <c r="P7" s="22">
        <f t="shared" si="26"/>
        <v>7.0000000000000007E-2</v>
      </c>
      <c r="Q7" s="22">
        <f t="shared" si="6"/>
        <v>7.0000000000000007E-2</v>
      </c>
      <c r="R7" s="22">
        <f t="shared" si="7"/>
        <v>7.0000000000000007E-2</v>
      </c>
      <c r="S7" s="22">
        <f t="shared" si="8"/>
        <v>7.0000000000000007E-2</v>
      </c>
      <c r="T7" s="22">
        <f t="shared" si="9"/>
        <v>7.0000000000000007E-2</v>
      </c>
      <c r="U7" s="22">
        <f t="shared" si="10"/>
        <v>7.0000000000000007E-2</v>
      </c>
      <c r="V7" s="22">
        <f t="shared" si="11"/>
        <v>7.0000000000000007E-2</v>
      </c>
      <c r="W7" s="22">
        <f t="shared" si="12"/>
        <v>7.0000000000000007E-2</v>
      </c>
      <c r="X7" s="22">
        <f t="shared" si="13"/>
        <v>7.0000000000000007E-2</v>
      </c>
      <c r="Y7" s="22">
        <f t="shared" si="14"/>
        <v>0.06</v>
      </c>
      <c r="Z7" s="22">
        <f t="shared" si="15"/>
        <v>7.0000000000000007E-2</v>
      </c>
      <c r="AA7" s="22">
        <f t="shared" si="16"/>
        <v>7.0000000000000007E-2</v>
      </c>
      <c r="AB7" s="22">
        <f t="shared" si="17"/>
        <v>7.0000000000000007E-2</v>
      </c>
      <c r="AC7" s="22">
        <f t="shared" si="18"/>
        <v>7.0000000000000007E-2</v>
      </c>
      <c r="AD7" s="22">
        <f t="shared" si="19"/>
        <v>0.09</v>
      </c>
      <c r="AE7" s="22">
        <f t="shared" si="20"/>
        <v>0.06</v>
      </c>
      <c r="AF7" s="22">
        <f t="shared" si="21"/>
        <v>7.0000000000000007E-2</v>
      </c>
      <c r="AG7" s="22">
        <f t="shared" si="22"/>
        <v>0.06</v>
      </c>
      <c r="AH7" s="22">
        <f t="shared" si="23"/>
        <v>7.0000000000000007E-2</v>
      </c>
      <c r="AI7" s="22">
        <f t="shared" si="24"/>
        <v>7.0000000000000007E-2</v>
      </c>
      <c r="AJ7" s="22">
        <f t="shared" si="25"/>
        <v>7.0000000000000007E-2</v>
      </c>
    </row>
    <row r="8" spans="1:36" ht="12.95" customHeight="1">
      <c r="A8" s="21">
        <v>25</v>
      </c>
      <c r="B8" s="78" t="s">
        <v>474</v>
      </c>
      <c r="C8" s="79"/>
      <c r="D8" s="21">
        <v>14</v>
      </c>
      <c r="E8" s="21">
        <v>10</v>
      </c>
      <c r="F8" s="4">
        <f t="shared" si="0"/>
        <v>7.0000000000000007E-2</v>
      </c>
      <c r="G8" s="5" t="s">
        <v>482</v>
      </c>
      <c r="H8" s="21" t="s">
        <v>483</v>
      </c>
      <c r="I8" s="21" t="s">
        <v>41</v>
      </c>
      <c r="J8" s="1" t="s">
        <v>15</v>
      </c>
      <c r="K8" s="22">
        <f t="shared" si="1"/>
        <v>0.08</v>
      </c>
      <c r="L8" s="22">
        <f t="shared" si="2"/>
        <v>0.08</v>
      </c>
      <c r="M8" s="22">
        <f t="shared" si="3"/>
        <v>0.08</v>
      </c>
      <c r="N8" s="22">
        <f t="shared" si="4"/>
        <v>0.08</v>
      </c>
      <c r="O8" s="22">
        <f t="shared" si="5"/>
        <v>0.08</v>
      </c>
      <c r="P8" s="22">
        <f t="shared" si="26"/>
        <v>0.08</v>
      </c>
      <c r="Q8" s="22">
        <f t="shared" si="6"/>
        <v>0.08</v>
      </c>
      <c r="R8" s="22">
        <f t="shared" si="7"/>
        <v>0.08</v>
      </c>
      <c r="S8" s="22">
        <f t="shared" si="8"/>
        <v>0.08</v>
      </c>
      <c r="T8" s="22">
        <f t="shared" si="9"/>
        <v>7.0000000000000007E-2</v>
      </c>
      <c r="U8" s="22">
        <f t="shared" si="10"/>
        <v>0.08</v>
      </c>
      <c r="V8" s="22">
        <f t="shared" si="11"/>
        <v>0.08</v>
      </c>
      <c r="W8" s="22">
        <f t="shared" si="12"/>
        <v>0.08</v>
      </c>
      <c r="X8" s="22">
        <f t="shared" si="13"/>
        <v>0.08</v>
      </c>
      <c r="Y8" s="22">
        <f t="shared" si="14"/>
        <v>7.0000000000000007E-2</v>
      </c>
      <c r="Z8" s="22">
        <f t="shared" si="15"/>
        <v>0.08</v>
      </c>
      <c r="AA8" s="22">
        <f t="shared" si="16"/>
        <v>7.0000000000000007E-2</v>
      </c>
      <c r="AB8" s="22">
        <f t="shared" si="17"/>
        <v>0.08</v>
      </c>
      <c r="AC8" s="22">
        <f t="shared" si="18"/>
        <v>0.08</v>
      </c>
      <c r="AD8" s="22">
        <f t="shared" si="19"/>
        <v>0.1</v>
      </c>
      <c r="AE8" s="22">
        <f t="shared" si="20"/>
        <v>7.0000000000000007E-2</v>
      </c>
      <c r="AF8" s="22">
        <f t="shared" si="21"/>
        <v>0.08</v>
      </c>
      <c r="AG8" s="22">
        <f t="shared" si="22"/>
        <v>7.0000000000000007E-2</v>
      </c>
      <c r="AH8" s="22">
        <f t="shared" si="23"/>
        <v>7.0000000000000007E-2</v>
      </c>
      <c r="AI8" s="22">
        <f t="shared" si="24"/>
        <v>0.08</v>
      </c>
      <c r="AJ8" s="22">
        <f t="shared" si="25"/>
        <v>7.0000000000000007E-2</v>
      </c>
    </row>
    <row r="9" spans="1:36" ht="12.95" customHeight="1">
      <c r="A9" s="21">
        <v>26</v>
      </c>
      <c r="B9" s="78" t="s">
        <v>474</v>
      </c>
      <c r="C9" s="79"/>
      <c r="D9" s="21">
        <v>14</v>
      </c>
      <c r="E9" s="21">
        <v>11</v>
      </c>
      <c r="F9" s="4">
        <f t="shared" si="0"/>
        <v>0.08</v>
      </c>
      <c r="G9" s="5" t="s">
        <v>326</v>
      </c>
      <c r="H9" s="21" t="s">
        <v>483</v>
      </c>
      <c r="I9" s="21" t="s">
        <v>39</v>
      </c>
      <c r="J9" s="1" t="s">
        <v>15</v>
      </c>
      <c r="K9" s="22">
        <f t="shared" si="1"/>
        <v>0.09</v>
      </c>
      <c r="L9" s="22">
        <f t="shared" si="2"/>
        <v>0.09</v>
      </c>
      <c r="M9" s="22">
        <f t="shared" si="3"/>
        <v>0.09</v>
      </c>
      <c r="N9" s="22">
        <f t="shared" si="4"/>
        <v>0.09</v>
      </c>
      <c r="O9" s="22">
        <f t="shared" si="5"/>
        <v>0.09</v>
      </c>
      <c r="P9" s="22">
        <f t="shared" si="26"/>
        <v>0.09</v>
      </c>
      <c r="Q9" s="22">
        <f t="shared" si="6"/>
        <v>0.08</v>
      </c>
      <c r="R9" s="22">
        <f t="shared" si="7"/>
        <v>0.09</v>
      </c>
      <c r="S9" s="22">
        <f t="shared" si="8"/>
        <v>0.09</v>
      </c>
      <c r="T9" s="22">
        <f t="shared" si="9"/>
        <v>0.09</v>
      </c>
      <c r="U9" s="22">
        <f t="shared" si="10"/>
        <v>0.09</v>
      </c>
      <c r="V9" s="22">
        <f t="shared" si="11"/>
        <v>0.09</v>
      </c>
      <c r="W9" s="22">
        <f t="shared" si="12"/>
        <v>0.09</v>
      </c>
      <c r="X9" s="22">
        <f t="shared" si="13"/>
        <v>0.09</v>
      </c>
      <c r="Y9" s="22">
        <f t="shared" si="14"/>
        <v>0.08</v>
      </c>
      <c r="Z9" s="22">
        <f t="shared" si="15"/>
        <v>0.09</v>
      </c>
      <c r="AA9" s="22">
        <f t="shared" si="16"/>
        <v>0.08</v>
      </c>
      <c r="AB9" s="22">
        <f t="shared" si="17"/>
        <v>0.09</v>
      </c>
      <c r="AC9" s="22">
        <f t="shared" si="18"/>
        <v>0.09</v>
      </c>
      <c r="AD9" s="22">
        <f t="shared" si="19"/>
        <v>0.11</v>
      </c>
      <c r="AE9" s="22">
        <f t="shared" si="20"/>
        <v>0.08</v>
      </c>
      <c r="AF9" s="22">
        <f t="shared" si="21"/>
        <v>0.09</v>
      </c>
      <c r="AG9" s="22">
        <f t="shared" si="22"/>
        <v>0.08</v>
      </c>
      <c r="AH9" s="22">
        <f t="shared" si="23"/>
        <v>0.08</v>
      </c>
      <c r="AI9" s="22">
        <f t="shared" si="24"/>
        <v>0.09</v>
      </c>
      <c r="AJ9" s="22">
        <f t="shared" si="25"/>
        <v>0.08</v>
      </c>
    </row>
    <row r="10" spans="1:36" ht="12.95" customHeight="1">
      <c r="A10" s="21">
        <v>27</v>
      </c>
      <c r="B10" s="78" t="s">
        <v>474</v>
      </c>
      <c r="C10" s="79"/>
      <c r="D10" s="21">
        <v>18</v>
      </c>
      <c r="E10" s="21">
        <v>11</v>
      </c>
      <c r="F10" s="4">
        <f t="shared" si="0"/>
        <v>0.13</v>
      </c>
      <c r="G10" s="5" t="s">
        <v>326</v>
      </c>
      <c r="H10" s="21"/>
      <c r="I10" s="21"/>
      <c r="J10" s="1" t="s">
        <v>15</v>
      </c>
      <c r="K10" s="22">
        <f t="shared" si="1"/>
        <v>0.13</v>
      </c>
      <c r="L10" s="22">
        <f t="shared" si="2"/>
        <v>0.14000000000000001</v>
      </c>
      <c r="M10" s="22">
        <f t="shared" si="3"/>
        <v>0.13</v>
      </c>
      <c r="N10" s="22">
        <f t="shared" si="4"/>
        <v>0.14000000000000001</v>
      </c>
      <c r="O10" s="22">
        <f t="shared" si="5"/>
        <v>0.15</v>
      </c>
      <c r="P10" s="22">
        <f t="shared" si="26"/>
        <v>0.14000000000000001</v>
      </c>
      <c r="Q10" s="22">
        <f t="shared" si="6"/>
        <v>0.13</v>
      </c>
      <c r="R10" s="22">
        <f t="shared" si="7"/>
        <v>0.14000000000000001</v>
      </c>
      <c r="S10" s="22">
        <f t="shared" si="8"/>
        <v>0.14000000000000001</v>
      </c>
      <c r="T10" s="22">
        <f t="shared" si="9"/>
        <v>0.13</v>
      </c>
      <c r="U10" s="22">
        <f t="shared" si="10"/>
        <v>0.14000000000000001</v>
      </c>
      <c r="V10" s="22">
        <f t="shared" si="11"/>
        <v>0.15</v>
      </c>
      <c r="W10" s="22">
        <f t="shared" si="12"/>
        <v>0.14000000000000001</v>
      </c>
      <c r="X10" s="22">
        <f t="shared" si="13"/>
        <v>0.14000000000000001</v>
      </c>
      <c r="Y10" s="22">
        <f t="shared" si="14"/>
        <v>0.13</v>
      </c>
      <c r="Z10" s="22">
        <f t="shared" si="15"/>
        <v>0.14000000000000001</v>
      </c>
      <c r="AA10" s="22">
        <f t="shared" si="16"/>
        <v>0.13</v>
      </c>
      <c r="AB10" s="22">
        <f t="shared" si="17"/>
        <v>0.14000000000000001</v>
      </c>
      <c r="AC10" s="22">
        <f t="shared" si="18"/>
        <v>0.14000000000000001</v>
      </c>
      <c r="AD10" s="22">
        <f t="shared" si="19"/>
        <v>0.16</v>
      </c>
      <c r="AE10" s="22">
        <f t="shared" si="20"/>
        <v>0.13</v>
      </c>
      <c r="AF10" s="22">
        <f t="shared" si="21"/>
        <v>0.14000000000000001</v>
      </c>
      <c r="AG10" s="22">
        <f t="shared" si="22"/>
        <v>0.13</v>
      </c>
      <c r="AH10" s="22">
        <f t="shared" si="23"/>
        <v>0.13</v>
      </c>
      <c r="AI10" s="22">
        <f t="shared" si="24"/>
        <v>0.14000000000000001</v>
      </c>
      <c r="AJ10" s="22">
        <f t="shared" si="25"/>
        <v>0.13</v>
      </c>
    </row>
    <row r="11" spans="1:36" ht="12.95" customHeight="1">
      <c r="A11" s="21">
        <v>28</v>
      </c>
      <c r="B11" s="78" t="s">
        <v>474</v>
      </c>
      <c r="C11" s="79"/>
      <c r="D11" s="21">
        <v>16</v>
      </c>
      <c r="E11" s="21">
        <v>12</v>
      </c>
      <c r="F11" s="4">
        <f t="shared" si="0"/>
        <v>0.11</v>
      </c>
      <c r="G11" s="5" t="s">
        <v>326</v>
      </c>
      <c r="H11" s="21" t="s">
        <v>483</v>
      </c>
      <c r="I11" s="21" t="s">
        <v>39</v>
      </c>
      <c r="J11" s="1" t="s">
        <v>15</v>
      </c>
      <c r="K11" s="22">
        <f t="shared" si="1"/>
        <v>0.12</v>
      </c>
      <c r="L11" s="22">
        <f t="shared" si="2"/>
        <v>0.12</v>
      </c>
      <c r="M11" s="22">
        <f t="shared" si="3"/>
        <v>0.12</v>
      </c>
      <c r="N11" s="22">
        <f t="shared" si="4"/>
        <v>0.13</v>
      </c>
      <c r="O11" s="22">
        <f t="shared" si="5"/>
        <v>0.13</v>
      </c>
      <c r="P11" s="22">
        <f t="shared" si="26"/>
        <v>0.12</v>
      </c>
      <c r="Q11" s="22">
        <f t="shared" si="6"/>
        <v>0.12</v>
      </c>
      <c r="R11" s="22">
        <f t="shared" si="7"/>
        <v>0.12</v>
      </c>
      <c r="S11" s="22">
        <f t="shared" si="8"/>
        <v>0.12</v>
      </c>
      <c r="T11" s="22">
        <f t="shared" si="9"/>
        <v>0.12</v>
      </c>
      <c r="U11" s="22">
        <f t="shared" si="10"/>
        <v>0.12</v>
      </c>
      <c r="V11" s="22">
        <f t="shared" si="11"/>
        <v>0.13</v>
      </c>
      <c r="W11" s="22">
        <f t="shared" si="12"/>
        <v>0.12</v>
      </c>
      <c r="X11" s="22">
        <f t="shared" si="13"/>
        <v>0.12</v>
      </c>
      <c r="Y11" s="22">
        <f t="shared" si="14"/>
        <v>0.11</v>
      </c>
      <c r="Z11" s="22">
        <f t="shared" si="15"/>
        <v>0.12</v>
      </c>
      <c r="AA11" s="22">
        <f t="shared" si="16"/>
        <v>0.11</v>
      </c>
      <c r="AB11" s="22">
        <f t="shared" si="17"/>
        <v>0.12</v>
      </c>
      <c r="AC11" s="22">
        <f t="shared" si="18"/>
        <v>0.12</v>
      </c>
      <c r="AD11" s="22">
        <f t="shared" si="19"/>
        <v>0.15</v>
      </c>
      <c r="AE11" s="22">
        <f t="shared" si="20"/>
        <v>0.11</v>
      </c>
      <c r="AF11" s="22">
        <f t="shared" si="21"/>
        <v>0.12</v>
      </c>
      <c r="AG11" s="22">
        <f t="shared" si="22"/>
        <v>0.11</v>
      </c>
      <c r="AH11" s="22">
        <f t="shared" si="23"/>
        <v>0.11</v>
      </c>
      <c r="AI11" s="22">
        <f t="shared" si="24"/>
        <v>0.13</v>
      </c>
      <c r="AJ11" s="22">
        <f t="shared" si="25"/>
        <v>0.11</v>
      </c>
    </row>
    <row r="12" spans="1:36" ht="12.95" customHeight="1">
      <c r="A12" s="21">
        <v>29</v>
      </c>
      <c r="B12" s="78" t="s">
        <v>475</v>
      </c>
      <c r="C12" s="79"/>
      <c r="D12" s="21">
        <v>10</v>
      </c>
      <c r="E12" s="21">
        <v>12</v>
      </c>
      <c r="F12" s="4">
        <f t="shared" si="0"/>
        <v>0.05</v>
      </c>
      <c r="G12" s="5"/>
      <c r="H12" s="21"/>
      <c r="I12" s="21"/>
      <c r="J12" s="1" t="s">
        <v>15</v>
      </c>
      <c r="K12" s="22">
        <f t="shared" si="1"/>
        <v>0.05</v>
      </c>
      <c r="L12" s="22">
        <f t="shared" si="2"/>
        <v>0.05</v>
      </c>
      <c r="M12" s="22">
        <f t="shared" si="3"/>
        <v>0.05</v>
      </c>
      <c r="N12" s="22">
        <f t="shared" si="4"/>
        <v>0.06</v>
      </c>
      <c r="O12" s="22">
        <f t="shared" si="5"/>
        <v>0.06</v>
      </c>
      <c r="P12" s="22">
        <f t="shared" si="26"/>
        <v>0.05</v>
      </c>
      <c r="Q12" s="22">
        <f t="shared" si="6"/>
        <v>0.05</v>
      </c>
      <c r="R12" s="22">
        <f t="shared" si="7"/>
        <v>0.05</v>
      </c>
      <c r="S12" s="22">
        <f t="shared" si="8"/>
        <v>0.05</v>
      </c>
      <c r="T12" s="22">
        <f t="shared" si="9"/>
        <v>0.05</v>
      </c>
      <c r="U12" s="22">
        <f t="shared" si="10"/>
        <v>0.05</v>
      </c>
      <c r="V12" s="22">
        <f t="shared" si="11"/>
        <v>0.05</v>
      </c>
      <c r="W12" s="22">
        <f t="shared" si="12"/>
        <v>0.05</v>
      </c>
      <c r="X12" s="22">
        <f t="shared" si="13"/>
        <v>0.05</v>
      </c>
      <c r="Y12" s="22">
        <f t="shared" si="14"/>
        <v>0.04</v>
      </c>
      <c r="Z12" s="22">
        <f t="shared" si="15"/>
        <v>0.05</v>
      </c>
      <c r="AA12" s="22">
        <f t="shared" si="16"/>
        <v>0.05</v>
      </c>
      <c r="AB12" s="22">
        <f t="shared" si="17"/>
        <v>0.05</v>
      </c>
      <c r="AC12" s="22">
        <f t="shared" si="18"/>
        <v>0.05</v>
      </c>
      <c r="AD12" s="22">
        <f t="shared" si="19"/>
        <v>7.0000000000000007E-2</v>
      </c>
      <c r="AE12" s="22">
        <f t="shared" si="20"/>
        <v>0.04</v>
      </c>
      <c r="AF12" s="22">
        <f t="shared" si="21"/>
        <v>0.05</v>
      </c>
      <c r="AG12" s="22">
        <f t="shared" si="22"/>
        <v>0.05</v>
      </c>
      <c r="AH12" s="22">
        <f t="shared" si="23"/>
        <v>0.05</v>
      </c>
      <c r="AI12" s="22">
        <f t="shared" si="24"/>
        <v>0.05</v>
      </c>
      <c r="AJ12" s="22">
        <f t="shared" si="25"/>
        <v>0.05</v>
      </c>
    </row>
    <row r="13" spans="1:36" ht="12.95" customHeight="1">
      <c r="A13" s="21">
        <v>30</v>
      </c>
      <c r="B13" s="78" t="s">
        <v>475</v>
      </c>
      <c r="C13" s="79"/>
      <c r="D13" s="21">
        <v>8</v>
      </c>
      <c r="E13" s="21">
        <v>9</v>
      </c>
      <c r="F13" s="4">
        <f t="shared" si="0"/>
        <v>0.02</v>
      </c>
      <c r="G13" s="5"/>
      <c r="H13" s="21" t="s">
        <v>483</v>
      </c>
      <c r="I13" s="21" t="s">
        <v>484</v>
      </c>
      <c r="J13" s="1" t="s">
        <v>15</v>
      </c>
      <c r="K13" s="22">
        <f t="shared" si="1"/>
        <v>0.03</v>
      </c>
      <c r="L13" s="22">
        <f t="shared" si="2"/>
        <v>0.03</v>
      </c>
      <c r="M13" s="22">
        <f t="shared" si="3"/>
        <v>0.03</v>
      </c>
      <c r="N13" s="22">
        <f t="shared" si="4"/>
        <v>0.03</v>
      </c>
      <c r="O13" s="22">
        <f t="shared" si="5"/>
        <v>0.03</v>
      </c>
      <c r="P13" s="22">
        <f t="shared" si="26"/>
        <v>0.03</v>
      </c>
      <c r="Q13" s="22">
        <f t="shared" si="6"/>
        <v>0.03</v>
      </c>
      <c r="R13" s="22">
        <f t="shared" si="7"/>
        <v>0.02</v>
      </c>
      <c r="S13" s="22">
        <f t="shared" si="8"/>
        <v>0.03</v>
      </c>
      <c r="T13" s="22">
        <f t="shared" si="9"/>
        <v>0.03</v>
      </c>
      <c r="U13" s="22">
        <f t="shared" si="10"/>
        <v>0.03</v>
      </c>
      <c r="V13" s="22">
        <f t="shared" si="11"/>
        <v>0.03</v>
      </c>
      <c r="W13" s="22">
        <f t="shared" si="12"/>
        <v>0.03</v>
      </c>
      <c r="X13" s="22">
        <f t="shared" si="13"/>
        <v>0.03</v>
      </c>
      <c r="Y13" s="22">
        <f t="shared" si="14"/>
        <v>0.02</v>
      </c>
      <c r="Z13" s="22">
        <f t="shared" si="15"/>
        <v>0.03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0.03</v>
      </c>
      <c r="AE13" s="22">
        <f t="shared" si="20"/>
        <v>0.02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0.03</v>
      </c>
      <c r="AJ13" s="22">
        <f t="shared" si="25"/>
        <v>0.02</v>
      </c>
    </row>
    <row r="14" spans="1:36" ht="12.95" customHeight="1">
      <c r="A14" s="21">
        <v>31</v>
      </c>
      <c r="B14" s="78" t="s">
        <v>473</v>
      </c>
      <c r="C14" s="79"/>
      <c r="D14" s="21">
        <v>16</v>
      </c>
      <c r="E14" s="21">
        <v>12</v>
      </c>
      <c r="F14" s="4">
        <f t="shared" si="0"/>
        <v>0.11</v>
      </c>
      <c r="G14" s="5" t="s">
        <v>324</v>
      </c>
      <c r="H14" s="21"/>
      <c r="I14" s="21"/>
      <c r="J14" s="1" t="s">
        <v>15</v>
      </c>
      <c r="K14" s="22">
        <f t="shared" si="1"/>
        <v>0.12</v>
      </c>
      <c r="L14" s="22">
        <f t="shared" si="2"/>
        <v>0.12</v>
      </c>
      <c r="M14" s="22">
        <f t="shared" si="3"/>
        <v>0.12</v>
      </c>
      <c r="N14" s="22">
        <f t="shared" si="4"/>
        <v>0.13</v>
      </c>
      <c r="O14" s="22">
        <f t="shared" si="5"/>
        <v>0.13</v>
      </c>
      <c r="P14" s="22">
        <f t="shared" si="26"/>
        <v>0.12</v>
      </c>
      <c r="Q14" s="22">
        <f t="shared" si="6"/>
        <v>0.12</v>
      </c>
      <c r="R14" s="22">
        <f t="shared" si="7"/>
        <v>0.12</v>
      </c>
      <c r="S14" s="22">
        <f t="shared" si="8"/>
        <v>0.12</v>
      </c>
      <c r="T14" s="22">
        <f t="shared" si="9"/>
        <v>0.12</v>
      </c>
      <c r="U14" s="22">
        <f t="shared" si="10"/>
        <v>0.12</v>
      </c>
      <c r="V14" s="22">
        <f t="shared" si="11"/>
        <v>0.13</v>
      </c>
      <c r="W14" s="22">
        <f t="shared" si="12"/>
        <v>0.12</v>
      </c>
      <c r="X14" s="22">
        <f t="shared" si="13"/>
        <v>0.12</v>
      </c>
      <c r="Y14" s="22">
        <f t="shared" si="14"/>
        <v>0.11</v>
      </c>
      <c r="Z14" s="22">
        <f t="shared" si="15"/>
        <v>0.12</v>
      </c>
      <c r="AA14" s="22">
        <f t="shared" si="16"/>
        <v>0.11</v>
      </c>
      <c r="AB14" s="22">
        <f t="shared" si="17"/>
        <v>0.12</v>
      </c>
      <c r="AC14" s="22">
        <f t="shared" si="18"/>
        <v>0.12</v>
      </c>
      <c r="AD14" s="22">
        <f t="shared" si="19"/>
        <v>0.15</v>
      </c>
      <c r="AE14" s="22">
        <f t="shared" si="20"/>
        <v>0.11</v>
      </c>
      <c r="AF14" s="22">
        <f t="shared" si="21"/>
        <v>0.12</v>
      </c>
      <c r="AG14" s="22">
        <f t="shared" si="22"/>
        <v>0.11</v>
      </c>
      <c r="AH14" s="22">
        <f t="shared" si="23"/>
        <v>0.11</v>
      </c>
      <c r="AI14" s="22">
        <f t="shared" si="24"/>
        <v>0.13</v>
      </c>
      <c r="AJ14" s="22">
        <f t="shared" si="25"/>
        <v>0.11</v>
      </c>
    </row>
    <row r="15" spans="1:36" ht="12.95" customHeight="1">
      <c r="A15" s="21">
        <v>32</v>
      </c>
      <c r="B15" s="78" t="s">
        <v>473</v>
      </c>
      <c r="C15" s="79"/>
      <c r="D15" s="21">
        <v>8</v>
      </c>
      <c r="E15" s="21">
        <v>8</v>
      </c>
      <c r="F15" s="4">
        <f t="shared" si="0"/>
        <v>0.02</v>
      </c>
      <c r="G15" s="5" t="s">
        <v>324</v>
      </c>
      <c r="H15" s="21" t="s">
        <v>483</v>
      </c>
      <c r="I15" s="21" t="s">
        <v>39</v>
      </c>
      <c r="J15" s="1" t="s">
        <v>15</v>
      </c>
      <c r="K15" s="22">
        <f t="shared" si="1"/>
        <v>0.02</v>
      </c>
      <c r="L15" s="22">
        <f t="shared" si="2"/>
        <v>0.02</v>
      </c>
      <c r="M15" s="22">
        <f t="shared" si="3"/>
        <v>0.02</v>
      </c>
      <c r="N15" s="22">
        <f t="shared" si="4"/>
        <v>0.02</v>
      </c>
      <c r="O15" s="22">
        <f t="shared" si="5"/>
        <v>0.02</v>
      </c>
      <c r="P15" s="22">
        <f t="shared" si="26"/>
        <v>0.02</v>
      </c>
      <c r="Q15" s="22">
        <f t="shared" si="6"/>
        <v>0.02</v>
      </c>
      <c r="R15" s="22">
        <f t="shared" si="7"/>
        <v>0.02</v>
      </c>
      <c r="S15" s="22">
        <f t="shared" si="8"/>
        <v>0.02</v>
      </c>
      <c r="T15" s="22">
        <f t="shared" si="9"/>
        <v>0.02</v>
      </c>
      <c r="U15" s="22">
        <f t="shared" si="10"/>
        <v>0.02</v>
      </c>
      <c r="V15" s="22">
        <f t="shared" si="11"/>
        <v>0.02</v>
      </c>
      <c r="W15" s="22">
        <f t="shared" si="12"/>
        <v>0.02</v>
      </c>
      <c r="X15" s="22">
        <f t="shared" si="13"/>
        <v>0.02</v>
      </c>
      <c r="Y15" s="22">
        <f t="shared" si="14"/>
        <v>0.02</v>
      </c>
      <c r="Z15" s="22">
        <f t="shared" si="15"/>
        <v>0.02</v>
      </c>
      <c r="AA15" s="22">
        <f t="shared" si="16"/>
        <v>0.02</v>
      </c>
      <c r="AB15" s="22">
        <f t="shared" si="17"/>
        <v>0.02</v>
      </c>
      <c r="AC15" s="22">
        <f t="shared" si="18"/>
        <v>0.02</v>
      </c>
      <c r="AD15" s="22">
        <f t="shared" si="19"/>
        <v>0.03</v>
      </c>
      <c r="AE15" s="22">
        <f t="shared" si="20"/>
        <v>0.02</v>
      </c>
      <c r="AF15" s="22">
        <f t="shared" si="21"/>
        <v>0.02</v>
      </c>
      <c r="AG15" s="22">
        <f t="shared" si="22"/>
        <v>0.02</v>
      </c>
      <c r="AH15" s="22">
        <f t="shared" si="23"/>
        <v>0.02</v>
      </c>
      <c r="AI15" s="22">
        <f t="shared" si="24"/>
        <v>0.02</v>
      </c>
      <c r="AJ15" s="22">
        <f t="shared" si="25"/>
        <v>0.02</v>
      </c>
    </row>
    <row r="16" spans="1:36" ht="12.95" customHeight="1">
      <c r="A16" s="21">
        <v>33</v>
      </c>
      <c r="B16" s="78" t="s">
        <v>476</v>
      </c>
      <c r="C16" s="79"/>
      <c r="D16" s="21">
        <v>22</v>
      </c>
      <c r="E16" s="21">
        <v>14</v>
      </c>
      <c r="F16" s="4">
        <f t="shared" si="0"/>
        <v>0.24</v>
      </c>
      <c r="G16" s="5" t="s">
        <v>480</v>
      </c>
      <c r="H16" s="21" t="s">
        <v>483</v>
      </c>
      <c r="I16" s="21" t="s">
        <v>486</v>
      </c>
      <c r="J16" s="1" t="s">
        <v>15</v>
      </c>
      <c r="K16" s="22">
        <f t="shared" si="1"/>
        <v>0.24</v>
      </c>
      <c r="L16" s="22">
        <f t="shared" si="2"/>
        <v>0.26</v>
      </c>
      <c r="M16" s="22">
        <f t="shared" si="3"/>
        <v>0.25</v>
      </c>
      <c r="N16" s="22">
        <f t="shared" si="4"/>
        <v>0.26</v>
      </c>
      <c r="O16" s="22">
        <f t="shared" si="5"/>
        <v>0.27</v>
      </c>
      <c r="P16" s="22">
        <f t="shared" si="26"/>
        <v>0.25</v>
      </c>
      <c r="Q16" s="22">
        <f t="shared" si="6"/>
        <v>0.24</v>
      </c>
      <c r="R16" s="22">
        <f t="shared" si="7"/>
        <v>0.27</v>
      </c>
      <c r="S16" s="22">
        <f t="shared" si="8"/>
        <v>0.26</v>
      </c>
      <c r="T16" s="22">
        <f t="shared" si="9"/>
        <v>0.25</v>
      </c>
      <c r="U16" s="22">
        <f t="shared" si="10"/>
        <v>0.26</v>
      </c>
      <c r="V16" s="22">
        <f t="shared" si="11"/>
        <v>0.28000000000000003</v>
      </c>
      <c r="W16" s="22">
        <f t="shared" si="12"/>
        <v>0.26</v>
      </c>
      <c r="X16" s="22">
        <f t="shared" si="13"/>
        <v>0.26</v>
      </c>
      <c r="Y16" s="22">
        <f t="shared" si="14"/>
        <v>0.24</v>
      </c>
      <c r="Z16" s="22">
        <f t="shared" si="15"/>
        <v>0.26</v>
      </c>
      <c r="AA16" s="22">
        <f t="shared" si="16"/>
        <v>0.23</v>
      </c>
      <c r="AB16" s="22">
        <f t="shared" si="17"/>
        <v>0.27</v>
      </c>
      <c r="AC16" s="22">
        <f t="shared" si="18"/>
        <v>0.27</v>
      </c>
      <c r="AD16" s="22">
        <f t="shared" si="19"/>
        <v>0.28999999999999998</v>
      </c>
      <c r="AE16" s="22">
        <f t="shared" si="20"/>
        <v>0.24</v>
      </c>
      <c r="AF16" s="22">
        <f t="shared" si="21"/>
        <v>0.27</v>
      </c>
      <c r="AG16" s="22">
        <f t="shared" si="22"/>
        <v>0.24</v>
      </c>
      <c r="AH16" s="22">
        <f t="shared" si="23"/>
        <v>0.24</v>
      </c>
      <c r="AI16" s="22">
        <f t="shared" si="24"/>
        <v>0.26</v>
      </c>
      <c r="AJ16" s="22">
        <f t="shared" si="25"/>
        <v>0.24</v>
      </c>
    </row>
    <row r="17" spans="1:36" ht="12.95" customHeight="1">
      <c r="A17" s="21">
        <v>34</v>
      </c>
      <c r="B17" s="78" t="s">
        <v>476</v>
      </c>
      <c r="C17" s="79"/>
      <c r="D17" s="21">
        <v>14</v>
      </c>
      <c r="E17" s="21">
        <v>12</v>
      </c>
      <c r="F17" s="4">
        <f t="shared" si="0"/>
        <v>0.09</v>
      </c>
      <c r="G17" s="5" t="s">
        <v>481</v>
      </c>
      <c r="H17" s="21" t="s">
        <v>483</v>
      </c>
      <c r="I17" s="21" t="s">
        <v>486</v>
      </c>
      <c r="J17" s="1" t="s">
        <v>15</v>
      </c>
      <c r="K17" s="22">
        <f t="shared" si="1"/>
        <v>0.09</v>
      </c>
      <c r="L17" s="22">
        <f t="shared" si="2"/>
        <v>0.1</v>
      </c>
      <c r="M17" s="22">
        <f t="shared" si="3"/>
        <v>0.1</v>
      </c>
      <c r="N17" s="22">
        <f t="shared" si="4"/>
        <v>0.1</v>
      </c>
      <c r="O17" s="22">
        <f t="shared" si="5"/>
        <v>0.1</v>
      </c>
      <c r="P17" s="22">
        <f t="shared" si="26"/>
        <v>0.1</v>
      </c>
      <c r="Q17" s="22">
        <f t="shared" si="6"/>
        <v>0.09</v>
      </c>
      <c r="R17" s="22">
        <f t="shared" si="7"/>
        <v>0.1</v>
      </c>
      <c r="S17" s="22">
        <f t="shared" si="8"/>
        <v>0.1</v>
      </c>
      <c r="T17" s="22">
        <f t="shared" si="9"/>
        <v>0.1</v>
      </c>
      <c r="U17" s="22">
        <f t="shared" si="10"/>
        <v>0.1</v>
      </c>
      <c r="V17" s="22">
        <f t="shared" si="11"/>
        <v>0.1</v>
      </c>
      <c r="W17" s="22">
        <f t="shared" si="12"/>
        <v>0.1</v>
      </c>
      <c r="X17" s="22">
        <f t="shared" si="13"/>
        <v>0.1</v>
      </c>
      <c r="Y17" s="22">
        <f t="shared" si="14"/>
        <v>0.08</v>
      </c>
      <c r="Z17" s="22">
        <f t="shared" si="15"/>
        <v>0.1</v>
      </c>
      <c r="AA17" s="22">
        <f t="shared" si="16"/>
        <v>0.09</v>
      </c>
      <c r="AB17" s="22">
        <f t="shared" si="17"/>
        <v>0.09</v>
      </c>
      <c r="AC17" s="22">
        <f t="shared" si="18"/>
        <v>0.1</v>
      </c>
      <c r="AD17" s="22">
        <f t="shared" si="19"/>
        <v>0.12</v>
      </c>
      <c r="AE17" s="22">
        <f t="shared" si="20"/>
        <v>0.09</v>
      </c>
      <c r="AF17" s="22">
        <f t="shared" si="21"/>
        <v>0.09</v>
      </c>
      <c r="AG17" s="22">
        <f t="shared" si="22"/>
        <v>0.09</v>
      </c>
      <c r="AH17" s="22">
        <f t="shared" si="23"/>
        <v>0.09</v>
      </c>
      <c r="AI17" s="22">
        <f t="shared" si="24"/>
        <v>0.1</v>
      </c>
      <c r="AJ17" s="22">
        <f t="shared" si="25"/>
        <v>0.09</v>
      </c>
    </row>
    <row r="18" spans="1:36" ht="12.95" customHeight="1">
      <c r="A18" s="21">
        <v>35</v>
      </c>
      <c r="B18" s="78" t="s">
        <v>477</v>
      </c>
      <c r="C18" s="79"/>
      <c r="D18" s="21">
        <v>12</v>
      </c>
      <c r="E18" s="21">
        <v>12</v>
      </c>
      <c r="F18" s="4">
        <f t="shared" si="0"/>
        <v>7.0000000000000007E-2</v>
      </c>
      <c r="G18" s="5"/>
      <c r="H18" s="21" t="s">
        <v>483</v>
      </c>
      <c r="I18" s="21" t="s">
        <v>485</v>
      </c>
      <c r="J18" s="1" t="s">
        <v>15</v>
      </c>
      <c r="K18" s="22">
        <f t="shared" si="1"/>
        <v>7.0000000000000007E-2</v>
      </c>
      <c r="L18" s="22">
        <f t="shared" si="2"/>
        <v>7.0000000000000007E-2</v>
      </c>
      <c r="M18" s="22">
        <f t="shared" si="3"/>
        <v>7.0000000000000007E-2</v>
      </c>
      <c r="N18" s="22">
        <f t="shared" si="4"/>
        <v>0.08</v>
      </c>
      <c r="O18" s="22">
        <f t="shared" si="5"/>
        <v>0.08</v>
      </c>
      <c r="P18" s="22">
        <f t="shared" si="26"/>
        <v>7.0000000000000007E-2</v>
      </c>
      <c r="Q18" s="22">
        <f t="shared" si="6"/>
        <v>7.0000000000000007E-2</v>
      </c>
      <c r="R18" s="22">
        <f t="shared" si="7"/>
        <v>7.0000000000000007E-2</v>
      </c>
      <c r="S18" s="22">
        <f t="shared" si="8"/>
        <v>7.0000000000000007E-2</v>
      </c>
      <c r="T18" s="22">
        <f t="shared" si="9"/>
        <v>7.0000000000000007E-2</v>
      </c>
      <c r="U18" s="22">
        <f t="shared" si="10"/>
        <v>7.0000000000000007E-2</v>
      </c>
      <c r="V18" s="22">
        <f t="shared" si="11"/>
        <v>7.0000000000000007E-2</v>
      </c>
      <c r="W18" s="22">
        <f t="shared" si="12"/>
        <v>7.0000000000000007E-2</v>
      </c>
      <c r="X18" s="22">
        <f t="shared" si="13"/>
        <v>7.0000000000000007E-2</v>
      </c>
      <c r="Y18" s="22">
        <f t="shared" si="14"/>
        <v>0.06</v>
      </c>
      <c r="Z18" s="22">
        <f t="shared" si="15"/>
        <v>7.0000000000000007E-2</v>
      </c>
      <c r="AA18" s="22">
        <f t="shared" si="16"/>
        <v>7.0000000000000007E-2</v>
      </c>
      <c r="AB18" s="22">
        <f t="shared" si="17"/>
        <v>7.0000000000000007E-2</v>
      </c>
      <c r="AC18" s="22">
        <f t="shared" si="18"/>
        <v>7.0000000000000007E-2</v>
      </c>
      <c r="AD18" s="22">
        <f t="shared" si="19"/>
        <v>0.09</v>
      </c>
      <c r="AE18" s="22">
        <f t="shared" si="20"/>
        <v>0.06</v>
      </c>
      <c r="AF18" s="22">
        <f t="shared" si="21"/>
        <v>7.0000000000000007E-2</v>
      </c>
      <c r="AG18" s="22">
        <f t="shared" si="22"/>
        <v>0.06</v>
      </c>
      <c r="AH18" s="22">
        <f t="shared" si="23"/>
        <v>7.0000000000000007E-2</v>
      </c>
      <c r="AI18" s="22">
        <f t="shared" si="24"/>
        <v>7.0000000000000007E-2</v>
      </c>
      <c r="AJ18" s="22">
        <f t="shared" si="25"/>
        <v>7.0000000000000007E-2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487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15</v>
      </c>
      <c r="D47" s="13">
        <f>COUNTIF(G4:G43,"*下層*")</f>
        <v>0</v>
      </c>
      <c r="E47" s="13">
        <f>COUNTA(A4:A43)</f>
        <v>15</v>
      </c>
      <c r="F47" s="9"/>
      <c r="G47" s="14">
        <f>C47*100</f>
        <v>1500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12</v>
      </c>
      <c r="D48" s="13" t="str">
        <f>IF(D47&gt;0,ROUND(SUMIF(G4:G43,"*下層*",E4:E43)/D47,0),"")</f>
        <v/>
      </c>
      <c r="E48" s="13">
        <f>ROUND(SUM(E4:E43)/E47,0)</f>
        <v>12</v>
      </c>
      <c r="F48" s="12"/>
      <c r="G48" s="14">
        <f>C48</f>
        <v>12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15</v>
      </c>
      <c r="D49" s="13" t="str">
        <f>IF(D47&gt;0,ROUND(SUMIF(G4:G43,"*下層*",D4:D43)/D47,0),"")</f>
        <v/>
      </c>
      <c r="E49" s="13">
        <f>ROUND(SUM(D4:D43)/E47,0)</f>
        <v>15</v>
      </c>
      <c r="F49" s="12"/>
      <c r="G49" s="14">
        <f>C49</f>
        <v>15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1.7200000000000004</v>
      </c>
      <c r="D50" s="15">
        <f>SUMIF(G4:G43,"*下層*",F4:F43)</f>
        <v>0</v>
      </c>
      <c r="E50" s="4">
        <f>SUM(F4:F43)</f>
        <v>1.7200000000000004</v>
      </c>
      <c r="F50" s="12"/>
      <c r="G50" s="16">
        <f>C50*100</f>
        <v>172.00000000000003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形状比＝80、Sr＝22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10</v>
      </c>
      <c r="D54" s="13">
        <f>COUNTIF(H4:H43,"▲")</f>
        <v>0</v>
      </c>
      <c r="E54" s="13">
        <f>COUNTA(H4:H43)</f>
        <v>10</v>
      </c>
      <c r="F54" s="9"/>
      <c r="G54" s="14">
        <f>C54*100</f>
        <v>1000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14</v>
      </c>
      <c r="D56" s="13" t="str">
        <f>IF(D54&gt;0,ROUND(SUMIF(H4:H43,"▲",D4:D43)/D54,0),"")</f>
        <v/>
      </c>
      <c r="E56" s="13">
        <f>ROUND(SUMIF(H4:H43,"*",D4:D43)/E54,0)</f>
        <v>14</v>
      </c>
      <c r="F56" s="12"/>
      <c r="G56" s="14">
        <f>C56</f>
        <v>14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1.1000000000000001</v>
      </c>
      <c r="D57" s="15">
        <f>SUMIF(H4:H43,"▲",F4:F43)</f>
        <v>0</v>
      </c>
      <c r="E57" s="15">
        <f>SUM(C57:D57)</f>
        <v>1.1000000000000001</v>
      </c>
      <c r="F57" s="12"/>
      <c r="G57" s="18">
        <f>C57*100</f>
        <v>110.00000000000001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64</v>
      </c>
      <c r="D62" s="19" t="str">
        <f>IF(D47&gt;0,ROUND(D57/D50*100,1),"")</f>
        <v/>
      </c>
      <c r="E62" s="19">
        <f>ROUND(E57/E50*100,1)</f>
        <v>64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5</v>
      </c>
      <c r="D66" s="13">
        <f>D47-D54</f>
        <v>0</v>
      </c>
      <c r="E66" s="13">
        <f>SUM(C66:D66)</f>
        <v>5</v>
      </c>
      <c r="F66" s="9"/>
      <c r="G66" s="14">
        <f>C66*100</f>
        <v>500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12</v>
      </c>
      <c r="D67" s="13" t="str">
        <f>IF(D66&gt;0,ROUND(SUMIFS(E4:E43,G4:G43,"*下層*",H4:H43,"")/D66,0),"")</f>
        <v/>
      </c>
      <c r="E67" s="13">
        <f>IF(E66&gt;0,ROUND(SUMIF(H4:H43,"",E4:E43)/E66,0),"")</f>
        <v>12</v>
      </c>
      <c r="F67" s="12"/>
      <c r="G67" s="14">
        <f>C67</f>
        <v>12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16</v>
      </c>
      <c r="D68" s="13" t="str">
        <f>IF(D66&gt;0,ROUND(SUMIFS(D4:D43,G4:G43,"*下層*",H4:H43,"")/D66,0),"")</f>
        <v/>
      </c>
      <c r="E68" s="13">
        <f>IF(E66&gt;0,ROUND(SUMIF(H4:H43,"",D4:D43)/E66,0),"")</f>
        <v>16</v>
      </c>
      <c r="F68" s="12"/>
      <c r="G68" s="14">
        <f>C68</f>
        <v>16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0.62000000000000033</v>
      </c>
      <c r="D69" s="15" t="str">
        <f>IF(D66&gt;0,D50-D57,"")</f>
        <v/>
      </c>
      <c r="E69" s="4">
        <f>SUM(C69:D69)</f>
        <v>0.62000000000000033</v>
      </c>
      <c r="F69" s="12"/>
      <c r="G69" s="16">
        <f>C69*100</f>
        <v>62.000000000000036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形状比＝75、Sr＝37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91" priority="16" stopIfTrue="1">
      <formula>AND(($H4="スギ"),(#REF!&lt;12))</formula>
    </cfRule>
  </conditionalFormatting>
  <conditionalFormatting sqref="L4:L43">
    <cfRule type="expression" dxfId="190" priority="15" stopIfTrue="1">
      <formula>AND(($H4="スギ"),(#REF!&lt;22),(#REF!&gt;=12))</formula>
    </cfRule>
  </conditionalFormatting>
  <conditionalFormatting sqref="M4:M43">
    <cfRule type="expression" dxfId="189" priority="14" stopIfTrue="1">
      <formula>AND(($H4="スギ"),(#REF!&lt;32),(#REF!&gt;=22))</formula>
    </cfRule>
  </conditionalFormatting>
  <conditionalFormatting sqref="N4:N43">
    <cfRule type="expression" dxfId="188" priority="13" stopIfTrue="1">
      <formula>AND(($H4="スギ"),(#REF!&lt;42),(#REF!&gt;=32))</formula>
    </cfRule>
  </conditionalFormatting>
  <conditionalFormatting sqref="S4:S43">
    <cfRule type="expression" dxfId="187" priority="9" stopIfTrue="1">
      <formula>AND(($H4="ヒノキ"),(#REF!&lt;32),(#REF!&gt;=22))</formula>
    </cfRule>
  </conditionalFormatting>
  <conditionalFormatting sqref="Z4:AF43 U4:U43 AJ4:AJ43 O4:P43">
    <cfRule type="expression" dxfId="186" priority="12" stopIfTrue="1">
      <formula>AND(($H4="スギ"),(#REF!&gt;=42))</formula>
    </cfRule>
  </conditionalFormatting>
  <conditionalFormatting sqref="Z4:AF43 AJ4:AJ43 T4:U43">
    <cfRule type="expression" dxfId="185" priority="8" stopIfTrue="1">
      <formula>AND(($H4="ヒノキ"),(#REF!&gt;=32))</formula>
    </cfRule>
  </conditionalFormatting>
  <conditionalFormatting sqref="AA4:AA43 Q4:Q43">
    <cfRule type="expression" dxfId="184" priority="11" stopIfTrue="1">
      <formula>AND(($H4="ヒノキ"),(#REF!&lt;12))</formula>
    </cfRule>
  </conditionalFormatting>
  <conditionalFormatting sqref="AA4:AA43 V4:V43">
    <cfRule type="expression" dxfId="183" priority="7" stopIfTrue="1">
      <formula>AND(($H4="アカマツ"),(#REF!&lt;12))</formula>
    </cfRule>
  </conditionalFormatting>
  <conditionalFormatting sqref="AB4:AB43 W4:W43">
    <cfRule type="expression" dxfId="182" priority="6" stopIfTrue="1">
      <formula>AND(($H4="アカマツ"),(#REF!&lt;22),(#REF!&gt;=12))</formula>
    </cfRule>
  </conditionalFormatting>
  <conditionalFormatting sqref="AB4:AE43 R4:R43">
    <cfRule type="expression" dxfId="181" priority="10" stopIfTrue="1">
      <formula>AND(($H4="ヒノキ"),(#REF!&lt;22),(#REF!&gt;=12))</formula>
    </cfRule>
  </conditionalFormatting>
  <conditionalFormatting sqref="AC4:AC43 X4:X43">
    <cfRule type="expression" dxfId="180" priority="5" stopIfTrue="1">
      <formula>AND(($H4="アカマツ"),(#REF!&lt;42),(#REF!&gt;=22))</formula>
    </cfRule>
  </conditionalFormatting>
  <conditionalFormatting sqref="AG4:AG43">
    <cfRule type="expression" dxfId="179" priority="3" stopIfTrue="1">
      <formula>AND(($H4&lt;&gt;"スギ"),($H4&lt;&gt;"ヒノキ"),($H4&lt;&gt;"アカマツ"),(#REF!&lt;12))</formula>
    </cfRule>
  </conditionalFormatting>
  <conditionalFormatting sqref="AH4:AH43">
    <cfRule type="expression" dxfId="17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7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17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2D28E-BA62-45F2-86E5-5548F534BA31}">
  <sheetPr>
    <tabColor rgb="FFFFFF00"/>
  </sheetPr>
  <dimension ref="A1:Z1001"/>
  <sheetViews>
    <sheetView view="pageBreakPreview" topLeftCell="A28" zoomScaleNormal="100" zoomScaleSheetLayoutView="100" workbookViewId="0">
      <selection activeCell="D1" sqref="D1:G1"/>
    </sheetView>
  </sheetViews>
  <sheetFormatPr defaultColWidth="12.625" defaultRowHeight="15" customHeight="1"/>
  <cols>
    <col min="1" max="2" width="6.5" style="30" customWidth="1"/>
    <col min="3" max="10" width="7.375" style="30" customWidth="1"/>
    <col min="11" max="11" width="8.8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426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427</v>
      </c>
      <c r="E2" s="32" t="s">
        <v>428</v>
      </c>
      <c r="F2" s="32"/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/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S-37広葉樹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/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18</v>
      </c>
      <c r="D10" s="42">
        <f t="shared" ref="D10:J10" ca="1" si="2">IF(D$2&lt;&gt;"",INDIRECT(D$2&amp;"!C47"),"")</f>
        <v>21</v>
      </c>
      <c r="E10" s="42">
        <f t="shared" ca="1" si="2"/>
        <v>15</v>
      </c>
      <c r="F10" s="42" t="str">
        <f t="shared" ca="1" si="2"/>
        <v/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1800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12</v>
      </c>
      <c r="D11" s="42">
        <f t="shared" ref="D11:J11" ca="1" si="3">IF(D$2&lt;&gt;"",INDIRECT(D$2&amp;"!C48"),"")</f>
        <v>12</v>
      </c>
      <c r="E11" s="42">
        <f t="shared" ca="1" si="3"/>
        <v>12</v>
      </c>
      <c r="F11" s="42" t="str">
        <f t="shared" ca="1" si="3"/>
        <v/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12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14</v>
      </c>
      <c r="D12" s="42">
        <f t="shared" ref="D12:J12" ca="1" si="5">IF(D$2&lt;&gt;"",INDIRECT(D$2&amp;"!C49"),"")</f>
        <v>13</v>
      </c>
      <c r="E12" s="42">
        <f t="shared" ca="1" si="5"/>
        <v>15</v>
      </c>
      <c r="F12" s="42" t="str">
        <f t="shared" ca="1" si="5"/>
        <v/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14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1.865</v>
      </c>
      <c r="D13" s="46">
        <f t="shared" ref="D13:J13" ca="1" si="6">IF(D$2&lt;&gt;"",INDIRECT(D$2&amp;"!C50"),"")</f>
        <v>2.0100000000000002</v>
      </c>
      <c r="E13" s="46">
        <f t="shared" ca="1" si="6"/>
        <v>1.7200000000000004</v>
      </c>
      <c r="F13" s="46" t="str">
        <f t="shared" ca="1" si="6"/>
        <v/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186.5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形状比＝86、Sr＝20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/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0</v>
      </c>
      <c r="D18" s="42">
        <f t="shared" ref="D18:J18" ca="1" si="8">IF(D$2&lt;&gt;"",INDIRECT(D$2&amp;"!D47"),"")</f>
        <v>0</v>
      </c>
      <c r="E18" s="42">
        <f t="shared" ca="1" si="8"/>
        <v>0</v>
      </c>
      <c r="F18" s="42" t="str">
        <f t="shared" ca="1" si="8"/>
        <v/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 t="str">
        <f t="shared" ref="C19:C20" ca="1" si="9">IF($C$18=0,"",ROUND(AVERAGE(D19:J19),0))</f>
        <v/>
      </c>
      <c r="D19" s="42" t="str">
        <f t="shared" ref="D19:J19" ca="1" si="10">IF(D$2&lt;&gt;"",INDIRECT(D$2&amp;"!D48"),"")</f>
        <v/>
      </c>
      <c r="E19" s="42" t="str">
        <f t="shared" ca="1" si="10"/>
        <v/>
      </c>
      <c r="F19" s="42" t="str">
        <f t="shared" ca="1" si="10"/>
        <v/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 t="str">
        <f t="shared" ca="1" si="9"/>
        <v/>
      </c>
      <c r="D20" s="42" t="str">
        <f t="shared" ref="D20:J20" ca="1" si="11">IF(D$2&lt;&gt;"",INDIRECT(D$2&amp;"!D49"),"")</f>
        <v/>
      </c>
      <c r="E20" s="42" t="str">
        <f t="shared" ca="1" si="11"/>
        <v/>
      </c>
      <c r="F20" s="42" t="str">
        <f t="shared" ca="1" si="11"/>
        <v/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 t="str">
        <f ca="1">IF($C$18=0,"",ROUND(AVERAGE(D21:J21),3))</f>
        <v/>
      </c>
      <c r="D21" s="48">
        <f t="shared" ref="D21:J21" ca="1" si="12">IF(D$2&lt;&gt;"",INDIRECT(D$2&amp;"!D50"),"")</f>
        <v>0</v>
      </c>
      <c r="E21" s="48">
        <f t="shared" ca="1" si="12"/>
        <v>0</v>
      </c>
      <c r="F21" s="48" t="str">
        <f t="shared" ca="1" si="12"/>
        <v/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/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18</v>
      </c>
      <c r="D25" s="42">
        <f t="shared" ref="D25:J25" ca="1" si="15">IF(D$2&lt;&gt;"",INDIRECT(D$2&amp;"!E47"),"")</f>
        <v>21</v>
      </c>
      <c r="E25" s="42">
        <f t="shared" ca="1" si="15"/>
        <v>15</v>
      </c>
      <c r="F25" s="42" t="str">
        <f t="shared" ca="1" si="15"/>
        <v/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12</v>
      </c>
      <c r="D26" s="42">
        <f t="shared" ref="D26:J26" ca="1" si="16">IF(D$2&lt;&gt;"",INDIRECT(D$2&amp;"!E48"),"")</f>
        <v>12</v>
      </c>
      <c r="E26" s="42">
        <f t="shared" ca="1" si="16"/>
        <v>12</v>
      </c>
      <c r="F26" s="42" t="str">
        <f t="shared" ca="1" si="16"/>
        <v/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14</v>
      </c>
      <c r="D27" s="42">
        <f t="shared" ref="D27:J27" ca="1" si="17">IF(D$2&lt;&gt;"",INDIRECT(D$2&amp;"!E49"),"")</f>
        <v>13</v>
      </c>
      <c r="E27" s="42">
        <f t="shared" ca="1" si="17"/>
        <v>15</v>
      </c>
      <c r="F27" s="42" t="str">
        <f t="shared" ca="1" si="17"/>
        <v/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1.865</v>
      </c>
      <c r="D28" s="46">
        <f t="shared" ref="D28:J28" ca="1" si="18">IF(D$2&lt;&gt;"",INDIRECT(D$2&amp;"!E50"),"")</f>
        <v>2.0100000000000002</v>
      </c>
      <c r="E28" s="46">
        <f t="shared" ca="1" si="18"/>
        <v>1.7200000000000004</v>
      </c>
      <c r="F28" s="46" t="str">
        <f t="shared" ca="1" si="18"/>
        <v/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/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12</v>
      </c>
      <c r="D33" s="42">
        <f t="shared" ref="D33:J33" ca="1" si="21">IF(D$2&lt;&gt;"",INDIRECT(D$2&amp;"!C54"),"")</f>
        <v>14</v>
      </c>
      <c r="E33" s="42">
        <f t="shared" ca="1" si="21"/>
        <v>10</v>
      </c>
      <c r="F33" s="42" t="str">
        <f t="shared" ca="1" si="21"/>
        <v/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1200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12</v>
      </c>
      <c r="D34" s="42">
        <f t="shared" ref="D34:J34" ca="1" si="22">IF(D$2&lt;&gt;"",INDIRECT(D$2&amp;"!C55"),"")</f>
        <v>12</v>
      </c>
      <c r="E34" s="42">
        <f t="shared" ca="1" si="22"/>
        <v>12</v>
      </c>
      <c r="F34" s="42" t="str">
        <f t="shared" ca="1" si="22"/>
        <v/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12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14</v>
      </c>
      <c r="D35" s="42">
        <f t="shared" ref="D35:J35" ca="1" si="24">IF(D$2&lt;&gt;"",INDIRECT(D$2&amp;"!C56"),"")</f>
        <v>13</v>
      </c>
      <c r="E35" s="42">
        <f t="shared" ca="1" si="24"/>
        <v>14</v>
      </c>
      <c r="F35" s="42" t="str">
        <f t="shared" ca="1" si="24"/>
        <v/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14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1.2450000000000001</v>
      </c>
      <c r="D36" s="46">
        <f t="shared" ref="D36:J36" ca="1" si="25">IF(D$2&lt;&gt;"",INDIRECT(D$2&amp;"!C57"),"")</f>
        <v>1.3900000000000001</v>
      </c>
      <c r="E36" s="46">
        <f t="shared" ca="1" si="25"/>
        <v>1.1000000000000001</v>
      </c>
      <c r="F36" s="46" t="str">
        <f t="shared" ca="1" si="25"/>
        <v/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124.50000000000001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/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0</v>
      </c>
      <c r="D40" s="42">
        <f t="shared" ref="D40:J40" ca="1" si="27">IF(D$2&lt;&gt;"",INDIRECT(D$2&amp;"!D54"),"")</f>
        <v>0</v>
      </c>
      <c r="E40" s="42">
        <f t="shared" ca="1" si="27"/>
        <v>0</v>
      </c>
      <c r="F40" s="42" t="str">
        <f t="shared" ca="1" si="27"/>
        <v/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 t="str">
        <f t="shared" ref="C41:C42" ca="1" si="28">IF($C$18=0,"",ROUND(AVERAGE(D41:J41),0))</f>
        <v/>
      </c>
      <c r="D41" s="42" t="str">
        <f t="shared" ref="D41:J41" ca="1" si="29">IF(D$2&lt;&gt;"",INDIRECT(D$2&amp;"!D55"),"")</f>
        <v/>
      </c>
      <c r="E41" s="42" t="str">
        <f t="shared" ca="1" si="29"/>
        <v/>
      </c>
      <c r="F41" s="42" t="str">
        <f t="shared" ca="1" si="29"/>
        <v/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 t="str">
        <f t="shared" ca="1" si="28"/>
        <v/>
      </c>
      <c r="D42" s="42" t="str">
        <f t="shared" ref="D42:J42" ca="1" si="30">IF(D$2&lt;&gt;"",INDIRECT(D$2&amp;"!D56"),"")</f>
        <v/>
      </c>
      <c r="E42" s="42" t="str">
        <f t="shared" ca="1" si="30"/>
        <v/>
      </c>
      <c r="F42" s="42" t="str">
        <f t="shared" ca="1" si="30"/>
        <v/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 t="str">
        <f ca="1">IF($C$18=0,"",ROUND(AVERAGE(D43:J43),3))</f>
        <v/>
      </c>
      <c r="D43" s="48">
        <f t="shared" ref="D43:J43" ca="1" si="31">IF(D$2&lt;&gt;"",INDIRECT(D$2&amp;"!D57"),"")</f>
        <v>0</v>
      </c>
      <c r="E43" s="48">
        <f t="shared" ca="1" si="31"/>
        <v>0</v>
      </c>
      <c r="F43" s="48" t="str">
        <f t="shared" ca="1" si="31"/>
        <v/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/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12</v>
      </c>
      <c r="D47" s="42">
        <f t="shared" ref="D47:J47" ca="1" si="34">IF(D$2&lt;&gt;"",INDIRECT(D$2&amp;"!E54"),"")</f>
        <v>14</v>
      </c>
      <c r="E47" s="42">
        <f t="shared" ca="1" si="34"/>
        <v>10</v>
      </c>
      <c r="F47" s="42" t="str">
        <f t="shared" ca="1" si="34"/>
        <v/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12</v>
      </c>
      <c r="D48" s="42">
        <f t="shared" ref="D48:J48" ca="1" si="35">IF(D$2&lt;&gt;"",INDIRECT(D$2&amp;"!E55"),"")</f>
        <v>12</v>
      </c>
      <c r="E48" s="42">
        <f t="shared" ca="1" si="35"/>
        <v>12</v>
      </c>
      <c r="F48" s="42" t="str">
        <f t="shared" ca="1" si="35"/>
        <v/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14</v>
      </c>
      <c r="D49" s="42">
        <f t="shared" ref="D49:J49" ca="1" si="36">IF(D$2&lt;&gt;"",INDIRECT(D$2&amp;"!E56"),"")</f>
        <v>13</v>
      </c>
      <c r="E49" s="42">
        <f t="shared" ca="1" si="36"/>
        <v>14</v>
      </c>
      <c r="F49" s="42" t="str">
        <f t="shared" ca="1" si="36"/>
        <v/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1.2450000000000001</v>
      </c>
      <c r="D50" s="46">
        <f t="shared" ref="D50:J50" ca="1" si="37">IF(D$2&lt;&gt;"",INDIRECT(D$2&amp;"!E57"),"")</f>
        <v>1.3900000000000001</v>
      </c>
      <c r="E50" s="46">
        <f t="shared" ca="1" si="37"/>
        <v>1.1000000000000001</v>
      </c>
      <c r="F50" s="46" t="str">
        <f t="shared" ca="1" si="37"/>
        <v/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/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66.7</v>
      </c>
      <c r="D55" s="52">
        <f t="shared" ref="D55:J55" ca="1" si="39">IF(D$2&lt;&gt;"",INDIRECT(D$2&amp;"!C61"),"")</f>
        <v>66.7</v>
      </c>
      <c r="E55" s="52">
        <f t="shared" ca="1" si="39"/>
        <v>66.7</v>
      </c>
      <c r="F55" s="52" t="str">
        <f t="shared" ca="1" si="39"/>
        <v/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66.7</v>
      </c>
      <c r="N55" s="51" t="str">
        <f ca="1">IF($C$18=0,"",ROUND((C40/C18*100),1))</f>
        <v/>
      </c>
      <c r="O55" s="55">
        <f ca="1">ROUND((C47/C25*100),1)</f>
        <v>66.7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66.599999999999994</v>
      </c>
      <c r="D56" s="52">
        <f ca="1">IF(D$2&lt;&gt;"",INDIRECT(D$2&amp;"!C62"),"")</f>
        <v>69.2</v>
      </c>
      <c r="E56" s="52">
        <f t="shared" ref="E56:J56" ca="1" si="40">IF(E$2&lt;&gt;"",INDIRECT(E$2&amp;"!C62"),"")</f>
        <v>64</v>
      </c>
      <c r="F56" s="52" t="str">
        <f t="shared" ca="1" si="40"/>
        <v/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66.8</v>
      </c>
      <c r="N56" s="51" t="str">
        <f ca="1">IF($C$18=0,"",ROUND((C43/C21*100),1))</f>
        <v/>
      </c>
      <c r="O56" s="55">
        <f ca="1">ROUND((C50/C28*100),1)</f>
        <v>66.8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/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6</v>
      </c>
      <c r="D61" s="42">
        <f t="shared" ref="D61:J61" ca="1" si="42">IF(D$2&lt;&gt;"",INDIRECT(D$2&amp;"!C66"),"")</f>
        <v>7</v>
      </c>
      <c r="E61" s="42">
        <f t="shared" ca="1" si="42"/>
        <v>5</v>
      </c>
      <c r="F61" s="42" t="str">
        <f t="shared" ca="1" si="42"/>
        <v/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600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12</v>
      </c>
      <c r="D62" s="42">
        <f t="shared" ref="D62:J62" ca="1" si="44">IF(D$2&lt;&gt;"",INDIRECT(D$2&amp;"!C67"),"")</f>
        <v>12</v>
      </c>
      <c r="E62" s="42">
        <f t="shared" ca="1" si="44"/>
        <v>12</v>
      </c>
      <c r="F62" s="42" t="str">
        <f t="shared" ca="1" si="44"/>
        <v/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12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15</v>
      </c>
      <c r="D63" s="42">
        <f t="shared" ref="D63:J63" ca="1" si="46">IF(D$2&lt;&gt;"",INDIRECT(D$2&amp;"!C68"),"")</f>
        <v>13</v>
      </c>
      <c r="E63" s="42">
        <f t="shared" ca="1" si="46"/>
        <v>16</v>
      </c>
      <c r="F63" s="42" t="str">
        <f t="shared" ca="1" si="46"/>
        <v/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15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0.62</v>
      </c>
      <c r="D64" s="46">
        <f t="shared" ref="D64:J64" ca="1" si="47">IF(D$2&lt;&gt;"",INDIRECT(D$2&amp;"!C69"),"")</f>
        <v>0.62000000000000011</v>
      </c>
      <c r="E64" s="46">
        <f t="shared" ca="1" si="47"/>
        <v>0.62000000000000033</v>
      </c>
      <c r="F64" s="46" t="str">
        <f t="shared" ca="1" si="47"/>
        <v/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62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形状比＝80、Sr＝34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/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0</v>
      </c>
      <c r="D69" s="42">
        <f t="shared" ref="D69:J69" ca="1" si="49">IF(D$2&lt;&gt;"",INDIRECT(D$2&amp;"!D66"),"")</f>
        <v>0</v>
      </c>
      <c r="E69" s="42">
        <f t="shared" ca="1" si="49"/>
        <v>0</v>
      </c>
      <c r="F69" s="42" t="str">
        <f t="shared" ca="1" si="49"/>
        <v/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 t="str">
        <f t="shared" ref="C70:C71" ca="1" si="50">IF($C$69=0,"",ROUND(AVERAGE(D70:J70),0))</f>
        <v/>
      </c>
      <c r="D70" s="42" t="str">
        <f t="shared" ref="D70:J70" ca="1" si="51">IF(D$2&lt;&gt;"",INDIRECT(D$2&amp;"!D67"),"")</f>
        <v/>
      </c>
      <c r="E70" s="42" t="str">
        <f t="shared" ca="1" si="51"/>
        <v/>
      </c>
      <c r="F70" s="42" t="str">
        <f t="shared" ca="1" si="51"/>
        <v/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 t="str">
        <f t="shared" ca="1" si="50"/>
        <v/>
      </c>
      <c r="D71" s="42" t="str">
        <f t="shared" ref="D71:J71" ca="1" si="52">IF(D$2&lt;&gt;"",INDIRECT(D$2&amp;"!D68"),"")</f>
        <v/>
      </c>
      <c r="E71" s="42" t="str">
        <f t="shared" ca="1" si="52"/>
        <v/>
      </c>
      <c r="F71" s="42" t="str">
        <f t="shared" ca="1" si="52"/>
        <v/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 t="str">
        <f ca="1">IF($C$69=0,"",ROUND(AVERAGE(D72:J72),3))</f>
        <v/>
      </c>
      <c r="D72" s="48" t="str">
        <f t="shared" ref="D72:J72" ca="1" si="53">IF(D$2&lt;&gt;"",INDIRECT(D$2&amp;"!D69"),"")</f>
        <v/>
      </c>
      <c r="E72" s="48" t="str">
        <f t="shared" ca="1" si="53"/>
        <v/>
      </c>
      <c r="F72" s="48" t="str">
        <f t="shared" ca="1" si="53"/>
        <v/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/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6</v>
      </c>
      <c r="D76" s="42">
        <f t="shared" ref="D76:J76" ca="1" si="55">IF(D$2&lt;&gt;"",INDIRECT(D$2&amp;"!E66"),"")</f>
        <v>7</v>
      </c>
      <c r="E76" s="42">
        <f t="shared" ca="1" si="55"/>
        <v>5</v>
      </c>
      <c r="F76" s="42" t="str">
        <f t="shared" ca="1" si="55"/>
        <v/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12</v>
      </c>
      <c r="D77" s="42">
        <f t="shared" ref="D77:J77" ca="1" si="57">IF(D$2&lt;&gt;"",INDIRECT(D$2&amp;"!E67"),"")</f>
        <v>12</v>
      </c>
      <c r="E77" s="42">
        <f t="shared" ca="1" si="57"/>
        <v>12</v>
      </c>
      <c r="F77" s="42" t="str">
        <f t="shared" ca="1" si="57"/>
        <v/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15</v>
      </c>
      <c r="D78" s="42">
        <f t="shared" ref="D78:J78" ca="1" si="58">IF(D$2&lt;&gt;"",INDIRECT(D$2&amp;"!E68"),"")</f>
        <v>13</v>
      </c>
      <c r="E78" s="42">
        <f t="shared" ca="1" si="58"/>
        <v>16</v>
      </c>
      <c r="F78" s="42" t="str">
        <f t="shared" ca="1" si="58"/>
        <v/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0.62</v>
      </c>
      <c r="D79" s="46">
        <f t="shared" ref="D79:J79" ca="1" si="59">IF(D$2&lt;&gt;"",INDIRECT(D$2&amp;"!E69"),"")</f>
        <v>0.62000000000000011</v>
      </c>
      <c r="E79" s="46">
        <f t="shared" ca="1" si="59"/>
        <v>0.62000000000000033</v>
      </c>
      <c r="F79" s="46" t="str">
        <f t="shared" ca="1" si="59"/>
        <v/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26B49-BE8C-490C-A664-FFC01E7CF0EB}">
  <sheetPr>
    <tabColor rgb="FF00B050"/>
  </sheetPr>
  <dimension ref="A1:AJ120"/>
  <sheetViews>
    <sheetView showGridLines="0" view="pageBreakPreview" topLeftCell="A37" zoomScale="98" zoomScaleNormal="85" zoomScaleSheetLayoutView="98" workbookViewId="0">
      <selection activeCell="M64" sqref="M64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258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61</v>
      </c>
      <c r="B4" s="78" t="s">
        <v>456</v>
      </c>
      <c r="C4" s="79"/>
      <c r="D4" s="21">
        <v>48</v>
      </c>
      <c r="E4" s="21">
        <v>25</v>
      </c>
      <c r="F4" s="4">
        <f t="shared" ref="F4:F43" si="0">IF(D4&gt;0,IF(B4="スギ",P4,IF(B4="ヒノキ",U4,IF(B4="アカマツ",Z4,IF(B4="カラマツ",AF4,AJ4)))),"")</f>
        <v>1.92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1.69</v>
      </c>
      <c r="L4" s="22">
        <f t="shared" ref="L4:L43" si="2">ROUND(10^(-5+0.73504+1.83346*LOG(D4)+1.06569*LOG(E4)),2)</f>
        <v>2.0299999999999998</v>
      </c>
      <c r="M4" s="22">
        <f t="shared" ref="M4:M43" si="3">ROUND(10^(-5+0.71514+1.74357*LOG(D4)+1.17719*LOG(E4)),2)</f>
        <v>1.96</v>
      </c>
      <c r="N4" s="22">
        <f t="shared" ref="N4:N43" si="4">ROUND(10^(-5+0.82956+1.76381*LOG(D4)+1.06412*LOG(E4)),2)</f>
        <v>1.92</v>
      </c>
      <c r="O4" s="22">
        <f t="shared" ref="O4:O43" si="5">ROUND(10^(-5+0.88226+1.79204*LOG(D4)+0.99303*LOG(E4)),2)</f>
        <v>1.92</v>
      </c>
      <c r="P4" s="22">
        <f>HLOOKUP($D4,K$3:O$43,MATCH($A4,$A$3:$A$43,0),1)</f>
        <v>1.92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1.76</v>
      </c>
      <c r="R4" s="22">
        <f t="shared" ref="R4:R43" si="7">ROUND(10^(1.905709*LOG(D4)+1.011385*LOG(E4)-4.293729),2)</f>
        <v>2.11</v>
      </c>
      <c r="S4" s="22">
        <f t="shared" ref="S4:S43" si="8">ROUND(10^(1.771888*LOG(D4)+1.138415*LOG(E4)-4.271259),2)</f>
        <v>1.99</v>
      </c>
      <c r="T4" s="22">
        <f t="shared" ref="T4:T43" si="9">ROUND(10^(1.671519*LOG(D4)+1.363617*LOG(E4)-4.404407),2)</f>
        <v>2.0499999999999998</v>
      </c>
      <c r="U4" s="22">
        <f t="shared" ref="U4:U43" si="10">HLOOKUP($D4,Q$3:T$43,MATCH($A4,$A$3:$A$43,0),1)</f>
        <v>2.0499999999999998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2.19</v>
      </c>
      <c r="W4" s="22">
        <f t="shared" ref="W4:W43" si="12">ROUND(10^(-4.155639+1.847898*LOG(D4)+0.951955*LOG(E4)),2)</f>
        <v>1.91</v>
      </c>
      <c r="X4" s="22">
        <f t="shared" ref="X4:X43" si="13">ROUND(10^(-4.194535+1.804172*LOG(D4)+1.034248*LOG(E4)),2)</f>
        <v>1.93</v>
      </c>
      <c r="Y4" s="22">
        <f t="shared" ref="Y4:Y43" si="14">ROUND(10^(-4.42347+2.006485*LOG(D4)+0.967757*LOG(E4)),2)</f>
        <v>2.0099999999999998</v>
      </c>
      <c r="Z4" s="22">
        <f t="shared" ref="Z4:Z43" si="15">HLOOKUP($D4,V$3:Y$43,MATCH($A4,$A$3:$A$43,0),1)</f>
        <v>2.0099999999999998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1.67</v>
      </c>
      <c r="AB4" s="22">
        <f t="shared" ref="AB4:AB43" si="17">ROUND(10^(1.979213*LOG(D4)+0.998347*LOG(E4)-4.369281),2)</f>
        <v>2.2599999999999998</v>
      </c>
      <c r="AC4" s="22">
        <f t="shared" ref="AC4:AC43" si="18">ROUND(10^(1.904401*LOG(D4)+1.062478*LOG(E4)-4.348104),2)</f>
        <v>2.1800000000000002</v>
      </c>
      <c r="AD4" s="22">
        <f t="shared" ref="AD4:AD43" si="19">ROUND(10^(1.640825*LOG(D4)+1.080387*LOG(E4)-3.976731),2)</f>
        <v>1.96</v>
      </c>
      <c r="AE4" s="22">
        <f t="shared" ref="AE4:AE43" si="20">ROUND(10^(1.90887*LOG(D4)+1.088002*LOG(E4)-4.431495),2)</f>
        <v>1.99</v>
      </c>
      <c r="AF4" s="22">
        <f t="shared" ref="AF4:AF43" si="21">HLOOKUP($D4,AA$3:AE$43,MATCH($A4,$A$3:$A$43,0),1)</f>
        <v>1.99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1.76</v>
      </c>
      <c r="AH4" s="22">
        <f t="shared" ref="AH4:AH43" si="23">ROUND(10^(1.93813902*LOG(D4)+0.96697002*LOG(E4)-4.32216295),2)</f>
        <v>1.94</v>
      </c>
      <c r="AI4" s="22">
        <f t="shared" ref="AI4:AI43" si="24">ROUND(10^(1.82464098*LOG(D4)+0.97625989*LOG(E4)-4.15096808),2)</f>
        <v>1.91</v>
      </c>
      <c r="AJ4" s="22">
        <f t="shared" ref="AJ4:AJ43" si="25">HLOOKUP($D4,AG$3:AI$43,MATCH($A4,$A$3:$A$43,0),1)</f>
        <v>1.91</v>
      </c>
    </row>
    <row r="5" spans="1:36" ht="12.95" customHeight="1">
      <c r="A5" s="21">
        <v>62</v>
      </c>
      <c r="B5" s="78" t="s">
        <v>456</v>
      </c>
      <c r="C5" s="79"/>
      <c r="D5" s="21">
        <v>20</v>
      </c>
      <c r="E5" s="21">
        <v>17</v>
      </c>
      <c r="F5" s="4">
        <f t="shared" si="0"/>
        <v>0.27</v>
      </c>
      <c r="G5" s="5"/>
      <c r="H5" s="21"/>
      <c r="I5" s="21"/>
      <c r="J5" s="1" t="s">
        <v>15</v>
      </c>
      <c r="K5" s="22">
        <f t="shared" si="1"/>
        <v>0.25</v>
      </c>
      <c r="L5" s="22">
        <f t="shared" si="2"/>
        <v>0.27</v>
      </c>
      <c r="M5" s="22">
        <f t="shared" si="3"/>
        <v>0.27</v>
      </c>
      <c r="N5" s="22">
        <f t="shared" si="4"/>
        <v>0.27</v>
      </c>
      <c r="O5" s="22">
        <f t="shared" si="5"/>
        <v>0.27</v>
      </c>
      <c r="P5" s="22">
        <f t="shared" ref="P5:P43" si="26">HLOOKUP($D5,K$3:O$43,MATCH(A5,$A$3:$A$43,0),1)</f>
        <v>0.27</v>
      </c>
      <c r="Q5" s="22">
        <f t="shared" si="6"/>
        <v>0.25</v>
      </c>
      <c r="R5" s="22">
        <f t="shared" si="7"/>
        <v>0.27</v>
      </c>
      <c r="S5" s="22">
        <f t="shared" si="8"/>
        <v>0.27</v>
      </c>
      <c r="T5" s="22">
        <f t="shared" si="9"/>
        <v>0.28000000000000003</v>
      </c>
      <c r="U5" s="22">
        <f t="shared" si="10"/>
        <v>0.27</v>
      </c>
      <c r="V5" s="22">
        <f t="shared" si="11"/>
        <v>0.28000000000000003</v>
      </c>
      <c r="W5" s="22">
        <f t="shared" si="12"/>
        <v>0.26</v>
      </c>
      <c r="X5" s="22">
        <f t="shared" si="13"/>
        <v>0.27</v>
      </c>
      <c r="Y5" s="22">
        <f t="shared" si="14"/>
        <v>0.24</v>
      </c>
      <c r="Z5" s="22">
        <f t="shared" si="15"/>
        <v>0.26</v>
      </c>
      <c r="AA5" s="22">
        <f t="shared" si="16"/>
        <v>0.24</v>
      </c>
      <c r="AB5" s="22">
        <f t="shared" si="17"/>
        <v>0.27</v>
      </c>
      <c r="AC5" s="22">
        <f t="shared" si="18"/>
        <v>0.27</v>
      </c>
      <c r="AD5" s="22">
        <f t="shared" si="19"/>
        <v>0.31</v>
      </c>
      <c r="AE5" s="22">
        <f t="shared" si="20"/>
        <v>0.25</v>
      </c>
      <c r="AF5" s="22">
        <f t="shared" si="21"/>
        <v>0.27</v>
      </c>
      <c r="AG5" s="22">
        <f t="shared" si="22"/>
        <v>0.23</v>
      </c>
      <c r="AH5" s="22">
        <f t="shared" si="23"/>
        <v>0.25</v>
      </c>
      <c r="AI5" s="22">
        <f t="shared" si="24"/>
        <v>0.27</v>
      </c>
      <c r="AJ5" s="22">
        <f t="shared" si="25"/>
        <v>0.25</v>
      </c>
    </row>
    <row r="6" spans="1:36" ht="12.95" customHeight="1">
      <c r="A6" s="21">
        <v>63</v>
      </c>
      <c r="B6" s="78" t="s">
        <v>456</v>
      </c>
      <c r="C6" s="79"/>
      <c r="D6" s="21">
        <v>18</v>
      </c>
      <c r="E6" s="21">
        <v>15</v>
      </c>
      <c r="F6" s="4">
        <f t="shared" si="0"/>
        <v>0.19</v>
      </c>
      <c r="G6" s="5"/>
      <c r="H6" s="21" t="s">
        <v>462</v>
      </c>
      <c r="I6" s="21" t="s">
        <v>464</v>
      </c>
      <c r="J6" s="1" t="s">
        <v>15</v>
      </c>
      <c r="K6" s="22">
        <f t="shared" si="1"/>
        <v>0.18</v>
      </c>
      <c r="L6" s="22">
        <f t="shared" si="2"/>
        <v>0.19</v>
      </c>
      <c r="M6" s="22">
        <f t="shared" si="3"/>
        <v>0.19</v>
      </c>
      <c r="N6" s="22">
        <f t="shared" si="4"/>
        <v>0.2</v>
      </c>
      <c r="O6" s="22">
        <f t="shared" si="5"/>
        <v>0.2</v>
      </c>
      <c r="P6" s="22">
        <f t="shared" si="26"/>
        <v>0.19</v>
      </c>
      <c r="Q6" s="22">
        <f t="shared" si="6"/>
        <v>0.18</v>
      </c>
      <c r="R6" s="22">
        <f t="shared" si="7"/>
        <v>0.19</v>
      </c>
      <c r="S6" s="22">
        <f t="shared" si="8"/>
        <v>0.2</v>
      </c>
      <c r="T6" s="22">
        <f t="shared" si="9"/>
        <v>0.2</v>
      </c>
      <c r="U6" s="22">
        <f t="shared" si="10"/>
        <v>0.19</v>
      </c>
      <c r="V6" s="22">
        <f t="shared" si="11"/>
        <v>0.2</v>
      </c>
      <c r="W6" s="22">
        <f t="shared" si="12"/>
        <v>0.19</v>
      </c>
      <c r="X6" s="22">
        <f t="shared" si="13"/>
        <v>0.19</v>
      </c>
      <c r="Y6" s="22">
        <f t="shared" si="14"/>
        <v>0.17</v>
      </c>
      <c r="Z6" s="22">
        <f t="shared" si="15"/>
        <v>0.19</v>
      </c>
      <c r="AA6" s="22">
        <f t="shared" si="16"/>
        <v>0.17</v>
      </c>
      <c r="AB6" s="22">
        <f t="shared" si="17"/>
        <v>0.19</v>
      </c>
      <c r="AC6" s="22">
        <f t="shared" si="18"/>
        <v>0.2</v>
      </c>
      <c r="AD6" s="22">
        <f t="shared" si="19"/>
        <v>0.23</v>
      </c>
      <c r="AE6" s="22">
        <f t="shared" si="20"/>
        <v>0.18</v>
      </c>
      <c r="AF6" s="22">
        <f t="shared" si="21"/>
        <v>0.19</v>
      </c>
      <c r="AG6" s="22">
        <f t="shared" si="22"/>
        <v>0.17</v>
      </c>
      <c r="AH6" s="22">
        <f t="shared" si="23"/>
        <v>0.18</v>
      </c>
      <c r="AI6" s="22">
        <f t="shared" si="24"/>
        <v>0.19</v>
      </c>
      <c r="AJ6" s="22">
        <f t="shared" si="25"/>
        <v>0.18</v>
      </c>
    </row>
    <row r="7" spans="1:36" ht="12.95" customHeight="1">
      <c r="A7" s="21">
        <v>64</v>
      </c>
      <c r="B7" s="78" t="s">
        <v>456</v>
      </c>
      <c r="C7" s="79"/>
      <c r="D7" s="21">
        <v>28</v>
      </c>
      <c r="E7" s="21">
        <v>18</v>
      </c>
      <c r="F7" s="4">
        <f t="shared" si="0"/>
        <v>0.52</v>
      </c>
      <c r="G7" s="5"/>
      <c r="H7" s="21"/>
      <c r="I7" s="21"/>
      <c r="J7" s="1" t="s">
        <v>15</v>
      </c>
      <c r="K7" s="22">
        <f t="shared" si="1"/>
        <v>0.47</v>
      </c>
      <c r="L7" s="22">
        <f t="shared" si="2"/>
        <v>0.53</v>
      </c>
      <c r="M7" s="22">
        <f t="shared" si="3"/>
        <v>0.52</v>
      </c>
      <c r="N7" s="22">
        <f t="shared" si="4"/>
        <v>0.52</v>
      </c>
      <c r="O7" s="22">
        <f t="shared" si="5"/>
        <v>0.53</v>
      </c>
      <c r="P7" s="22">
        <f t="shared" si="26"/>
        <v>0.52</v>
      </c>
      <c r="Q7" s="22">
        <f t="shared" si="6"/>
        <v>0.48</v>
      </c>
      <c r="R7" s="22">
        <f t="shared" si="7"/>
        <v>0.54</v>
      </c>
      <c r="S7" s="22">
        <f t="shared" si="8"/>
        <v>0.53</v>
      </c>
      <c r="T7" s="22">
        <f t="shared" si="9"/>
        <v>0.53</v>
      </c>
      <c r="U7" s="22">
        <f t="shared" si="10"/>
        <v>0.53</v>
      </c>
      <c r="V7" s="22">
        <f t="shared" si="11"/>
        <v>0.56000000000000005</v>
      </c>
      <c r="W7" s="22">
        <f t="shared" si="12"/>
        <v>0.52</v>
      </c>
      <c r="X7" s="22">
        <f t="shared" si="13"/>
        <v>0.52</v>
      </c>
      <c r="Y7" s="22">
        <f t="shared" si="14"/>
        <v>0.5</v>
      </c>
      <c r="Z7" s="22">
        <f t="shared" si="15"/>
        <v>0.52</v>
      </c>
      <c r="AA7" s="22">
        <f t="shared" si="16"/>
        <v>0.46</v>
      </c>
      <c r="AB7" s="22">
        <f t="shared" si="17"/>
        <v>0.56000000000000005</v>
      </c>
      <c r="AC7" s="22">
        <f t="shared" si="18"/>
        <v>0.55000000000000004</v>
      </c>
      <c r="AD7" s="22">
        <f t="shared" si="19"/>
        <v>0.56999999999999995</v>
      </c>
      <c r="AE7" s="22">
        <f t="shared" si="20"/>
        <v>0.5</v>
      </c>
      <c r="AF7" s="22">
        <f t="shared" si="21"/>
        <v>0.55000000000000004</v>
      </c>
      <c r="AG7" s="22">
        <f t="shared" si="22"/>
        <v>0.47</v>
      </c>
      <c r="AH7" s="22">
        <f t="shared" si="23"/>
        <v>0.5</v>
      </c>
      <c r="AI7" s="22">
        <f t="shared" si="24"/>
        <v>0.52</v>
      </c>
      <c r="AJ7" s="22">
        <f t="shared" si="25"/>
        <v>0.5</v>
      </c>
    </row>
    <row r="8" spans="1:36" ht="12.95" customHeight="1">
      <c r="A8" s="21">
        <v>65</v>
      </c>
      <c r="B8" s="78" t="s">
        <v>456</v>
      </c>
      <c r="C8" s="79"/>
      <c r="D8" s="21">
        <v>12</v>
      </c>
      <c r="E8" s="21">
        <v>12</v>
      </c>
      <c r="F8" s="4">
        <f t="shared" si="0"/>
        <v>7.0000000000000007E-2</v>
      </c>
      <c r="G8" s="5" t="s">
        <v>457</v>
      </c>
      <c r="H8" s="21" t="s">
        <v>458</v>
      </c>
      <c r="I8" s="21" t="s">
        <v>459</v>
      </c>
      <c r="J8" s="1" t="s">
        <v>15</v>
      </c>
      <c r="K8" s="22">
        <f t="shared" si="1"/>
        <v>7.0000000000000007E-2</v>
      </c>
      <c r="L8" s="22">
        <f t="shared" si="2"/>
        <v>7.0000000000000007E-2</v>
      </c>
      <c r="M8" s="22">
        <f t="shared" si="3"/>
        <v>7.0000000000000007E-2</v>
      </c>
      <c r="N8" s="22">
        <f t="shared" si="4"/>
        <v>0.08</v>
      </c>
      <c r="O8" s="22">
        <f t="shared" si="5"/>
        <v>0.08</v>
      </c>
      <c r="P8" s="22">
        <f t="shared" si="26"/>
        <v>7.0000000000000007E-2</v>
      </c>
      <c r="Q8" s="22">
        <f t="shared" si="6"/>
        <v>7.0000000000000007E-2</v>
      </c>
      <c r="R8" s="22">
        <f t="shared" si="7"/>
        <v>7.0000000000000007E-2</v>
      </c>
      <c r="S8" s="22">
        <f t="shared" si="8"/>
        <v>7.0000000000000007E-2</v>
      </c>
      <c r="T8" s="22">
        <f t="shared" si="9"/>
        <v>7.0000000000000007E-2</v>
      </c>
      <c r="U8" s="22">
        <f t="shared" si="10"/>
        <v>7.0000000000000007E-2</v>
      </c>
      <c r="V8" s="22">
        <f t="shared" si="11"/>
        <v>7.0000000000000007E-2</v>
      </c>
      <c r="W8" s="22">
        <f t="shared" si="12"/>
        <v>7.0000000000000007E-2</v>
      </c>
      <c r="X8" s="22">
        <f t="shared" si="13"/>
        <v>7.0000000000000007E-2</v>
      </c>
      <c r="Y8" s="22">
        <f t="shared" si="14"/>
        <v>0.06</v>
      </c>
      <c r="Z8" s="22">
        <f t="shared" si="15"/>
        <v>7.0000000000000007E-2</v>
      </c>
      <c r="AA8" s="22">
        <f t="shared" si="16"/>
        <v>7.0000000000000007E-2</v>
      </c>
      <c r="AB8" s="22">
        <f t="shared" si="17"/>
        <v>7.0000000000000007E-2</v>
      </c>
      <c r="AC8" s="22">
        <f t="shared" si="18"/>
        <v>7.0000000000000007E-2</v>
      </c>
      <c r="AD8" s="22">
        <f t="shared" si="19"/>
        <v>0.09</v>
      </c>
      <c r="AE8" s="22">
        <f t="shared" si="20"/>
        <v>0.06</v>
      </c>
      <c r="AF8" s="22">
        <f t="shared" si="21"/>
        <v>7.0000000000000007E-2</v>
      </c>
      <c r="AG8" s="22">
        <f t="shared" si="22"/>
        <v>0.06</v>
      </c>
      <c r="AH8" s="22">
        <f t="shared" si="23"/>
        <v>7.0000000000000007E-2</v>
      </c>
      <c r="AI8" s="22">
        <f t="shared" si="24"/>
        <v>7.0000000000000007E-2</v>
      </c>
      <c r="AJ8" s="22">
        <f t="shared" si="25"/>
        <v>7.0000000000000007E-2</v>
      </c>
    </row>
    <row r="9" spans="1:36" ht="12.95" customHeight="1">
      <c r="A9" s="21">
        <v>66</v>
      </c>
      <c r="B9" s="78" t="s">
        <v>456</v>
      </c>
      <c r="C9" s="79"/>
      <c r="D9" s="21">
        <v>20</v>
      </c>
      <c r="E9" s="21">
        <v>17</v>
      </c>
      <c r="F9" s="4">
        <f t="shared" si="0"/>
        <v>0.27</v>
      </c>
      <c r="G9" s="5"/>
      <c r="H9" s="21"/>
      <c r="I9" s="21"/>
      <c r="J9" s="1" t="s">
        <v>15</v>
      </c>
      <c r="K9" s="22">
        <f t="shared" si="1"/>
        <v>0.25</v>
      </c>
      <c r="L9" s="22">
        <f t="shared" si="2"/>
        <v>0.27</v>
      </c>
      <c r="M9" s="22">
        <f t="shared" si="3"/>
        <v>0.27</v>
      </c>
      <c r="N9" s="22">
        <f t="shared" si="4"/>
        <v>0.27</v>
      </c>
      <c r="O9" s="22">
        <f t="shared" si="5"/>
        <v>0.27</v>
      </c>
      <c r="P9" s="22">
        <f t="shared" si="26"/>
        <v>0.27</v>
      </c>
      <c r="Q9" s="22">
        <f t="shared" si="6"/>
        <v>0.25</v>
      </c>
      <c r="R9" s="22">
        <f t="shared" si="7"/>
        <v>0.27</v>
      </c>
      <c r="S9" s="22">
        <f t="shared" si="8"/>
        <v>0.27</v>
      </c>
      <c r="T9" s="22">
        <f t="shared" si="9"/>
        <v>0.28000000000000003</v>
      </c>
      <c r="U9" s="22">
        <f t="shared" si="10"/>
        <v>0.27</v>
      </c>
      <c r="V9" s="22">
        <f t="shared" si="11"/>
        <v>0.28000000000000003</v>
      </c>
      <c r="W9" s="22">
        <f t="shared" si="12"/>
        <v>0.26</v>
      </c>
      <c r="X9" s="22">
        <f t="shared" si="13"/>
        <v>0.27</v>
      </c>
      <c r="Y9" s="22">
        <f t="shared" si="14"/>
        <v>0.24</v>
      </c>
      <c r="Z9" s="22">
        <f t="shared" si="15"/>
        <v>0.26</v>
      </c>
      <c r="AA9" s="22">
        <f t="shared" si="16"/>
        <v>0.24</v>
      </c>
      <c r="AB9" s="22">
        <f t="shared" si="17"/>
        <v>0.27</v>
      </c>
      <c r="AC9" s="22">
        <f t="shared" si="18"/>
        <v>0.27</v>
      </c>
      <c r="AD9" s="22">
        <f t="shared" si="19"/>
        <v>0.31</v>
      </c>
      <c r="AE9" s="22">
        <f t="shared" si="20"/>
        <v>0.25</v>
      </c>
      <c r="AF9" s="22">
        <f t="shared" si="21"/>
        <v>0.27</v>
      </c>
      <c r="AG9" s="22">
        <f t="shared" si="22"/>
        <v>0.23</v>
      </c>
      <c r="AH9" s="22">
        <f t="shared" si="23"/>
        <v>0.25</v>
      </c>
      <c r="AI9" s="22">
        <f t="shared" si="24"/>
        <v>0.27</v>
      </c>
      <c r="AJ9" s="22">
        <f t="shared" si="25"/>
        <v>0.25</v>
      </c>
    </row>
    <row r="10" spans="1:36" ht="12.95" customHeight="1">
      <c r="A10" s="21">
        <v>67</v>
      </c>
      <c r="B10" s="78" t="s">
        <v>456</v>
      </c>
      <c r="C10" s="79"/>
      <c r="D10" s="21">
        <v>14</v>
      </c>
      <c r="E10" s="21">
        <v>13</v>
      </c>
      <c r="F10" s="4">
        <f t="shared" si="0"/>
        <v>0.11</v>
      </c>
      <c r="G10" s="5" t="s">
        <v>457</v>
      </c>
      <c r="H10" s="21" t="s">
        <v>458</v>
      </c>
      <c r="I10" s="21" t="s">
        <v>459</v>
      </c>
      <c r="J10" s="1" t="s">
        <v>15</v>
      </c>
      <c r="K10" s="22">
        <f t="shared" si="1"/>
        <v>0.1</v>
      </c>
      <c r="L10" s="22">
        <f t="shared" si="2"/>
        <v>0.11</v>
      </c>
      <c r="M10" s="22">
        <f t="shared" si="3"/>
        <v>0.11</v>
      </c>
      <c r="N10" s="22">
        <f t="shared" si="4"/>
        <v>0.11</v>
      </c>
      <c r="O10" s="22">
        <f t="shared" si="5"/>
        <v>0.11</v>
      </c>
      <c r="P10" s="22">
        <f t="shared" si="26"/>
        <v>0.11</v>
      </c>
      <c r="Q10" s="22">
        <f t="shared" si="6"/>
        <v>0.1</v>
      </c>
      <c r="R10" s="22">
        <f t="shared" si="7"/>
        <v>0.1</v>
      </c>
      <c r="S10" s="22">
        <f t="shared" si="8"/>
        <v>0.11</v>
      </c>
      <c r="T10" s="22">
        <f t="shared" si="9"/>
        <v>0.11</v>
      </c>
      <c r="U10" s="22">
        <f t="shared" si="10"/>
        <v>0.1</v>
      </c>
      <c r="V10" s="22">
        <f t="shared" si="11"/>
        <v>0.11</v>
      </c>
      <c r="W10" s="22">
        <f t="shared" si="12"/>
        <v>0.11</v>
      </c>
      <c r="X10" s="22">
        <f t="shared" si="13"/>
        <v>0.11</v>
      </c>
      <c r="Y10" s="22">
        <f t="shared" si="14"/>
        <v>0.09</v>
      </c>
      <c r="Z10" s="22">
        <f t="shared" si="15"/>
        <v>0.11</v>
      </c>
      <c r="AA10" s="22">
        <f t="shared" si="16"/>
        <v>0.1</v>
      </c>
      <c r="AB10" s="22">
        <f t="shared" si="17"/>
        <v>0.1</v>
      </c>
      <c r="AC10" s="22">
        <f t="shared" si="18"/>
        <v>0.1</v>
      </c>
      <c r="AD10" s="22">
        <f t="shared" si="19"/>
        <v>0.13</v>
      </c>
      <c r="AE10" s="22">
        <f t="shared" si="20"/>
        <v>0.09</v>
      </c>
      <c r="AF10" s="22">
        <f t="shared" si="21"/>
        <v>0.1</v>
      </c>
      <c r="AG10" s="22">
        <f t="shared" si="22"/>
        <v>0.09</v>
      </c>
      <c r="AH10" s="22">
        <f t="shared" si="23"/>
        <v>0.09</v>
      </c>
      <c r="AI10" s="22">
        <f t="shared" si="24"/>
        <v>0.11</v>
      </c>
      <c r="AJ10" s="22">
        <f t="shared" si="25"/>
        <v>0.09</v>
      </c>
    </row>
    <row r="11" spans="1:36" ht="12.95" customHeight="1">
      <c r="A11" s="21">
        <v>68</v>
      </c>
      <c r="B11" s="78" t="s">
        <v>456</v>
      </c>
      <c r="C11" s="79"/>
      <c r="D11" s="21">
        <v>50</v>
      </c>
      <c r="E11" s="21">
        <v>27</v>
      </c>
      <c r="F11" s="4">
        <f t="shared" si="0"/>
        <v>2.23</v>
      </c>
      <c r="G11" s="5"/>
      <c r="H11" s="21"/>
      <c r="I11" s="21"/>
      <c r="J11" s="1" t="s">
        <v>15</v>
      </c>
      <c r="K11" s="22">
        <f t="shared" si="1"/>
        <v>1.97</v>
      </c>
      <c r="L11" s="22">
        <f t="shared" si="2"/>
        <v>2.37</v>
      </c>
      <c r="M11" s="22">
        <f t="shared" si="3"/>
        <v>2.2999999999999998</v>
      </c>
      <c r="N11" s="22">
        <f t="shared" si="4"/>
        <v>2.2400000000000002</v>
      </c>
      <c r="O11" s="22">
        <f t="shared" si="5"/>
        <v>2.23</v>
      </c>
      <c r="P11" s="22">
        <f t="shared" si="26"/>
        <v>2.23</v>
      </c>
      <c r="Q11" s="22">
        <f t="shared" si="6"/>
        <v>2.04</v>
      </c>
      <c r="R11" s="22">
        <f t="shared" si="7"/>
        <v>2.46</v>
      </c>
      <c r="S11" s="22">
        <f t="shared" si="8"/>
        <v>2.34</v>
      </c>
      <c r="T11" s="22">
        <f t="shared" si="9"/>
        <v>2.44</v>
      </c>
      <c r="U11" s="22">
        <f t="shared" si="10"/>
        <v>2.44</v>
      </c>
      <c r="V11" s="22">
        <f t="shared" si="11"/>
        <v>2.5499999999999998</v>
      </c>
      <c r="W11" s="22">
        <f t="shared" si="12"/>
        <v>2.2200000000000002</v>
      </c>
      <c r="X11" s="22">
        <f t="shared" si="13"/>
        <v>2.2400000000000002</v>
      </c>
      <c r="Y11" s="22">
        <f t="shared" si="14"/>
        <v>2.35</v>
      </c>
      <c r="Z11" s="22">
        <f t="shared" si="15"/>
        <v>2.35</v>
      </c>
      <c r="AA11" s="22">
        <f t="shared" si="16"/>
        <v>1.94</v>
      </c>
      <c r="AB11" s="22">
        <f t="shared" si="17"/>
        <v>2.64</v>
      </c>
      <c r="AC11" s="22">
        <f t="shared" si="18"/>
        <v>2.56</v>
      </c>
      <c r="AD11" s="22">
        <f t="shared" si="19"/>
        <v>2.2799999999999998</v>
      </c>
      <c r="AE11" s="22">
        <f t="shared" si="20"/>
        <v>2.34</v>
      </c>
      <c r="AF11" s="22">
        <f t="shared" si="21"/>
        <v>2.34</v>
      </c>
      <c r="AG11" s="22">
        <f t="shared" si="22"/>
        <v>2.0299999999999998</v>
      </c>
      <c r="AH11" s="22">
        <f t="shared" si="23"/>
        <v>2.2599999999999998</v>
      </c>
      <c r="AI11" s="22">
        <f t="shared" si="24"/>
        <v>2.2200000000000002</v>
      </c>
      <c r="AJ11" s="22">
        <f t="shared" si="25"/>
        <v>2.2200000000000002</v>
      </c>
    </row>
    <row r="12" spans="1:36" ht="12.95" customHeight="1">
      <c r="A12" s="21">
        <v>69</v>
      </c>
      <c r="B12" s="78" t="s">
        <v>456</v>
      </c>
      <c r="C12" s="79"/>
      <c r="D12" s="21">
        <v>12</v>
      </c>
      <c r="E12" s="21">
        <v>12</v>
      </c>
      <c r="F12" s="4">
        <f t="shared" si="0"/>
        <v>7.0000000000000007E-2</v>
      </c>
      <c r="G12" s="5" t="s">
        <v>471</v>
      </c>
      <c r="H12" s="21" t="s">
        <v>458</v>
      </c>
      <c r="I12" s="21" t="s">
        <v>459</v>
      </c>
      <c r="J12" s="1" t="s">
        <v>15</v>
      </c>
      <c r="K12" s="22">
        <f t="shared" si="1"/>
        <v>7.0000000000000007E-2</v>
      </c>
      <c r="L12" s="22">
        <f t="shared" si="2"/>
        <v>7.0000000000000007E-2</v>
      </c>
      <c r="M12" s="22">
        <f t="shared" si="3"/>
        <v>7.0000000000000007E-2</v>
      </c>
      <c r="N12" s="22">
        <f t="shared" si="4"/>
        <v>0.08</v>
      </c>
      <c r="O12" s="22">
        <f t="shared" si="5"/>
        <v>0.08</v>
      </c>
      <c r="P12" s="22">
        <f t="shared" si="26"/>
        <v>7.0000000000000007E-2</v>
      </c>
      <c r="Q12" s="22">
        <f t="shared" si="6"/>
        <v>7.0000000000000007E-2</v>
      </c>
      <c r="R12" s="22">
        <f t="shared" si="7"/>
        <v>7.0000000000000007E-2</v>
      </c>
      <c r="S12" s="22">
        <f t="shared" si="8"/>
        <v>7.0000000000000007E-2</v>
      </c>
      <c r="T12" s="22">
        <f t="shared" si="9"/>
        <v>7.0000000000000007E-2</v>
      </c>
      <c r="U12" s="22">
        <f t="shared" si="10"/>
        <v>7.0000000000000007E-2</v>
      </c>
      <c r="V12" s="22">
        <f t="shared" si="11"/>
        <v>7.0000000000000007E-2</v>
      </c>
      <c r="W12" s="22">
        <f t="shared" si="12"/>
        <v>7.0000000000000007E-2</v>
      </c>
      <c r="X12" s="22">
        <f t="shared" si="13"/>
        <v>7.0000000000000007E-2</v>
      </c>
      <c r="Y12" s="22">
        <f t="shared" si="14"/>
        <v>0.06</v>
      </c>
      <c r="Z12" s="22">
        <f t="shared" si="15"/>
        <v>7.0000000000000007E-2</v>
      </c>
      <c r="AA12" s="22">
        <f t="shared" si="16"/>
        <v>7.0000000000000007E-2</v>
      </c>
      <c r="AB12" s="22">
        <f t="shared" si="17"/>
        <v>7.0000000000000007E-2</v>
      </c>
      <c r="AC12" s="22">
        <f t="shared" si="18"/>
        <v>7.0000000000000007E-2</v>
      </c>
      <c r="AD12" s="22">
        <f t="shared" si="19"/>
        <v>0.09</v>
      </c>
      <c r="AE12" s="22">
        <f t="shared" si="20"/>
        <v>0.06</v>
      </c>
      <c r="AF12" s="22">
        <f t="shared" si="21"/>
        <v>7.0000000000000007E-2</v>
      </c>
      <c r="AG12" s="22">
        <f t="shared" si="22"/>
        <v>0.06</v>
      </c>
      <c r="AH12" s="22">
        <f t="shared" si="23"/>
        <v>7.0000000000000007E-2</v>
      </c>
      <c r="AI12" s="22">
        <f t="shared" si="24"/>
        <v>7.0000000000000007E-2</v>
      </c>
      <c r="AJ12" s="22">
        <f t="shared" si="25"/>
        <v>7.0000000000000007E-2</v>
      </c>
    </row>
    <row r="13" spans="1:36" ht="12.95" customHeight="1">
      <c r="A13" s="21">
        <v>70</v>
      </c>
      <c r="B13" s="78" t="s">
        <v>456</v>
      </c>
      <c r="C13" s="79"/>
      <c r="D13" s="21">
        <v>20</v>
      </c>
      <c r="E13" s="21">
        <v>18</v>
      </c>
      <c r="F13" s="4">
        <f t="shared" si="0"/>
        <v>0.28999999999999998</v>
      </c>
      <c r="G13" s="5" t="s">
        <v>470</v>
      </c>
      <c r="H13" s="21" t="s">
        <v>462</v>
      </c>
      <c r="I13" s="21" t="s">
        <v>463</v>
      </c>
      <c r="J13" s="1" t="s">
        <v>15</v>
      </c>
      <c r="K13" s="22">
        <f t="shared" si="1"/>
        <v>0.26</v>
      </c>
      <c r="L13" s="22">
        <f t="shared" si="2"/>
        <v>0.28999999999999998</v>
      </c>
      <c r="M13" s="22">
        <f t="shared" si="3"/>
        <v>0.28999999999999998</v>
      </c>
      <c r="N13" s="22">
        <f t="shared" si="4"/>
        <v>0.28999999999999998</v>
      </c>
      <c r="O13" s="22">
        <f t="shared" si="5"/>
        <v>0.28999999999999998</v>
      </c>
      <c r="P13" s="22">
        <f t="shared" si="26"/>
        <v>0.28999999999999998</v>
      </c>
      <c r="Q13" s="22">
        <f t="shared" si="6"/>
        <v>0.26</v>
      </c>
      <c r="R13" s="22">
        <f t="shared" si="7"/>
        <v>0.28999999999999998</v>
      </c>
      <c r="S13" s="22">
        <f t="shared" si="8"/>
        <v>0.28999999999999998</v>
      </c>
      <c r="T13" s="22">
        <f t="shared" si="9"/>
        <v>0.3</v>
      </c>
      <c r="U13" s="22">
        <f t="shared" si="10"/>
        <v>0.28999999999999998</v>
      </c>
      <c r="V13" s="22">
        <f t="shared" si="11"/>
        <v>0.28999999999999998</v>
      </c>
      <c r="W13" s="22">
        <f t="shared" si="12"/>
        <v>0.28000000000000003</v>
      </c>
      <c r="X13" s="22">
        <f t="shared" si="13"/>
        <v>0.28000000000000003</v>
      </c>
      <c r="Y13" s="22">
        <f t="shared" si="14"/>
        <v>0.25</v>
      </c>
      <c r="Z13" s="22">
        <f t="shared" si="15"/>
        <v>0.28000000000000003</v>
      </c>
      <c r="AA13" s="22">
        <f t="shared" si="16"/>
        <v>0.25</v>
      </c>
      <c r="AB13" s="22">
        <f t="shared" si="17"/>
        <v>0.28999999999999998</v>
      </c>
      <c r="AC13" s="22">
        <f t="shared" si="18"/>
        <v>0.28999999999999998</v>
      </c>
      <c r="AD13" s="22">
        <f t="shared" si="19"/>
        <v>0.33</v>
      </c>
      <c r="AE13" s="22">
        <f t="shared" si="20"/>
        <v>0.26</v>
      </c>
      <c r="AF13" s="22">
        <f t="shared" si="21"/>
        <v>0.28999999999999998</v>
      </c>
      <c r="AG13" s="22">
        <f t="shared" si="22"/>
        <v>0.24</v>
      </c>
      <c r="AH13" s="22">
        <f t="shared" si="23"/>
        <v>0.26</v>
      </c>
      <c r="AI13" s="22">
        <f t="shared" si="24"/>
        <v>0.28000000000000003</v>
      </c>
      <c r="AJ13" s="22">
        <f t="shared" si="25"/>
        <v>0.26</v>
      </c>
    </row>
    <row r="14" spans="1:36" ht="12.95" customHeight="1">
      <c r="A14" s="21">
        <v>71</v>
      </c>
      <c r="B14" s="78" t="s">
        <v>456</v>
      </c>
      <c r="C14" s="79"/>
      <c r="D14" s="21">
        <v>34</v>
      </c>
      <c r="E14" s="21">
        <v>22</v>
      </c>
      <c r="F14" s="4">
        <f t="shared" si="0"/>
        <v>0.91</v>
      </c>
      <c r="G14" s="5"/>
      <c r="H14" s="21"/>
      <c r="I14" s="21"/>
      <c r="J14" s="1" t="s">
        <v>15</v>
      </c>
      <c r="K14" s="22">
        <f t="shared" si="1"/>
        <v>0.82</v>
      </c>
      <c r="L14" s="22">
        <f t="shared" si="2"/>
        <v>0.94</v>
      </c>
      <c r="M14" s="22">
        <f t="shared" si="3"/>
        <v>0.92</v>
      </c>
      <c r="N14" s="22">
        <f t="shared" si="4"/>
        <v>0.91</v>
      </c>
      <c r="O14" s="22">
        <f t="shared" si="5"/>
        <v>0.91</v>
      </c>
      <c r="P14" s="22">
        <f t="shared" si="26"/>
        <v>0.91</v>
      </c>
      <c r="Q14" s="22">
        <f t="shared" si="6"/>
        <v>0.83</v>
      </c>
      <c r="R14" s="22">
        <f t="shared" si="7"/>
        <v>0.96</v>
      </c>
      <c r="S14" s="22">
        <f t="shared" si="8"/>
        <v>0.93</v>
      </c>
      <c r="T14" s="22">
        <f t="shared" si="9"/>
        <v>0.97</v>
      </c>
      <c r="U14" s="22">
        <f t="shared" si="10"/>
        <v>0.97</v>
      </c>
      <c r="V14" s="22">
        <f t="shared" si="11"/>
        <v>0.99</v>
      </c>
      <c r="W14" s="22">
        <f t="shared" si="12"/>
        <v>0.9</v>
      </c>
      <c r="X14" s="22">
        <f t="shared" si="13"/>
        <v>0.91</v>
      </c>
      <c r="Y14" s="22">
        <f t="shared" si="14"/>
        <v>0.89</v>
      </c>
      <c r="Z14" s="22">
        <f t="shared" si="15"/>
        <v>0.91</v>
      </c>
      <c r="AA14" s="22">
        <f t="shared" si="16"/>
        <v>0.79</v>
      </c>
      <c r="AB14" s="22">
        <f t="shared" si="17"/>
        <v>1</v>
      </c>
      <c r="AC14" s="22">
        <f t="shared" si="18"/>
        <v>0.99</v>
      </c>
      <c r="AD14" s="22">
        <f t="shared" si="19"/>
        <v>0.97</v>
      </c>
      <c r="AE14" s="22">
        <f t="shared" si="20"/>
        <v>0.9</v>
      </c>
      <c r="AF14" s="22">
        <f t="shared" si="21"/>
        <v>0.97</v>
      </c>
      <c r="AG14" s="22">
        <f t="shared" si="22"/>
        <v>0.81</v>
      </c>
      <c r="AH14" s="22">
        <f t="shared" si="23"/>
        <v>0.88</v>
      </c>
      <c r="AI14" s="22">
        <f t="shared" si="24"/>
        <v>0.9</v>
      </c>
      <c r="AJ14" s="22">
        <f t="shared" si="25"/>
        <v>0.88</v>
      </c>
    </row>
    <row r="15" spans="1:36" ht="12.95" customHeight="1">
      <c r="A15" s="21">
        <v>72</v>
      </c>
      <c r="B15" s="78" t="s">
        <v>456</v>
      </c>
      <c r="C15" s="79"/>
      <c r="D15" s="21">
        <v>26</v>
      </c>
      <c r="E15" s="21">
        <v>22</v>
      </c>
      <c r="F15" s="4">
        <f t="shared" si="0"/>
        <v>0.57999999999999996</v>
      </c>
      <c r="G15" s="5"/>
      <c r="H15" s="21" t="s">
        <v>462</v>
      </c>
      <c r="I15" s="21" t="s">
        <v>464</v>
      </c>
      <c r="J15" s="1" t="s">
        <v>15</v>
      </c>
      <c r="K15" s="22">
        <f t="shared" si="1"/>
        <v>0.51</v>
      </c>
      <c r="L15" s="22">
        <f t="shared" si="2"/>
        <v>0.57999999999999996</v>
      </c>
      <c r="M15" s="22">
        <f t="shared" si="3"/>
        <v>0.57999999999999996</v>
      </c>
      <c r="N15" s="22">
        <f t="shared" si="4"/>
        <v>0.56999999999999995</v>
      </c>
      <c r="O15" s="22">
        <f t="shared" si="5"/>
        <v>0.56000000000000005</v>
      </c>
      <c r="P15" s="22">
        <f t="shared" si="26"/>
        <v>0.57999999999999996</v>
      </c>
      <c r="Q15" s="22">
        <f t="shared" si="6"/>
        <v>0.51</v>
      </c>
      <c r="R15" s="22">
        <f t="shared" si="7"/>
        <v>0.57999999999999996</v>
      </c>
      <c r="S15" s="22">
        <f t="shared" si="8"/>
        <v>0.57999999999999996</v>
      </c>
      <c r="T15" s="22">
        <f t="shared" si="9"/>
        <v>0.62</v>
      </c>
      <c r="U15" s="22">
        <f t="shared" si="10"/>
        <v>0.57999999999999996</v>
      </c>
      <c r="V15" s="22">
        <f t="shared" si="11"/>
        <v>0.59</v>
      </c>
      <c r="W15" s="22">
        <f t="shared" si="12"/>
        <v>0.55000000000000004</v>
      </c>
      <c r="X15" s="22">
        <f t="shared" si="13"/>
        <v>0.56000000000000005</v>
      </c>
      <c r="Y15" s="22">
        <f t="shared" si="14"/>
        <v>0.52</v>
      </c>
      <c r="Z15" s="22">
        <f t="shared" si="15"/>
        <v>0.56000000000000005</v>
      </c>
      <c r="AA15" s="22">
        <f t="shared" si="16"/>
        <v>0.49</v>
      </c>
      <c r="AB15" s="22">
        <f t="shared" si="17"/>
        <v>0.59</v>
      </c>
      <c r="AC15" s="22">
        <f t="shared" si="18"/>
        <v>0.59</v>
      </c>
      <c r="AD15" s="22">
        <f t="shared" si="19"/>
        <v>0.62</v>
      </c>
      <c r="AE15" s="22">
        <f t="shared" si="20"/>
        <v>0.54</v>
      </c>
      <c r="AF15" s="22">
        <f t="shared" si="21"/>
        <v>0.59</v>
      </c>
      <c r="AG15" s="22">
        <f t="shared" si="22"/>
        <v>0.48</v>
      </c>
      <c r="AH15" s="22">
        <f t="shared" si="23"/>
        <v>0.52</v>
      </c>
      <c r="AI15" s="22">
        <f t="shared" si="24"/>
        <v>0.55000000000000004</v>
      </c>
      <c r="AJ15" s="22">
        <f t="shared" si="25"/>
        <v>0.52</v>
      </c>
    </row>
    <row r="16" spans="1:36" ht="12.95" customHeight="1">
      <c r="A16" s="21">
        <v>73</v>
      </c>
      <c r="B16" s="78" t="s">
        <v>456</v>
      </c>
      <c r="C16" s="79"/>
      <c r="D16" s="21">
        <v>14</v>
      </c>
      <c r="E16" s="21">
        <v>15</v>
      </c>
      <c r="F16" s="4">
        <f t="shared" si="0"/>
        <v>0.12</v>
      </c>
      <c r="G16" s="5" t="s">
        <v>470</v>
      </c>
      <c r="H16" s="21" t="s">
        <v>462</v>
      </c>
      <c r="I16" s="21" t="s">
        <v>463</v>
      </c>
      <c r="J16" s="1" t="s">
        <v>15</v>
      </c>
      <c r="K16" s="22">
        <f t="shared" si="1"/>
        <v>0.12</v>
      </c>
      <c r="L16" s="22">
        <f t="shared" si="2"/>
        <v>0.12</v>
      </c>
      <c r="M16" s="22">
        <f t="shared" si="3"/>
        <v>0.13</v>
      </c>
      <c r="N16" s="22">
        <f t="shared" si="4"/>
        <v>0.13</v>
      </c>
      <c r="O16" s="22">
        <f t="shared" si="5"/>
        <v>0.13</v>
      </c>
      <c r="P16" s="22">
        <f t="shared" si="26"/>
        <v>0.12</v>
      </c>
      <c r="Q16" s="22">
        <f t="shared" si="6"/>
        <v>0.11</v>
      </c>
      <c r="R16" s="22">
        <f t="shared" si="7"/>
        <v>0.12</v>
      </c>
      <c r="S16" s="22">
        <f t="shared" si="8"/>
        <v>0.13</v>
      </c>
      <c r="T16" s="22">
        <f t="shared" si="9"/>
        <v>0.13</v>
      </c>
      <c r="U16" s="22">
        <f t="shared" si="10"/>
        <v>0.12</v>
      </c>
      <c r="V16" s="22">
        <f t="shared" si="11"/>
        <v>0.12</v>
      </c>
      <c r="W16" s="22">
        <f t="shared" si="12"/>
        <v>0.12</v>
      </c>
      <c r="X16" s="22">
        <f t="shared" si="13"/>
        <v>0.12</v>
      </c>
      <c r="Y16" s="22">
        <f t="shared" si="14"/>
        <v>0.1</v>
      </c>
      <c r="Z16" s="22">
        <f t="shared" si="15"/>
        <v>0.12</v>
      </c>
      <c r="AA16" s="22">
        <f t="shared" si="16"/>
        <v>0.11</v>
      </c>
      <c r="AB16" s="22">
        <f t="shared" si="17"/>
        <v>0.12</v>
      </c>
      <c r="AC16" s="22">
        <f t="shared" si="18"/>
        <v>0.12</v>
      </c>
      <c r="AD16" s="22">
        <f t="shared" si="19"/>
        <v>0.15</v>
      </c>
      <c r="AE16" s="22">
        <f t="shared" si="20"/>
        <v>0.11</v>
      </c>
      <c r="AF16" s="22">
        <f t="shared" si="21"/>
        <v>0.12</v>
      </c>
      <c r="AG16" s="22">
        <f t="shared" si="22"/>
        <v>0.1</v>
      </c>
      <c r="AH16" s="22">
        <f t="shared" si="23"/>
        <v>0.11</v>
      </c>
      <c r="AI16" s="22">
        <f t="shared" si="24"/>
        <v>0.12</v>
      </c>
      <c r="AJ16" s="22">
        <f t="shared" si="25"/>
        <v>0.11</v>
      </c>
    </row>
    <row r="17" spans="1:36" ht="12.95" customHeight="1">
      <c r="A17" s="21">
        <v>74</v>
      </c>
      <c r="B17" s="78" t="s">
        <v>456</v>
      </c>
      <c r="C17" s="79"/>
      <c r="D17" s="21">
        <v>18</v>
      </c>
      <c r="E17" s="21">
        <v>15</v>
      </c>
      <c r="F17" s="4">
        <f t="shared" si="0"/>
        <v>0.19</v>
      </c>
      <c r="G17" s="5"/>
      <c r="H17" s="21"/>
      <c r="I17" s="21"/>
      <c r="J17" s="1" t="s">
        <v>15</v>
      </c>
      <c r="K17" s="22">
        <f t="shared" si="1"/>
        <v>0.18</v>
      </c>
      <c r="L17" s="22">
        <f t="shared" si="2"/>
        <v>0.19</v>
      </c>
      <c r="M17" s="22">
        <f t="shared" si="3"/>
        <v>0.19</v>
      </c>
      <c r="N17" s="22">
        <f t="shared" si="4"/>
        <v>0.2</v>
      </c>
      <c r="O17" s="22">
        <f t="shared" si="5"/>
        <v>0.2</v>
      </c>
      <c r="P17" s="22">
        <f t="shared" si="26"/>
        <v>0.19</v>
      </c>
      <c r="Q17" s="22">
        <f t="shared" si="6"/>
        <v>0.18</v>
      </c>
      <c r="R17" s="22">
        <f t="shared" si="7"/>
        <v>0.19</v>
      </c>
      <c r="S17" s="22">
        <f t="shared" si="8"/>
        <v>0.2</v>
      </c>
      <c r="T17" s="22">
        <f t="shared" si="9"/>
        <v>0.2</v>
      </c>
      <c r="U17" s="22">
        <f t="shared" si="10"/>
        <v>0.19</v>
      </c>
      <c r="V17" s="22">
        <f t="shared" si="11"/>
        <v>0.2</v>
      </c>
      <c r="W17" s="22">
        <f t="shared" si="12"/>
        <v>0.19</v>
      </c>
      <c r="X17" s="22">
        <f t="shared" si="13"/>
        <v>0.19</v>
      </c>
      <c r="Y17" s="22">
        <f t="shared" si="14"/>
        <v>0.17</v>
      </c>
      <c r="Z17" s="22">
        <f t="shared" si="15"/>
        <v>0.19</v>
      </c>
      <c r="AA17" s="22">
        <f t="shared" si="16"/>
        <v>0.17</v>
      </c>
      <c r="AB17" s="22">
        <f t="shared" si="17"/>
        <v>0.19</v>
      </c>
      <c r="AC17" s="22">
        <f t="shared" si="18"/>
        <v>0.2</v>
      </c>
      <c r="AD17" s="22">
        <f t="shared" si="19"/>
        <v>0.23</v>
      </c>
      <c r="AE17" s="22">
        <f t="shared" si="20"/>
        <v>0.18</v>
      </c>
      <c r="AF17" s="22">
        <f t="shared" si="21"/>
        <v>0.19</v>
      </c>
      <c r="AG17" s="22">
        <f t="shared" si="22"/>
        <v>0.17</v>
      </c>
      <c r="AH17" s="22">
        <f t="shared" si="23"/>
        <v>0.18</v>
      </c>
      <c r="AI17" s="22">
        <f t="shared" si="24"/>
        <v>0.19</v>
      </c>
      <c r="AJ17" s="22">
        <f t="shared" si="25"/>
        <v>0.18</v>
      </c>
    </row>
    <row r="18" spans="1:36" ht="12.95" customHeight="1">
      <c r="A18" s="21">
        <v>75</v>
      </c>
      <c r="B18" s="78" t="s">
        <v>456</v>
      </c>
      <c r="C18" s="79"/>
      <c r="D18" s="21">
        <v>18</v>
      </c>
      <c r="E18" s="21">
        <v>21</v>
      </c>
      <c r="F18" s="4">
        <f t="shared" si="0"/>
        <v>0.28000000000000003</v>
      </c>
      <c r="G18" s="5" t="s">
        <v>470</v>
      </c>
      <c r="H18" s="21" t="s">
        <v>462</v>
      </c>
      <c r="I18" s="21" t="s">
        <v>463</v>
      </c>
      <c r="J18" s="1" t="s">
        <v>15</v>
      </c>
      <c r="K18" s="22">
        <f t="shared" si="1"/>
        <v>0.26</v>
      </c>
      <c r="L18" s="22">
        <f t="shared" si="2"/>
        <v>0.28000000000000003</v>
      </c>
      <c r="M18" s="22">
        <f t="shared" si="3"/>
        <v>0.28999999999999998</v>
      </c>
      <c r="N18" s="22">
        <f t="shared" si="4"/>
        <v>0.28000000000000003</v>
      </c>
      <c r="O18" s="22">
        <f t="shared" si="5"/>
        <v>0.28000000000000003</v>
      </c>
      <c r="P18" s="22">
        <f t="shared" si="26"/>
        <v>0.28000000000000003</v>
      </c>
      <c r="Q18" s="22">
        <f t="shared" si="6"/>
        <v>0.25</v>
      </c>
      <c r="R18" s="22">
        <f t="shared" si="7"/>
        <v>0.27</v>
      </c>
      <c r="S18" s="22">
        <f t="shared" si="8"/>
        <v>0.28999999999999998</v>
      </c>
      <c r="T18" s="22">
        <f t="shared" si="9"/>
        <v>0.31</v>
      </c>
      <c r="U18" s="22">
        <f t="shared" si="10"/>
        <v>0.27</v>
      </c>
      <c r="V18" s="22">
        <f t="shared" si="11"/>
        <v>0.28000000000000003</v>
      </c>
      <c r="W18" s="22">
        <f t="shared" si="12"/>
        <v>0.26</v>
      </c>
      <c r="X18" s="22">
        <f t="shared" si="13"/>
        <v>0.27</v>
      </c>
      <c r="Y18" s="22">
        <f t="shared" si="14"/>
        <v>0.24</v>
      </c>
      <c r="Z18" s="22">
        <f t="shared" si="15"/>
        <v>0.26</v>
      </c>
      <c r="AA18" s="22">
        <f t="shared" si="16"/>
        <v>0.24</v>
      </c>
      <c r="AB18" s="22">
        <f t="shared" si="17"/>
        <v>0.27</v>
      </c>
      <c r="AC18" s="22">
        <f t="shared" si="18"/>
        <v>0.28000000000000003</v>
      </c>
      <c r="AD18" s="22">
        <f t="shared" si="19"/>
        <v>0.32</v>
      </c>
      <c r="AE18" s="22">
        <f t="shared" si="20"/>
        <v>0.25</v>
      </c>
      <c r="AF18" s="22">
        <f t="shared" si="21"/>
        <v>0.27</v>
      </c>
      <c r="AG18" s="22">
        <f t="shared" si="22"/>
        <v>0.23</v>
      </c>
      <c r="AH18" s="22">
        <f t="shared" si="23"/>
        <v>0.25</v>
      </c>
      <c r="AI18" s="22">
        <f t="shared" si="24"/>
        <v>0.27</v>
      </c>
      <c r="AJ18" s="22">
        <f t="shared" si="25"/>
        <v>0.25</v>
      </c>
    </row>
    <row r="19" spans="1:36" ht="12.95" customHeight="1">
      <c r="A19" s="21">
        <v>76</v>
      </c>
      <c r="B19" s="78" t="s">
        <v>456</v>
      </c>
      <c r="C19" s="79"/>
      <c r="D19" s="21">
        <v>26</v>
      </c>
      <c r="E19" s="21">
        <v>23</v>
      </c>
      <c r="F19" s="4">
        <f t="shared" si="0"/>
        <v>0.61</v>
      </c>
      <c r="G19" s="5"/>
      <c r="H19" s="21"/>
      <c r="I19" s="21"/>
      <c r="J19" s="1" t="s">
        <v>15</v>
      </c>
      <c r="K19" s="22">
        <f t="shared" si="1"/>
        <v>0.53</v>
      </c>
      <c r="L19" s="22">
        <f t="shared" si="2"/>
        <v>0.6</v>
      </c>
      <c r="M19" s="22">
        <f t="shared" si="3"/>
        <v>0.61</v>
      </c>
      <c r="N19" s="22">
        <f t="shared" si="4"/>
        <v>0.59</v>
      </c>
      <c r="O19" s="22">
        <f t="shared" si="5"/>
        <v>0.59</v>
      </c>
      <c r="P19" s="22">
        <f t="shared" si="26"/>
        <v>0.61</v>
      </c>
      <c r="Q19" s="22">
        <f t="shared" si="6"/>
        <v>0.53</v>
      </c>
      <c r="R19" s="22">
        <f t="shared" si="7"/>
        <v>0.6</v>
      </c>
      <c r="S19" s="22">
        <f t="shared" si="8"/>
        <v>0.61</v>
      </c>
      <c r="T19" s="22">
        <f t="shared" si="9"/>
        <v>0.66</v>
      </c>
      <c r="U19" s="22">
        <f t="shared" si="10"/>
        <v>0.61</v>
      </c>
      <c r="V19" s="22">
        <f t="shared" si="11"/>
        <v>0.61</v>
      </c>
      <c r="W19" s="22">
        <f t="shared" si="12"/>
        <v>0.56999999999999995</v>
      </c>
      <c r="X19" s="22">
        <f t="shared" si="13"/>
        <v>0.57999999999999996</v>
      </c>
      <c r="Y19" s="22">
        <f t="shared" si="14"/>
        <v>0.54</v>
      </c>
      <c r="Z19" s="22">
        <f t="shared" si="15"/>
        <v>0.57999999999999996</v>
      </c>
      <c r="AA19" s="22">
        <f t="shared" si="16"/>
        <v>0.51</v>
      </c>
      <c r="AB19" s="22">
        <f t="shared" si="17"/>
        <v>0.62</v>
      </c>
      <c r="AC19" s="22">
        <f t="shared" si="18"/>
        <v>0.62</v>
      </c>
      <c r="AD19" s="22">
        <f t="shared" si="19"/>
        <v>0.65</v>
      </c>
      <c r="AE19" s="22">
        <f t="shared" si="20"/>
        <v>0.56000000000000005</v>
      </c>
      <c r="AF19" s="22">
        <f t="shared" si="21"/>
        <v>0.62</v>
      </c>
      <c r="AG19" s="22">
        <f t="shared" si="22"/>
        <v>0.5</v>
      </c>
      <c r="AH19" s="22">
        <f t="shared" si="23"/>
        <v>0.55000000000000004</v>
      </c>
      <c r="AI19" s="22">
        <f t="shared" si="24"/>
        <v>0.57999999999999996</v>
      </c>
      <c r="AJ19" s="22">
        <f t="shared" si="25"/>
        <v>0.55000000000000004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507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13</v>
      </c>
      <c r="D47" s="13">
        <f>COUNTIF(G4:G43,"*下層*")</f>
        <v>3</v>
      </c>
      <c r="E47" s="13">
        <f>COUNTA(A4:A43)</f>
        <v>16</v>
      </c>
      <c r="F47" s="9"/>
      <c r="G47" s="14">
        <f>C47*100</f>
        <v>1300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12</v>
      </c>
      <c r="E48" s="13">
        <f>ROUND(SUM(E4:E43)/E47,0)</f>
        <v>18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26</v>
      </c>
      <c r="D49" s="13">
        <f>IF(D47&gt;0,ROUND(SUMIF(G4:G43,"*下層*",D4:D43)/D47,0),"")</f>
        <v>13</v>
      </c>
      <c r="E49" s="13">
        <f>ROUND(SUM(D4:D43)/E47,0)</f>
        <v>24</v>
      </c>
      <c r="F49" s="12"/>
      <c r="G49" s="14">
        <f>C49</f>
        <v>26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8.3800000000000008</v>
      </c>
      <c r="D50" s="15">
        <f>SUMIF(G4:G43,"*下層*",F4:F43)</f>
        <v>0.25</v>
      </c>
      <c r="E50" s="4">
        <f>SUM(F4:F43)</f>
        <v>8.6300000000000008</v>
      </c>
      <c r="F50" s="12"/>
      <c r="G50" s="16">
        <f>C50*100</f>
        <v>838.00000000000011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形状比＝77、Sr＝14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5</v>
      </c>
      <c r="D54" s="13">
        <f>COUNTIF(H4:H43,"▲")</f>
        <v>3</v>
      </c>
      <c r="E54" s="13">
        <f>COUNTA(H4:H43)</f>
        <v>8</v>
      </c>
      <c r="F54" s="9"/>
      <c r="G54" s="14">
        <f>C54*100</f>
        <v>500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18</v>
      </c>
      <c r="D55" s="13">
        <f>IF(D54&gt;0,ROUND(SUMIF(H4:H43,"▲",E4:E43)/D54,0),"")</f>
        <v>12</v>
      </c>
      <c r="E55" s="13">
        <f>ROUND(SUMIF(H4:H43,"*",E4:E43)/E54,0)</f>
        <v>16</v>
      </c>
      <c r="F55" s="12"/>
      <c r="G55" s="14">
        <f>C55</f>
        <v>18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19</v>
      </c>
      <c r="D56" s="13">
        <f>IF(D54&gt;0,ROUND(SUMIF(H4:H43,"▲",D4:D43)/D54,0),"")</f>
        <v>13</v>
      </c>
      <c r="E56" s="13">
        <f>ROUND(SUMIF(H4:H43,"*",D4:D43)/E54,0)</f>
        <v>17</v>
      </c>
      <c r="F56" s="12"/>
      <c r="G56" s="14">
        <f>C56</f>
        <v>19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1.4600000000000002</v>
      </c>
      <c r="D57" s="15">
        <f>SUMIF(H4:H43,"▲",F4:F43)</f>
        <v>0.25</v>
      </c>
      <c r="E57" s="15">
        <f>SUM(C57:D57)</f>
        <v>1.7100000000000002</v>
      </c>
      <c r="F57" s="12"/>
      <c r="G57" s="18">
        <f>C57*100</f>
        <v>146.00000000000003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38.5</v>
      </c>
      <c r="D61" s="19">
        <f>IF(D47&gt;0,ROUND(D54/D47*100,1),"")</f>
        <v>100</v>
      </c>
      <c r="E61" s="19">
        <f>ROUND(E54/E47*100,1)</f>
        <v>50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17.399999999999999</v>
      </c>
      <c r="D62" s="19">
        <f>IF(D47&gt;0,ROUND(D57/D50*100,1),"")</f>
        <v>100</v>
      </c>
      <c r="E62" s="19">
        <f>ROUND(E57/E50*100,1)</f>
        <v>19.8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8</v>
      </c>
      <c r="D66" s="13">
        <f>D47-D54</f>
        <v>0</v>
      </c>
      <c r="E66" s="13">
        <f>SUM(C66:D66)</f>
        <v>8</v>
      </c>
      <c r="F66" s="9"/>
      <c r="G66" s="14">
        <f>C66*100</f>
        <v>800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21</v>
      </c>
      <c r="D67" s="13" t="str">
        <f>IF(D66&gt;0,ROUND(SUMIFS(E4:E43,G4:G43,"*下層*",H4:H43,"")/D66,0),"")</f>
        <v/>
      </c>
      <c r="E67" s="13">
        <f>IF(E66&gt;0,ROUND(SUMIF(H4:H43,"",E4:E43)/E66,0),"")</f>
        <v>21</v>
      </c>
      <c r="F67" s="12"/>
      <c r="G67" s="14">
        <f>C67</f>
        <v>21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31</v>
      </c>
      <c r="D68" s="13" t="str">
        <f>IF(D66&gt;0,ROUND(SUMIFS(D4:D43,G4:G43,"*下層*",H4:H43,"")/D66,0),"")</f>
        <v/>
      </c>
      <c r="E68" s="13">
        <f>IF(E66&gt;0,ROUND(SUMIF(H4:H43,"",D4:D43)/E66,0),"")</f>
        <v>31</v>
      </c>
      <c r="F68" s="12"/>
      <c r="G68" s="14">
        <f>C68</f>
        <v>31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6.9200000000000008</v>
      </c>
      <c r="D69" s="15" t="str">
        <f>IF(D66&gt;0,D50-D57,"")</f>
        <v/>
      </c>
      <c r="E69" s="4">
        <f>SUM(C69:D69)</f>
        <v>6.9200000000000008</v>
      </c>
      <c r="F69" s="12"/>
      <c r="G69" s="16">
        <f>C69*100</f>
        <v>692.00000000000011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形状比＝68、Sr＝17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75" priority="16" stopIfTrue="1">
      <formula>AND(($H4="スギ"),(#REF!&lt;12))</formula>
    </cfRule>
  </conditionalFormatting>
  <conditionalFormatting sqref="L4:L43">
    <cfRule type="expression" dxfId="174" priority="15" stopIfTrue="1">
      <formula>AND(($H4="スギ"),(#REF!&lt;22),(#REF!&gt;=12))</formula>
    </cfRule>
  </conditionalFormatting>
  <conditionalFormatting sqref="M4:M43">
    <cfRule type="expression" dxfId="173" priority="14" stopIfTrue="1">
      <formula>AND(($H4="スギ"),(#REF!&lt;32),(#REF!&gt;=22))</formula>
    </cfRule>
  </conditionalFormatting>
  <conditionalFormatting sqref="N4:N43">
    <cfRule type="expression" dxfId="172" priority="13" stopIfTrue="1">
      <formula>AND(($H4="スギ"),(#REF!&lt;42),(#REF!&gt;=32))</formula>
    </cfRule>
  </conditionalFormatting>
  <conditionalFormatting sqref="S4:S43">
    <cfRule type="expression" dxfId="171" priority="9" stopIfTrue="1">
      <formula>AND(($H4="ヒノキ"),(#REF!&lt;32),(#REF!&gt;=22))</formula>
    </cfRule>
  </conditionalFormatting>
  <conditionalFormatting sqref="Z4:AF43 U4:U43 AJ4:AJ43 O4:P43">
    <cfRule type="expression" dxfId="170" priority="12" stopIfTrue="1">
      <formula>AND(($H4="スギ"),(#REF!&gt;=42))</formula>
    </cfRule>
  </conditionalFormatting>
  <conditionalFormatting sqref="Z4:AF43 AJ4:AJ43 T4:U43">
    <cfRule type="expression" dxfId="169" priority="8" stopIfTrue="1">
      <formula>AND(($H4="ヒノキ"),(#REF!&gt;=32))</formula>
    </cfRule>
  </conditionalFormatting>
  <conditionalFormatting sqref="AA4:AA43 Q4:Q43">
    <cfRule type="expression" dxfId="168" priority="11" stopIfTrue="1">
      <formula>AND(($H4="ヒノキ"),(#REF!&lt;12))</formula>
    </cfRule>
  </conditionalFormatting>
  <conditionalFormatting sqref="AA4:AA43 V4:V43">
    <cfRule type="expression" dxfId="167" priority="7" stopIfTrue="1">
      <formula>AND(($H4="アカマツ"),(#REF!&lt;12))</formula>
    </cfRule>
  </conditionalFormatting>
  <conditionalFormatting sqref="AB4:AB43 W4:W43">
    <cfRule type="expression" dxfId="166" priority="6" stopIfTrue="1">
      <formula>AND(($H4="アカマツ"),(#REF!&lt;22),(#REF!&gt;=12))</formula>
    </cfRule>
  </conditionalFormatting>
  <conditionalFormatting sqref="AB4:AE43 R4:R43">
    <cfRule type="expression" dxfId="165" priority="10" stopIfTrue="1">
      <formula>AND(($H4="ヒノキ"),(#REF!&lt;22),(#REF!&gt;=12))</formula>
    </cfRule>
  </conditionalFormatting>
  <conditionalFormatting sqref="AC4:AC43 X4:X43">
    <cfRule type="expression" dxfId="164" priority="5" stopIfTrue="1">
      <formula>AND(($H4="アカマツ"),(#REF!&lt;42),(#REF!&gt;=22))</formula>
    </cfRule>
  </conditionalFormatting>
  <conditionalFormatting sqref="AG4:AG43">
    <cfRule type="expression" dxfId="163" priority="3" stopIfTrue="1">
      <formula>AND(($H4&lt;&gt;"スギ"),($H4&lt;&gt;"ヒノキ"),($H4&lt;&gt;"アカマツ"),(#REF!&lt;12))</formula>
    </cfRule>
  </conditionalFormatting>
  <conditionalFormatting sqref="AH4:AH43">
    <cfRule type="expression" dxfId="16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16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F7541-3B98-4D5E-8EBA-CF6972286076}">
  <sheetPr>
    <tabColor rgb="FFFFFF00"/>
  </sheetPr>
  <dimension ref="A1:AJ120"/>
  <sheetViews>
    <sheetView showGridLines="0" view="pageBreakPreview" topLeftCell="A28" zoomScale="98" zoomScaleNormal="85" zoomScaleSheetLayoutView="98" workbookViewId="0">
      <selection activeCell="M64" sqref="M64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259</v>
      </c>
      <c r="B2" s="65"/>
      <c r="C2" s="65"/>
      <c r="D2" s="65"/>
      <c r="E2" s="65"/>
      <c r="F2" s="65"/>
      <c r="G2" s="65"/>
      <c r="H2" s="66" t="s">
        <v>509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291</v>
      </c>
      <c r="B4" s="78" t="s">
        <v>510</v>
      </c>
      <c r="C4" s="79"/>
      <c r="D4" s="21">
        <v>26</v>
      </c>
      <c r="E4" s="21">
        <v>18</v>
      </c>
      <c r="F4" s="4">
        <f t="shared" ref="F4:F43" si="0">IF(D4&gt;0,IF(B4="スギ",P4,IF(B4="ヒノキ",U4,IF(B4="アカマツ",Z4,IF(B4="カラマツ",AF4,AJ4)))),"")</f>
        <v>0.43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0.42</v>
      </c>
      <c r="L4" s="22">
        <f t="shared" ref="L4:L43" si="2">ROUND(10^(-5+0.73504+1.83346*LOG(D4)+1.06569*LOG(E4)),2)</f>
        <v>0.46</v>
      </c>
      <c r="M4" s="22">
        <f t="shared" ref="M4:M43" si="3">ROUND(10^(-5+0.71514+1.74357*LOG(D4)+1.17719*LOG(E4)),2)</f>
        <v>0.46</v>
      </c>
      <c r="N4" s="22">
        <f t="shared" ref="N4:N43" si="4">ROUND(10^(-5+0.82956+1.76381*LOG(D4)+1.06412*LOG(E4)),2)</f>
        <v>0.46</v>
      </c>
      <c r="O4" s="22">
        <f t="shared" ref="O4:O43" si="5">ROUND(10^(-5+0.88226+1.79204*LOG(D4)+0.99303*LOG(E4)),2)</f>
        <v>0.46</v>
      </c>
      <c r="P4" s="22">
        <f>HLOOKUP($D4,K$3:O$43,MATCH($A4,$A$3:$A$43,0),1)</f>
        <v>0.46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0.42</v>
      </c>
      <c r="R4" s="22">
        <f t="shared" ref="R4:R43" si="7">ROUND(10^(1.905709*LOG(D4)+1.011385*LOG(E4)-4.293729),2)</f>
        <v>0.47</v>
      </c>
      <c r="S4" s="22">
        <f t="shared" ref="S4:S43" si="8">ROUND(10^(1.771888*LOG(D4)+1.138415*LOG(E4)-4.271259),2)</f>
        <v>0.46</v>
      </c>
      <c r="T4" s="22">
        <f t="shared" ref="T4:T43" si="9">ROUND(10^(1.671519*LOG(D4)+1.363617*LOG(E4)-4.404407),2)</f>
        <v>0.47</v>
      </c>
      <c r="U4" s="22">
        <f t="shared" ref="U4:U43" si="10">HLOOKUP($D4,Q$3:T$43,MATCH($A4,$A$3:$A$43,0),1)</f>
        <v>0.46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0.49</v>
      </c>
      <c r="W4" s="22">
        <f t="shared" ref="W4:W43" si="12">ROUND(10^(-4.155639+1.847898*LOG(D4)+0.951955*LOG(E4)),2)</f>
        <v>0.45</v>
      </c>
      <c r="X4" s="22">
        <f t="shared" ref="X4:X43" si="13">ROUND(10^(-4.194535+1.804172*LOG(D4)+1.034248*LOG(E4)),2)</f>
        <v>0.45</v>
      </c>
      <c r="Y4" s="22">
        <f t="shared" ref="Y4:Y43" si="14">ROUND(10^(-4.42347+2.006485*LOG(D4)+0.967757*LOG(E4)),2)</f>
        <v>0.43</v>
      </c>
      <c r="Z4" s="22">
        <f t="shared" ref="Z4:Z43" si="15">HLOOKUP($D4,V$3:Y$43,MATCH($A4,$A$3:$A$43,0),1)</f>
        <v>0.45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0.4</v>
      </c>
      <c r="AB4" s="22">
        <f t="shared" ref="AB4:AB43" si="17">ROUND(10^(1.979213*LOG(D4)+0.998347*LOG(E4)-4.369281),2)</f>
        <v>0.48</v>
      </c>
      <c r="AC4" s="22">
        <f t="shared" ref="AC4:AC43" si="18">ROUND(10^(1.904401*LOG(D4)+1.062478*LOG(E4)-4.348104),2)</f>
        <v>0.48</v>
      </c>
      <c r="AD4" s="22">
        <f t="shared" ref="AD4:AD43" si="19">ROUND(10^(1.640825*LOG(D4)+1.080387*LOG(E4)-3.976731),2)</f>
        <v>0.5</v>
      </c>
      <c r="AE4" s="22">
        <f t="shared" ref="AE4:AE43" si="20">ROUND(10^(1.90887*LOG(D4)+1.088002*LOG(E4)-4.431495),2)</f>
        <v>0.43</v>
      </c>
      <c r="AF4" s="22">
        <f t="shared" ref="AF4:AF43" si="21">HLOOKUP($D4,AA$3:AE$43,MATCH($A4,$A$3:$A$43,0),1)</f>
        <v>0.48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0.41</v>
      </c>
      <c r="AH4" s="22">
        <f t="shared" ref="AH4:AH43" si="23">ROUND(10^(1.93813902*LOG(D4)+0.96697002*LOG(E4)-4.32216295),2)</f>
        <v>0.43</v>
      </c>
      <c r="AI4" s="22">
        <f t="shared" ref="AI4:AI43" si="24">ROUND(10^(1.82464098*LOG(D4)+0.97625989*LOG(E4)-4.15096808),2)</f>
        <v>0.45</v>
      </c>
      <c r="AJ4" s="22">
        <f t="shared" ref="AJ4:AJ43" si="25">HLOOKUP($D4,AG$3:AI$43,MATCH($A4,$A$3:$A$43,0),1)</f>
        <v>0.43</v>
      </c>
    </row>
    <row r="5" spans="1:36" ht="12.95" customHeight="1">
      <c r="A5" s="21">
        <v>292</v>
      </c>
      <c r="B5" s="78" t="s">
        <v>511</v>
      </c>
      <c r="C5" s="79"/>
      <c r="D5" s="21">
        <v>16</v>
      </c>
      <c r="E5" s="21">
        <v>10</v>
      </c>
      <c r="F5" s="63">
        <v>0.11</v>
      </c>
      <c r="G5" s="5"/>
      <c r="H5" s="21" t="s">
        <v>519</v>
      </c>
      <c r="I5" s="21" t="s">
        <v>520</v>
      </c>
      <c r="J5" s="1" t="s">
        <v>15</v>
      </c>
      <c r="K5" s="22">
        <f t="shared" si="1"/>
        <v>0.1</v>
      </c>
      <c r="L5" s="22">
        <f t="shared" si="2"/>
        <v>0.1</v>
      </c>
      <c r="M5" s="22">
        <f t="shared" si="3"/>
        <v>0.1</v>
      </c>
      <c r="N5" s="22">
        <f t="shared" si="4"/>
        <v>0.1</v>
      </c>
      <c r="O5" s="22">
        <f t="shared" si="5"/>
        <v>0.11</v>
      </c>
      <c r="P5" s="22">
        <f t="shared" ref="P5:P43" si="26">HLOOKUP($D5,K$3:O$43,MATCH(A5,$A$3:$A$43,0),1)</f>
        <v>0.1</v>
      </c>
      <c r="Q5" s="22">
        <f t="shared" si="6"/>
        <v>0.1</v>
      </c>
      <c r="R5" s="22">
        <f t="shared" si="7"/>
        <v>0.1</v>
      </c>
      <c r="S5" s="22">
        <f t="shared" si="8"/>
        <v>0.1</v>
      </c>
      <c r="T5" s="22">
        <f t="shared" si="9"/>
        <v>0.09</v>
      </c>
      <c r="U5" s="22">
        <f t="shared" si="10"/>
        <v>0.1</v>
      </c>
      <c r="V5" s="22">
        <f t="shared" si="11"/>
        <v>0.11</v>
      </c>
      <c r="W5" s="22">
        <f t="shared" si="12"/>
        <v>0.11</v>
      </c>
      <c r="X5" s="22">
        <f t="shared" si="13"/>
        <v>0.1</v>
      </c>
      <c r="Y5" s="22">
        <f t="shared" si="14"/>
        <v>0.09</v>
      </c>
      <c r="Z5" s="22">
        <f t="shared" si="15"/>
        <v>0.11</v>
      </c>
      <c r="AA5" s="22">
        <f t="shared" si="16"/>
        <v>0.1</v>
      </c>
      <c r="AB5" s="22">
        <f t="shared" si="17"/>
        <v>0.1</v>
      </c>
      <c r="AC5" s="22">
        <f t="shared" si="18"/>
        <v>0.1</v>
      </c>
      <c r="AD5" s="22">
        <f t="shared" si="19"/>
        <v>0.12</v>
      </c>
      <c r="AE5" s="22">
        <f t="shared" si="20"/>
        <v>0.09</v>
      </c>
      <c r="AF5" s="22">
        <f t="shared" si="21"/>
        <v>0.1</v>
      </c>
      <c r="AG5" s="22">
        <f t="shared" si="22"/>
        <v>0.1</v>
      </c>
      <c r="AH5" s="22">
        <f t="shared" si="23"/>
        <v>0.1</v>
      </c>
      <c r="AI5" s="22">
        <f t="shared" si="24"/>
        <v>0.11</v>
      </c>
      <c r="AJ5" s="22">
        <f t="shared" si="25"/>
        <v>0.1</v>
      </c>
    </row>
    <row r="6" spans="1:36" ht="12.95" customHeight="1">
      <c r="A6" s="21">
        <v>293</v>
      </c>
      <c r="B6" s="78" t="s">
        <v>512</v>
      </c>
      <c r="C6" s="79"/>
      <c r="D6" s="21">
        <v>18</v>
      </c>
      <c r="E6" s="21">
        <v>18</v>
      </c>
      <c r="F6" s="4">
        <f t="shared" si="0"/>
        <v>0.21</v>
      </c>
      <c r="G6" s="5"/>
      <c r="H6" s="21" t="s">
        <v>519</v>
      </c>
      <c r="I6" s="21" t="s">
        <v>520</v>
      </c>
      <c r="J6" s="1" t="s">
        <v>15</v>
      </c>
      <c r="K6" s="22">
        <f t="shared" si="1"/>
        <v>0.22</v>
      </c>
      <c r="L6" s="22">
        <f t="shared" si="2"/>
        <v>0.24</v>
      </c>
      <c r="M6" s="22">
        <f t="shared" si="3"/>
        <v>0.24</v>
      </c>
      <c r="N6" s="22">
        <f t="shared" si="4"/>
        <v>0.24</v>
      </c>
      <c r="O6" s="22">
        <f t="shared" si="5"/>
        <v>0.24</v>
      </c>
      <c r="P6" s="22">
        <f t="shared" si="26"/>
        <v>0.24</v>
      </c>
      <c r="Q6" s="22">
        <f t="shared" si="6"/>
        <v>0.22</v>
      </c>
      <c r="R6" s="22">
        <f t="shared" si="7"/>
        <v>0.23</v>
      </c>
      <c r="S6" s="22">
        <f t="shared" si="8"/>
        <v>0.24</v>
      </c>
      <c r="T6" s="22">
        <f t="shared" si="9"/>
        <v>0.25</v>
      </c>
      <c r="U6" s="22">
        <f t="shared" si="10"/>
        <v>0.23</v>
      </c>
      <c r="V6" s="22">
        <f t="shared" si="11"/>
        <v>0.24</v>
      </c>
      <c r="W6" s="22">
        <f t="shared" si="12"/>
        <v>0.23</v>
      </c>
      <c r="X6" s="22">
        <f t="shared" si="13"/>
        <v>0.23</v>
      </c>
      <c r="Y6" s="22">
        <f t="shared" si="14"/>
        <v>0.2</v>
      </c>
      <c r="Z6" s="22">
        <f t="shared" si="15"/>
        <v>0.23</v>
      </c>
      <c r="AA6" s="22">
        <f t="shared" si="16"/>
        <v>0.21</v>
      </c>
      <c r="AB6" s="22">
        <f t="shared" si="17"/>
        <v>0.23</v>
      </c>
      <c r="AC6" s="22">
        <f t="shared" si="18"/>
        <v>0.24</v>
      </c>
      <c r="AD6" s="22">
        <f t="shared" si="19"/>
        <v>0.27</v>
      </c>
      <c r="AE6" s="22">
        <f t="shared" si="20"/>
        <v>0.21</v>
      </c>
      <c r="AF6" s="22">
        <f t="shared" si="21"/>
        <v>0.23</v>
      </c>
      <c r="AG6" s="22">
        <f t="shared" si="22"/>
        <v>0.2</v>
      </c>
      <c r="AH6" s="22">
        <f t="shared" si="23"/>
        <v>0.21</v>
      </c>
      <c r="AI6" s="22">
        <f t="shared" si="24"/>
        <v>0.23</v>
      </c>
      <c r="AJ6" s="22">
        <f t="shared" si="25"/>
        <v>0.21</v>
      </c>
    </row>
    <row r="7" spans="1:36" ht="12.95" customHeight="1">
      <c r="A7" s="21">
        <v>294</v>
      </c>
      <c r="B7" s="78" t="s">
        <v>513</v>
      </c>
      <c r="C7" s="79"/>
      <c r="D7" s="21">
        <v>16</v>
      </c>
      <c r="E7" s="21">
        <v>18</v>
      </c>
      <c r="F7" s="4">
        <f t="shared" si="0"/>
        <v>0.17</v>
      </c>
      <c r="G7" s="5"/>
      <c r="H7" s="21"/>
      <c r="I7" s="21"/>
      <c r="J7" s="1" t="s">
        <v>15</v>
      </c>
      <c r="K7" s="22">
        <f t="shared" si="1"/>
        <v>0.18</v>
      </c>
      <c r="L7" s="22">
        <f t="shared" si="2"/>
        <v>0.19</v>
      </c>
      <c r="M7" s="22">
        <f t="shared" si="3"/>
        <v>0.2</v>
      </c>
      <c r="N7" s="22">
        <f t="shared" si="4"/>
        <v>0.19</v>
      </c>
      <c r="O7" s="22">
        <f t="shared" si="5"/>
        <v>0.19</v>
      </c>
      <c r="P7" s="22">
        <f t="shared" si="26"/>
        <v>0.19</v>
      </c>
      <c r="Q7" s="22">
        <f t="shared" si="6"/>
        <v>0.17</v>
      </c>
      <c r="R7" s="22">
        <f t="shared" si="7"/>
        <v>0.19</v>
      </c>
      <c r="S7" s="22">
        <f t="shared" si="8"/>
        <v>0.2</v>
      </c>
      <c r="T7" s="22">
        <f t="shared" si="9"/>
        <v>0.21</v>
      </c>
      <c r="U7" s="22">
        <f t="shared" si="10"/>
        <v>0.19</v>
      </c>
      <c r="V7" s="22">
        <f t="shared" si="11"/>
        <v>0.19</v>
      </c>
      <c r="W7" s="22">
        <f t="shared" si="12"/>
        <v>0.18</v>
      </c>
      <c r="X7" s="22">
        <f t="shared" si="13"/>
        <v>0.19</v>
      </c>
      <c r="Y7" s="22">
        <f t="shared" si="14"/>
        <v>0.16</v>
      </c>
      <c r="Z7" s="22">
        <f t="shared" si="15"/>
        <v>0.18</v>
      </c>
      <c r="AA7" s="22">
        <f t="shared" si="16"/>
        <v>0.17</v>
      </c>
      <c r="AB7" s="22">
        <f t="shared" si="17"/>
        <v>0.18</v>
      </c>
      <c r="AC7" s="22">
        <f t="shared" si="18"/>
        <v>0.19</v>
      </c>
      <c r="AD7" s="22">
        <f t="shared" si="19"/>
        <v>0.23</v>
      </c>
      <c r="AE7" s="22">
        <f t="shared" si="20"/>
        <v>0.17</v>
      </c>
      <c r="AF7" s="22">
        <f t="shared" si="21"/>
        <v>0.18</v>
      </c>
      <c r="AG7" s="22">
        <f t="shared" si="22"/>
        <v>0.16</v>
      </c>
      <c r="AH7" s="22">
        <f t="shared" si="23"/>
        <v>0.17</v>
      </c>
      <c r="AI7" s="22">
        <f t="shared" si="24"/>
        <v>0.19</v>
      </c>
      <c r="AJ7" s="22">
        <f t="shared" si="25"/>
        <v>0.17</v>
      </c>
    </row>
    <row r="8" spans="1:36" ht="12.95" customHeight="1">
      <c r="A8" s="21">
        <v>295</v>
      </c>
      <c r="B8" s="78" t="s">
        <v>513</v>
      </c>
      <c r="C8" s="79"/>
      <c r="D8" s="21">
        <v>10</v>
      </c>
      <c r="E8" s="21">
        <v>10</v>
      </c>
      <c r="F8" s="4">
        <f t="shared" si="0"/>
        <v>0.04</v>
      </c>
      <c r="G8" s="5"/>
      <c r="H8" s="21" t="s">
        <v>519</v>
      </c>
      <c r="I8" s="21" t="s">
        <v>520</v>
      </c>
      <c r="J8" s="1" t="s">
        <v>15</v>
      </c>
      <c r="K8" s="22">
        <f t="shared" si="1"/>
        <v>0.04</v>
      </c>
      <c r="L8" s="22">
        <f t="shared" si="2"/>
        <v>0.04</v>
      </c>
      <c r="M8" s="22">
        <f t="shared" si="3"/>
        <v>0.04</v>
      </c>
      <c r="N8" s="22">
        <f t="shared" si="4"/>
        <v>0.05</v>
      </c>
      <c r="O8" s="22">
        <f t="shared" si="5"/>
        <v>0.05</v>
      </c>
      <c r="P8" s="22">
        <f t="shared" si="26"/>
        <v>0.04</v>
      </c>
      <c r="Q8" s="22">
        <f t="shared" si="6"/>
        <v>0.04</v>
      </c>
      <c r="R8" s="22">
        <f t="shared" si="7"/>
        <v>0.04</v>
      </c>
      <c r="S8" s="22">
        <f t="shared" si="8"/>
        <v>0.04</v>
      </c>
      <c r="T8" s="22">
        <f t="shared" si="9"/>
        <v>0.04</v>
      </c>
      <c r="U8" s="22">
        <f t="shared" si="10"/>
        <v>0.04</v>
      </c>
      <c r="V8" s="22">
        <f t="shared" si="11"/>
        <v>0.04</v>
      </c>
      <c r="W8" s="22">
        <f t="shared" si="12"/>
        <v>0.04</v>
      </c>
      <c r="X8" s="22">
        <f t="shared" si="13"/>
        <v>0.04</v>
      </c>
      <c r="Y8" s="22">
        <f t="shared" si="14"/>
        <v>0.04</v>
      </c>
      <c r="Z8" s="22">
        <f t="shared" si="15"/>
        <v>0.04</v>
      </c>
      <c r="AA8" s="22">
        <f t="shared" si="16"/>
        <v>0.04</v>
      </c>
      <c r="AB8" s="22">
        <f t="shared" si="17"/>
        <v>0.04</v>
      </c>
      <c r="AC8" s="22">
        <f t="shared" si="18"/>
        <v>0.04</v>
      </c>
      <c r="AD8" s="22">
        <f t="shared" si="19"/>
        <v>0.06</v>
      </c>
      <c r="AE8" s="22">
        <f t="shared" si="20"/>
        <v>0.04</v>
      </c>
      <c r="AF8" s="22">
        <f t="shared" si="21"/>
        <v>0.04</v>
      </c>
      <c r="AG8" s="22">
        <f t="shared" si="22"/>
        <v>0.04</v>
      </c>
      <c r="AH8" s="22">
        <f t="shared" si="23"/>
        <v>0.04</v>
      </c>
      <c r="AI8" s="22">
        <f t="shared" si="24"/>
        <v>0.04</v>
      </c>
      <c r="AJ8" s="22">
        <f t="shared" si="25"/>
        <v>0.04</v>
      </c>
    </row>
    <row r="9" spans="1:36" ht="12.95" customHeight="1">
      <c r="A9" s="21">
        <v>296</v>
      </c>
      <c r="B9" s="78" t="s">
        <v>513</v>
      </c>
      <c r="C9" s="79"/>
      <c r="D9" s="21">
        <v>26</v>
      </c>
      <c r="E9" s="21">
        <v>18</v>
      </c>
      <c r="F9" s="4">
        <f t="shared" si="0"/>
        <v>0.43</v>
      </c>
      <c r="G9" s="5" t="s">
        <v>517</v>
      </c>
      <c r="H9" s="21" t="s">
        <v>519</v>
      </c>
      <c r="I9" s="21" t="s">
        <v>520</v>
      </c>
      <c r="J9" s="1" t="s">
        <v>15</v>
      </c>
      <c r="K9" s="22">
        <f t="shared" si="1"/>
        <v>0.42</v>
      </c>
      <c r="L9" s="22">
        <f t="shared" si="2"/>
        <v>0.46</v>
      </c>
      <c r="M9" s="22">
        <f t="shared" si="3"/>
        <v>0.46</v>
      </c>
      <c r="N9" s="22">
        <f t="shared" si="4"/>
        <v>0.46</v>
      </c>
      <c r="O9" s="22">
        <f t="shared" si="5"/>
        <v>0.46</v>
      </c>
      <c r="P9" s="22">
        <f t="shared" si="26"/>
        <v>0.46</v>
      </c>
      <c r="Q9" s="22">
        <f t="shared" si="6"/>
        <v>0.42</v>
      </c>
      <c r="R9" s="22">
        <f t="shared" si="7"/>
        <v>0.47</v>
      </c>
      <c r="S9" s="22">
        <f t="shared" si="8"/>
        <v>0.46</v>
      </c>
      <c r="T9" s="22">
        <f t="shared" si="9"/>
        <v>0.47</v>
      </c>
      <c r="U9" s="22">
        <f t="shared" si="10"/>
        <v>0.46</v>
      </c>
      <c r="V9" s="22">
        <f t="shared" si="11"/>
        <v>0.49</v>
      </c>
      <c r="W9" s="22">
        <f t="shared" si="12"/>
        <v>0.45</v>
      </c>
      <c r="X9" s="22">
        <f t="shared" si="13"/>
        <v>0.45</v>
      </c>
      <c r="Y9" s="22">
        <f t="shared" si="14"/>
        <v>0.43</v>
      </c>
      <c r="Z9" s="22">
        <f t="shared" si="15"/>
        <v>0.45</v>
      </c>
      <c r="AA9" s="22">
        <f t="shared" si="16"/>
        <v>0.4</v>
      </c>
      <c r="AB9" s="22">
        <f t="shared" si="17"/>
        <v>0.48</v>
      </c>
      <c r="AC9" s="22">
        <f t="shared" si="18"/>
        <v>0.48</v>
      </c>
      <c r="AD9" s="22">
        <f t="shared" si="19"/>
        <v>0.5</v>
      </c>
      <c r="AE9" s="22">
        <f t="shared" si="20"/>
        <v>0.43</v>
      </c>
      <c r="AF9" s="22">
        <f t="shared" si="21"/>
        <v>0.48</v>
      </c>
      <c r="AG9" s="22">
        <f t="shared" si="22"/>
        <v>0.41</v>
      </c>
      <c r="AH9" s="22">
        <f t="shared" si="23"/>
        <v>0.43</v>
      </c>
      <c r="AI9" s="22">
        <f t="shared" si="24"/>
        <v>0.45</v>
      </c>
      <c r="AJ9" s="22">
        <f t="shared" si="25"/>
        <v>0.43</v>
      </c>
    </row>
    <row r="10" spans="1:36" ht="12.95" customHeight="1">
      <c r="A10" s="21">
        <v>297</v>
      </c>
      <c r="B10" s="78" t="s">
        <v>513</v>
      </c>
      <c r="C10" s="79"/>
      <c r="D10" s="21">
        <v>16</v>
      </c>
      <c r="E10" s="21">
        <v>18</v>
      </c>
      <c r="F10" s="4">
        <f t="shared" si="0"/>
        <v>0.17</v>
      </c>
      <c r="G10" s="5" t="s">
        <v>518</v>
      </c>
      <c r="H10" s="21"/>
      <c r="I10" s="21"/>
      <c r="J10" s="1" t="s">
        <v>15</v>
      </c>
      <c r="K10" s="22">
        <f t="shared" si="1"/>
        <v>0.18</v>
      </c>
      <c r="L10" s="22">
        <f t="shared" si="2"/>
        <v>0.19</v>
      </c>
      <c r="M10" s="22">
        <f t="shared" si="3"/>
        <v>0.2</v>
      </c>
      <c r="N10" s="22">
        <f t="shared" si="4"/>
        <v>0.19</v>
      </c>
      <c r="O10" s="22">
        <f t="shared" si="5"/>
        <v>0.19</v>
      </c>
      <c r="P10" s="22">
        <f t="shared" si="26"/>
        <v>0.19</v>
      </c>
      <c r="Q10" s="22">
        <f t="shared" si="6"/>
        <v>0.17</v>
      </c>
      <c r="R10" s="22">
        <f t="shared" si="7"/>
        <v>0.19</v>
      </c>
      <c r="S10" s="22">
        <f t="shared" si="8"/>
        <v>0.2</v>
      </c>
      <c r="T10" s="22">
        <f t="shared" si="9"/>
        <v>0.21</v>
      </c>
      <c r="U10" s="22">
        <f t="shared" si="10"/>
        <v>0.19</v>
      </c>
      <c r="V10" s="22">
        <f t="shared" si="11"/>
        <v>0.19</v>
      </c>
      <c r="W10" s="22">
        <f t="shared" si="12"/>
        <v>0.18</v>
      </c>
      <c r="X10" s="22">
        <f t="shared" si="13"/>
        <v>0.19</v>
      </c>
      <c r="Y10" s="22">
        <f t="shared" si="14"/>
        <v>0.16</v>
      </c>
      <c r="Z10" s="22">
        <f t="shared" si="15"/>
        <v>0.18</v>
      </c>
      <c r="AA10" s="22">
        <f t="shared" si="16"/>
        <v>0.17</v>
      </c>
      <c r="AB10" s="22">
        <f t="shared" si="17"/>
        <v>0.18</v>
      </c>
      <c r="AC10" s="22">
        <f t="shared" si="18"/>
        <v>0.19</v>
      </c>
      <c r="AD10" s="22">
        <f t="shared" si="19"/>
        <v>0.23</v>
      </c>
      <c r="AE10" s="22">
        <f t="shared" si="20"/>
        <v>0.17</v>
      </c>
      <c r="AF10" s="22">
        <f t="shared" si="21"/>
        <v>0.18</v>
      </c>
      <c r="AG10" s="22">
        <f t="shared" si="22"/>
        <v>0.16</v>
      </c>
      <c r="AH10" s="22">
        <f t="shared" si="23"/>
        <v>0.17</v>
      </c>
      <c r="AI10" s="22">
        <f t="shared" si="24"/>
        <v>0.19</v>
      </c>
      <c r="AJ10" s="22">
        <f t="shared" si="25"/>
        <v>0.17</v>
      </c>
    </row>
    <row r="11" spans="1:36" ht="12.95" customHeight="1">
      <c r="A11" s="21">
        <v>298</v>
      </c>
      <c r="B11" s="78" t="s">
        <v>511</v>
      </c>
      <c r="C11" s="79"/>
      <c r="D11" s="21">
        <v>8</v>
      </c>
      <c r="E11" s="21">
        <v>6</v>
      </c>
      <c r="F11" s="63">
        <v>0.02</v>
      </c>
      <c r="G11" s="5"/>
      <c r="H11" s="21" t="s">
        <v>519</v>
      </c>
      <c r="I11" s="21" t="s">
        <v>520</v>
      </c>
      <c r="J11" s="1" t="s">
        <v>15</v>
      </c>
      <c r="K11" s="22">
        <f t="shared" si="1"/>
        <v>0.02</v>
      </c>
      <c r="L11" s="22">
        <f t="shared" si="2"/>
        <v>0.02</v>
      </c>
      <c r="M11" s="22">
        <f t="shared" si="3"/>
        <v>0.02</v>
      </c>
      <c r="N11" s="22">
        <f t="shared" si="4"/>
        <v>0.02</v>
      </c>
      <c r="O11" s="22">
        <f t="shared" si="5"/>
        <v>0.02</v>
      </c>
      <c r="P11" s="22">
        <f t="shared" si="26"/>
        <v>0.02</v>
      </c>
      <c r="Q11" s="22">
        <f t="shared" si="6"/>
        <v>0.02</v>
      </c>
      <c r="R11" s="22">
        <f t="shared" si="7"/>
        <v>0.02</v>
      </c>
      <c r="S11" s="22">
        <f t="shared" si="8"/>
        <v>0.02</v>
      </c>
      <c r="T11" s="22">
        <f t="shared" si="9"/>
        <v>0.01</v>
      </c>
      <c r="U11" s="22">
        <f t="shared" si="10"/>
        <v>0.02</v>
      </c>
      <c r="V11" s="22">
        <f t="shared" si="11"/>
        <v>0.02</v>
      </c>
      <c r="W11" s="22">
        <f t="shared" si="12"/>
        <v>0.02</v>
      </c>
      <c r="X11" s="22">
        <f t="shared" si="13"/>
        <v>0.02</v>
      </c>
      <c r="Y11" s="22">
        <f t="shared" si="14"/>
        <v>0.01</v>
      </c>
      <c r="Z11" s="22">
        <f t="shared" si="15"/>
        <v>0.02</v>
      </c>
      <c r="AA11" s="22">
        <f t="shared" si="16"/>
        <v>0.02</v>
      </c>
      <c r="AB11" s="22">
        <f t="shared" si="17"/>
        <v>0.02</v>
      </c>
      <c r="AC11" s="22">
        <f t="shared" si="18"/>
        <v>0.02</v>
      </c>
      <c r="AD11" s="22">
        <f t="shared" si="19"/>
        <v>0.02</v>
      </c>
      <c r="AE11" s="22">
        <f t="shared" si="20"/>
        <v>0.01</v>
      </c>
      <c r="AF11" s="22">
        <f t="shared" si="21"/>
        <v>0.02</v>
      </c>
      <c r="AG11" s="22">
        <f t="shared" si="22"/>
        <v>0.02</v>
      </c>
      <c r="AH11" s="22">
        <f t="shared" si="23"/>
        <v>0.02</v>
      </c>
      <c r="AI11" s="22">
        <f t="shared" si="24"/>
        <v>0.02</v>
      </c>
      <c r="AJ11" s="22">
        <f t="shared" si="25"/>
        <v>0.02</v>
      </c>
    </row>
    <row r="12" spans="1:36" ht="12.95" customHeight="1">
      <c r="A12" s="21">
        <v>299</v>
      </c>
      <c r="B12" s="78" t="s">
        <v>511</v>
      </c>
      <c r="C12" s="79"/>
      <c r="D12" s="21">
        <v>10</v>
      </c>
      <c r="E12" s="21">
        <v>8</v>
      </c>
      <c r="F12" s="63">
        <v>0.04</v>
      </c>
      <c r="G12" s="5"/>
      <c r="H12" s="21" t="s">
        <v>519</v>
      </c>
      <c r="I12" s="21" t="s">
        <v>520</v>
      </c>
      <c r="J12" s="1" t="s">
        <v>15</v>
      </c>
      <c r="K12" s="22">
        <f t="shared" si="1"/>
        <v>0.03</v>
      </c>
      <c r="L12" s="22">
        <f t="shared" si="2"/>
        <v>0.03</v>
      </c>
      <c r="M12" s="22">
        <f t="shared" si="3"/>
        <v>0.03</v>
      </c>
      <c r="N12" s="22">
        <f t="shared" si="4"/>
        <v>0.04</v>
      </c>
      <c r="O12" s="22">
        <f t="shared" si="5"/>
        <v>0.04</v>
      </c>
      <c r="P12" s="22">
        <f t="shared" si="26"/>
        <v>0.03</v>
      </c>
      <c r="Q12" s="22">
        <f t="shared" si="6"/>
        <v>0.03</v>
      </c>
      <c r="R12" s="22">
        <f t="shared" si="7"/>
        <v>0.03</v>
      </c>
      <c r="S12" s="22">
        <f t="shared" si="8"/>
        <v>0.03</v>
      </c>
      <c r="T12" s="22">
        <f t="shared" si="9"/>
        <v>0.03</v>
      </c>
      <c r="U12" s="22">
        <f t="shared" si="10"/>
        <v>0.03</v>
      </c>
      <c r="V12" s="22">
        <f t="shared" si="11"/>
        <v>0.04</v>
      </c>
      <c r="W12" s="22">
        <f t="shared" si="12"/>
        <v>0.04</v>
      </c>
      <c r="X12" s="22">
        <f t="shared" si="13"/>
        <v>0.03</v>
      </c>
      <c r="Y12" s="22">
        <f t="shared" si="14"/>
        <v>0.03</v>
      </c>
      <c r="Z12" s="22">
        <f t="shared" si="15"/>
        <v>0.04</v>
      </c>
      <c r="AA12" s="22">
        <f t="shared" si="16"/>
        <v>0.03</v>
      </c>
      <c r="AB12" s="22">
        <f t="shared" si="17"/>
        <v>0.03</v>
      </c>
      <c r="AC12" s="22">
        <f t="shared" si="18"/>
        <v>0.03</v>
      </c>
      <c r="AD12" s="22">
        <f t="shared" si="19"/>
        <v>0.04</v>
      </c>
      <c r="AE12" s="22">
        <f t="shared" si="20"/>
        <v>0.03</v>
      </c>
      <c r="AF12" s="22">
        <f t="shared" si="21"/>
        <v>0.03</v>
      </c>
      <c r="AG12" s="22">
        <f t="shared" si="22"/>
        <v>0.03</v>
      </c>
      <c r="AH12" s="22">
        <f t="shared" si="23"/>
        <v>0.03</v>
      </c>
      <c r="AI12" s="22">
        <f t="shared" si="24"/>
        <v>0.04</v>
      </c>
      <c r="AJ12" s="22">
        <f t="shared" si="25"/>
        <v>0.03</v>
      </c>
    </row>
    <row r="13" spans="1:36" ht="12.95" customHeight="1">
      <c r="A13" s="21">
        <v>300</v>
      </c>
      <c r="B13" s="78" t="s">
        <v>513</v>
      </c>
      <c r="C13" s="79"/>
      <c r="D13" s="21">
        <v>12</v>
      </c>
      <c r="E13" s="21">
        <v>14</v>
      </c>
      <c r="F13" s="4">
        <f t="shared" si="0"/>
        <v>0.08</v>
      </c>
      <c r="G13" s="5"/>
      <c r="H13" s="21" t="s">
        <v>519</v>
      </c>
      <c r="I13" s="21" t="s">
        <v>520</v>
      </c>
      <c r="J13" s="1" t="s">
        <v>15</v>
      </c>
      <c r="K13" s="22">
        <f t="shared" si="1"/>
        <v>0.08</v>
      </c>
      <c r="L13" s="22">
        <f t="shared" si="2"/>
        <v>0.09</v>
      </c>
      <c r="M13" s="22">
        <f t="shared" si="3"/>
        <v>0.09</v>
      </c>
      <c r="N13" s="22">
        <f t="shared" si="4"/>
        <v>0.09</v>
      </c>
      <c r="O13" s="22">
        <f t="shared" si="5"/>
        <v>0.09</v>
      </c>
      <c r="P13" s="22">
        <f t="shared" si="26"/>
        <v>0.09</v>
      </c>
      <c r="Q13" s="22">
        <f t="shared" si="6"/>
        <v>0.08</v>
      </c>
      <c r="R13" s="22">
        <f t="shared" si="7"/>
        <v>0.08</v>
      </c>
      <c r="S13" s="22">
        <f t="shared" si="8"/>
        <v>0.09</v>
      </c>
      <c r="T13" s="22">
        <f t="shared" si="9"/>
        <v>0.09</v>
      </c>
      <c r="U13" s="22">
        <f t="shared" si="10"/>
        <v>0.08</v>
      </c>
      <c r="V13" s="22">
        <f t="shared" si="11"/>
        <v>0.09</v>
      </c>
      <c r="W13" s="22">
        <f t="shared" si="12"/>
        <v>0.09</v>
      </c>
      <c r="X13" s="22">
        <f t="shared" si="13"/>
        <v>0.09</v>
      </c>
      <c r="Y13" s="22">
        <f t="shared" si="14"/>
        <v>7.0000000000000007E-2</v>
      </c>
      <c r="Z13" s="22">
        <f t="shared" si="15"/>
        <v>0.09</v>
      </c>
      <c r="AA13" s="22">
        <f t="shared" si="16"/>
        <v>0.08</v>
      </c>
      <c r="AB13" s="22">
        <f t="shared" si="17"/>
        <v>0.08</v>
      </c>
      <c r="AC13" s="22">
        <f t="shared" si="18"/>
        <v>0.08</v>
      </c>
      <c r="AD13" s="22">
        <f t="shared" si="19"/>
        <v>0.11</v>
      </c>
      <c r="AE13" s="22">
        <f t="shared" si="20"/>
        <v>0.08</v>
      </c>
      <c r="AF13" s="22">
        <f t="shared" si="21"/>
        <v>0.08</v>
      </c>
      <c r="AG13" s="22">
        <f t="shared" si="22"/>
        <v>7.0000000000000007E-2</v>
      </c>
      <c r="AH13" s="22">
        <f t="shared" si="23"/>
        <v>0.08</v>
      </c>
      <c r="AI13" s="22">
        <f t="shared" si="24"/>
        <v>0.09</v>
      </c>
      <c r="AJ13" s="22">
        <f t="shared" si="25"/>
        <v>0.08</v>
      </c>
    </row>
    <row r="14" spans="1:36" ht="12.95" customHeight="1">
      <c r="A14" s="21">
        <v>301</v>
      </c>
      <c r="B14" s="78" t="s">
        <v>513</v>
      </c>
      <c r="C14" s="79"/>
      <c r="D14" s="21">
        <v>12</v>
      </c>
      <c r="E14" s="21">
        <v>12</v>
      </c>
      <c r="F14" s="4">
        <f t="shared" si="0"/>
        <v>7.0000000000000007E-2</v>
      </c>
      <c r="G14" s="5"/>
      <c r="H14" s="21"/>
      <c r="I14" s="21"/>
      <c r="J14" s="1" t="s">
        <v>15</v>
      </c>
      <c r="K14" s="22">
        <f t="shared" si="1"/>
        <v>7.0000000000000007E-2</v>
      </c>
      <c r="L14" s="22">
        <f t="shared" si="2"/>
        <v>7.0000000000000007E-2</v>
      </c>
      <c r="M14" s="22">
        <f t="shared" si="3"/>
        <v>7.0000000000000007E-2</v>
      </c>
      <c r="N14" s="22">
        <f t="shared" si="4"/>
        <v>0.08</v>
      </c>
      <c r="O14" s="22">
        <f t="shared" si="5"/>
        <v>0.08</v>
      </c>
      <c r="P14" s="22">
        <f t="shared" si="26"/>
        <v>7.0000000000000007E-2</v>
      </c>
      <c r="Q14" s="22">
        <f t="shared" si="6"/>
        <v>7.0000000000000007E-2</v>
      </c>
      <c r="R14" s="22">
        <f t="shared" si="7"/>
        <v>7.0000000000000007E-2</v>
      </c>
      <c r="S14" s="22">
        <f t="shared" si="8"/>
        <v>7.0000000000000007E-2</v>
      </c>
      <c r="T14" s="22">
        <f t="shared" si="9"/>
        <v>7.0000000000000007E-2</v>
      </c>
      <c r="U14" s="22">
        <f t="shared" si="10"/>
        <v>7.0000000000000007E-2</v>
      </c>
      <c r="V14" s="22">
        <f t="shared" si="11"/>
        <v>7.0000000000000007E-2</v>
      </c>
      <c r="W14" s="22">
        <f t="shared" si="12"/>
        <v>7.0000000000000007E-2</v>
      </c>
      <c r="X14" s="22">
        <f t="shared" si="13"/>
        <v>7.0000000000000007E-2</v>
      </c>
      <c r="Y14" s="22">
        <f t="shared" si="14"/>
        <v>0.06</v>
      </c>
      <c r="Z14" s="22">
        <f t="shared" si="15"/>
        <v>7.0000000000000007E-2</v>
      </c>
      <c r="AA14" s="22">
        <f t="shared" si="16"/>
        <v>7.0000000000000007E-2</v>
      </c>
      <c r="AB14" s="22">
        <f t="shared" si="17"/>
        <v>7.0000000000000007E-2</v>
      </c>
      <c r="AC14" s="22">
        <f t="shared" si="18"/>
        <v>7.0000000000000007E-2</v>
      </c>
      <c r="AD14" s="22">
        <f t="shared" si="19"/>
        <v>0.09</v>
      </c>
      <c r="AE14" s="22">
        <f t="shared" si="20"/>
        <v>0.06</v>
      </c>
      <c r="AF14" s="22">
        <f t="shared" si="21"/>
        <v>7.0000000000000007E-2</v>
      </c>
      <c r="AG14" s="22">
        <f t="shared" si="22"/>
        <v>0.06</v>
      </c>
      <c r="AH14" s="22">
        <f t="shared" si="23"/>
        <v>7.0000000000000007E-2</v>
      </c>
      <c r="AI14" s="22">
        <f t="shared" si="24"/>
        <v>7.0000000000000007E-2</v>
      </c>
      <c r="AJ14" s="22">
        <f t="shared" si="25"/>
        <v>7.0000000000000007E-2</v>
      </c>
    </row>
    <row r="15" spans="1:36" ht="12.95" customHeight="1">
      <c r="A15" s="21">
        <v>302</v>
      </c>
      <c r="B15" s="78" t="s">
        <v>513</v>
      </c>
      <c r="C15" s="79"/>
      <c r="D15" s="21">
        <v>8</v>
      </c>
      <c r="E15" s="21">
        <v>10</v>
      </c>
      <c r="F15" s="4">
        <f t="shared" si="0"/>
        <v>0.03</v>
      </c>
      <c r="G15" s="5"/>
      <c r="H15" s="21" t="s">
        <v>519</v>
      </c>
      <c r="I15" s="21" t="s">
        <v>520</v>
      </c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0.03</v>
      </c>
      <c r="O15" s="22">
        <f t="shared" si="5"/>
        <v>0.03</v>
      </c>
      <c r="P15" s="22">
        <f t="shared" si="26"/>
        <v>0.03</v>
      </c>
      <c r="Q15" s="22">
        <f t="shared" si="6"/>
        <v>0.03</v>
      </c>
      <c r="R15" s="22">
        <f t="shared" si="7"/>
        <v>0.03</v>
      </c>
      <c r="S15" s="22">
        <f t="shared" si="8"/>
        <v>0.03</v>
      </c>
      <c r="T15" s="22">
        <f t="shared" si="9"/>
        <v>0.03</v>
      </c>
      <c r="U15" s="22">
        <f t="shared" si="10"/>
        <v>0.03</v>
      </c>
      <c r="V15" s="22">
        <f t="shared" si="11"/>
        <v>0.03</v>
      </c>
      <c r="W15" s="22">
        <f t="shared" si="12"/>
        <v>0.03</v>
      </c>
      <c r="X15" s="22">
        <f t="shared" si="13"/>
        <v>0.03</v>
      </c>
      <c r="Y15" s="22">
        <f t="shared" si="14"/>
        <v>0.02</v>
      </c>
      <c r="Z15" s="22">
        <f t="shared" si="15"/>
        <v>0.03</v>
      </c>
      <c r="AA15" s="22">
        <f t="shared" si="16"/>
        <v>0.03</v>
      </c>
      <c r="AB15" s="22">
        <f t="shared" si="17"/>
        <v>0.03</v>
      </c>
      <c r="AC15" s="22">
        <f t="shared" si="18"/>
        <v>0.03</v>
      </c>
      <c r="AD15" s="22">
        <f t="shared" si="19"/>
        <v>0.04</v>
      </c>
      <c r="AE15" s="22">
        <f t="shared" si="20"/>
        <v>0.02</v>
      </c>
      <c r="AF15" s="22">
        <f t="shared" si="21"/>
        <v>0.03</v>
      </c>
      <c r="AG15" s="22">
        <f t="shared" si="22"/>
        <v>0.03</v>
      </c>
      <c r="AH15" s="22">
        <f t="shared" si="23"/>
        <v>0.02</v>
      </c>
      <c r="AI15" s="22">
        <f t="shared" si="24"/>
        <v>0.03</v>
      </c>
      <c r="AJ15" s="22">
        <f t="shared" si="25"/>
        <v>0.03</v>
      </c>
    </row>
    <row r="16" spans="1:36" ht="12.95" customHeight="1">
      <c r="A16" s="21">
        <v>303</v>
      </c>
      <c r="B16" s="78" t="s">
        <v>511</v>
      </c>
      <c r="C16" s="79"/>
      <c r="D16" s="21">
        <v>10</v>
      </c>
      <c r="E16" s="21">
        <v>6</v>
      </c>
      <c r="F16" s="63">
        <v>0.03</v>
      </c>
      <c r="G16" s="5"/>
      <c r="H16" s="21" t="s">
        <v>519</v>
      </c>
      <c r="I16" s="21" t="s">
        <v>520</v>
      </c>
      <c r="J16" s="1" t="s">
        <v>15</v>
      </c>
      <c r="K16" s="22">
        <f t="shared" si="1"/>
        <v>0.03</v>
      </c>
      <c r="L16" s="22">
        <f t="shared" si="2"/>
        <v>0.02</v>
      </c>
      <c r="M16" s="22">
        <f t="shared" si="3"/>
        <v>0.02</v>
      </c>
      <c r="N16" s="22">
        <f t="shared" si="4"/>
        <v>0.03</v>
      </c>
      <c r="O16" s="22">
        <f t="shared" si="5"/>
        <v>0.03</v>
      </c>
      <c r="P16" s="22">
        <f t="shared" si="26"/>
        <v>0.03</v>
      </c>
      <c r="Q16" s="22">
        <f t="shared" si="6"/>
        <v>0.03</v>
      </c>
      <c r="R16" s="22">
        <f t="shared" si="7"/>
        <v>0.03</v>
      </c>
      <c r="S16" s="22">
        <f t="shared" si="8"/>
        <v>0.02</v>
      </c>
      <c r="T16" s="22">
        <f t="shared" si="9"/>
        <v>0.02</v>
      </c>
      <c r="U16" s="22">
        <f t="shared" si="10"/>
        <v>0.03</v>
      </c>
      <c r="V16" s="22">
        <f t="shared" si="11"/>
        <v>0.03</v>
      </c>
      <c r="W16" s="22">
        <f t="shared" si="12"/>
        <v>0.03</v>
      </c>
      <c r="X16" s="22">
        <f t="shared" si="13"/>
        <v>0.03</v>
      </c>
      <c r="Y16" s="22">
        <f t="shared" si="14"/>
        <v>0.02</v>
      </c>
      <c r="Z16" s="22">
        <f t="shared" si="15"/>
        <v>0.03</v>
      </c>
      <c r="AA16" s="22">
        <f t="shared" si="16"/>
        <v>0.02</v>
      </c>
      <c r="AB16" s="22">
        <f t="shared" si="17"/>
        <v>0.02</v>
      </c>
      <c r="AC16" s="22">
        <f t="shared" si="18"/>
        <v>0.02</v>
      </c>
      <c r="AD16" s="22">
        <f t="shared" si="19"/>
        <v>0.03</v>
      </c>
      <c r="AE16" s="22">
        <f t="shared" si="20"/>
        <v>0.02</v>
      </c>
      <c r="AF16" s="22">
        <f t="shared" si="21"/>
        <v>0.02</v>
      </c>
      <c r="AG16" s="22">
        <f t="shared" si="22"/>
        <v>0.03</v>
      </c>
      <c r="AH16" s="22">
        <f t="shared" si="23"/>
        <v>0.02</v>
      </c>
      <c r="AI16" s="22">
        <f t="shared" si="24"/>
        <v>0.03</v>
      </c>
      <c r="AJ16" s="22">
        <f t="shared" si="25"/>
        <v>0.03</v>
      </c>
    </row>
    <row r="17" spans="1:36" ht="12.95" customHeight="1">
      <c r="A17" s="21">
        <v>304</v>
      </c>
      <c r="B17" s="78" t="s">
        <v>514</v>
      </c>
      <c r="C17" s="79"/>
      <c r="D17" s="21">
        <v>16</v>
      </c>
      <c r="E17" s="21">
        <v>16</v>
      </c>
      <c r="F17" s="4">
        <f t="shared" si="0"/>
        <v>0.15</v>
      </c>
      <c r="G17" s="5"/>
      <c r="H17" s="21"/>
      <c r="I17" s="21"/>
      <c r="J17" s="1" t="s">
        <v>15</v>
      </c>
      <c r="K17" s="22">
        <f t="shared" si="1"/>
        <v>0.16</v>
      </c>
      <c r="L17" s="22">
        <f t="shared" si="2"/>
        <v>0.17</v>
      </c>
      <c r="M17" s="22">
        <f t="shared" si="3"/>
        <v>0.17</v>
      </c>
      <c r="N17" s="22">
        <f t="shared" si="4"/>
        <v>0.17</v>
      </c>
      <c r="O17" s="22">
        <f t="shared" si="5"/>
        <v>0.17</v>
      </c>
      <c r="P17" s="22">
        <f t="shared" si="26"/>
        <v>0.17</v>
      </c>
      <c r="Q17" s="22">
        <f t="shared" si="6"/>
        <v>0.15</v>
      </c>
      <c r="R17" s="22">
        <f t="shared" si="7"/>
        <v>0.17</v>
      </c>
      <c r="S17" s="22">
        <f t="shared" si="8"/>
        <v>0.17</v>
      </c>
      <c r="T17" s="22">
        <f t="shared" si="9"/>
        <v>0.18</v>
      </c>
      <c r="U17" s="22">
        <f t="shared" si="10"/>
        <v>0.17</v>
      </c>
      <c r="V17" s="22">
        <f t="shared" si="11"/>
        <v>0.17</v>
      </c>
      <c r="W17" s="22">
        <f t="shared" si="12"/>
        <v>0.16</v>
      </c>
      <c r="X17" s="22">
        <f t="shared" si="13"/>
        <v>0.17</v>
      </c>
      <c r="Y17" s="22">
        <f t="shared" si="14"/>
        <v>0.14000000000000001</v>
      </c>
      <c r="Z17" s="22">
        <f t="shared" si="15"/>
        <v>0.16</v>
      </c>
      <c r="AA17" s="22">
        <f t="shared" si="16"/>
        <v>0.15</v>
      </c>
      <c r="AB17" s="22">
        <f t="shared" si="17"/>
        <v>0.16</v>
      </c>
      <c r="AC17" s="22">
        <f t="shared" si="18"/>
        <v>0.17</v>
      </c>
      <c r="AD17" s="22">
        <f t="shared" si="19"/>
        <v>0.2</v>
      </c>
      <c r="AE17" s="22">
        <f t="shared" si="20"/>
        <v>0.15</v>
      </c>
      <c r="AF17" s="22">
        <f t="shared" si="21"/>
        <v>0.16</v>
      </c>
      <c r="AG17" s="22">
        <f t="shared" si="22"/>
        <v>0.14000000000000001</v>
      </c>
      <c r="AH17" s="22">
        <f t="shared" si="23"/>
        <v>0.15</v>
      </c>
      <c r="AI17" s="22">
        <f t="shared" si="24"/>
        <v>0.17</v>
      </c>
      <c r="AJ17" s="22">
        <f t="shared" si="25"/>
        <v>0.15</v>
      </c>
    </row>
    <row r="18" spans="1:36" ht="12.95" customHeight="1">
      <c r="A18" s="21">
        <v>305</v>
      </c>
      <c r="B18" s="78" t="s">
        <v>513</v>
      </c>
      <c r="C18" s="79"/>
      <c r="D18" s="21">
        <v>22</v>
      </c>
      <c r="E18" s="21">
        <v>16</v>
      </c>
      <c r="F18" s="4">
        <f t="shared" si="0"/>
        <v>0.28000000000000003</v>
      </c>
      <c r="G18" s="5" t="s">
        <v>518</v>
      </c>
      <c r="H18" s="21" t="s">
        <v>519</v>
      </c>
      <c r="I18" s="21" t="s">
        <v>520</v>
      </c>
      <c r="J18" s="1" t="s">
        <v>15</v>
      </c>
      <c r="K18" s="22">
        <f t="shared" si="1"/>
        <v>0.28000000000000003</v>
      </c>
      <c r="L18" s="22">
        <f t="shared" si="2"/>
        <v>0.3</v>
      </c>
      <c r="M18" s="22">
        <f t="shared" si="3"/>
        <v>0.3</v>
      </c>
      <c r="N18" s="22">
        <f t="shared" si="4"/>
        <v>0.3</v>
      </c>
      <c r="O18" s="22">
        <f t="shared" si="5"/>
        <v>0.3</v>
      </c>
      <c r="P18" s="22">
        <f t="shared" si="26"/>
        <v>0.3</v>
      </c>
      <c r="Q18" s="22">
        <f t="shared" si="6"/>
        <v>0.28000000000000003</v>
      </c>
      <c r="R18" s="22">
        <f t="shared" si="7"/>
        <v>0.3</v>
      </c>
      <c r="S18" s="22">
        <f t="shared" si="8"/>
        <v>0.3</v>
      </c>
      <c r="T18" s="22">
        <f t="shared" si="9"/>
        <v>0.3</v>
      </c>
      <c r="U18" s="22">
        <f t="shared" si="10"/>
        <v>0.3</v>
      </c>
      <c r="V18" s="22">
        <f t="shared" si="11"/>
        <v>0.32</v>
      </c>
      <c r="W18" s="22">
        <f t="shared" si="12"/>
        <v>0.3</v>
      </c>
      <c r="X18" s="22">
        <f t="shared" si="13"/>
        <v>0.3</v>
      </c>
      <c r="Y18" s="22">
        <f t="shared" si="14"/>
        <v>0.27</v>
      </c>
      <c r="Z18" s="22">
        <f t="shared" si="15"/>
        <v>0.3</v>
      </c>
      <c r="AA18" s="22">
        <f t="shared" si="16"/>
        <v>0.27</v>
      </c>
      <c r="AB18" s="22">
        <f t="shared" si="17"/>
        <v>0.31</v>
      </c>
      <c r="AC18" s="22">
        <f t="shared" si="18"/>
        <v>0.31</v>
      </c>
      <c r="AD18" s="22">
        <f t="shared" si="19"/>
        <v>0.34</v>
      </c>
      <c r="AE18" s="22">
        <f t="shared" si="20"/>
        <v>0.28000000000000003</v>
      </c>
      <c r="AF18" s="22">
        <f t="shared" si="21"/>
        <v>0.31</v>
      </c>
      <c r="AG18" s="22">
        <f t="shared" si="22"/>
        <v>0.27</v>
      </c>
      <c r="AH18" s="22">
        <f t="shared" si="23"/>
        <v>0.28000000000000003</v>
      </c>
      <c r="AI18" s="22">
        <f t="shared" si="24"/>
        <v>0.3</v>
      </c>
      <c r="AJ18" s="22">
        <f t="shared" si="25"/>
        <v>0.28000000000000003</v>
      </c>
    </row>
    <row r="19" spans="1:36" ht="12.95" customHeight="1">
      <c r="A19" s="21">
        <v>306</v>
      </c>
      <c r="B19" s="78" t="s">
        <v>513</v>
      </c>
      <c r="C19" s="79"/>
      <c r="D19" s="21">
        <v>8</v>
      </c>
      <c r="E19" s="21">
        <v>10</v>
      </c>
      <c r="F19" s="4">
        <f t="shared" si="0"/>
        <v>0.03</v>
      </c>
      <c r="G19" s="5" t="s">
        <v>518</v>
      </c>
      <c r="H19" s="21" t="s">
        <v>519</v>
      </c>
      <c r="I19" s="21" t="s">
        <v>520</v>
      </c>
      <c r="J19" s="1" t="s">
        <v>15</v>
      </c>
      <c r="K19" s="22">
        <f t="shared" si="1"/>
        <v>0.03</v>
      </c>
      <c r="L19" s="22">
        <f t="shared" si="2"/>
        <v>0.03</v>
      </c>
      <c r="M19" s="22">
        <f t="shared" si="3"/>
        <v>0.03</v>
      </c>
      <c r="N19" s="22">
        <f t="shared" si="4"/>
        <v>0.03</v>
      </c>
      <c r="O19" s="22">
        <f t="shared" si="5"/>
        <v>0.03</v>
      </c>
      <c r="P19" s="22">
        <f t="shared" si="26"/>
        <v>0.03</v>
      </c>
      <c r="Q19" s="22">
        <f t="shared" si="6"/>
        <v>0.03</v>
      </c>
      <c r="R19" s="22">
        <f t="shared" si="7"/>
        <v>0.03</v>
      </c>
      <c r="S19" s="22">
        <f t="shared" si="8"/>
        <v>0.03</v>
      </c>
      <c r="T19" s="22">
        <f t="shared" si="9"/>
        <v>0.03</v>
      </c>
      <c r="U19" s="22">
        <f t="shared" si="10"/>
        <v>0.03</v>
      </c>
      <c r="V19" s="22">
        <f t="shared" si="11"/>
        <v>0.03</v>
      </c>
      <c r="W19" s="22">
        <f t="shared" si="12"/>
        <v>0.03</v>
      </c>
      <c r="X19" s="22">
        <f t="shared" si="13"/>
        <v>0.03</v>
      </c>
      <c r="Y19" s="22">
        <f t="shared" si="14"/>
        <v>0.02</v>
      </c>
      <c r="Z19" s="22">
        <f t="shared" si="15"/>
        <v>0.03</v>
      </c>
      <c r="AA19" s="22">
        <f t="shared" si="16"/>
        <v>0.03</v>
      </c>
      <c r="AB19" s="22">
        <f t="shared" si="17"/>
        <v>0.03</v>
      </c>
      <c r="AC19" s="22">
        <f t="shared" si="18"/>
        <v>0.03</v>
      </c>
      <c r="AD19" s="22">
        <f t="shared" si="19"/>
        <v>0.04</v>
      </c>
      <c r="AE19" s="22">
        <f t="shared" si="20"/>
        <v>0.02</v>
      </c>
      <c r="AF19" s="22">
        <f t="shared" si="21"/>
        <v>0.03</v>
      </c>
      <c r="AG19" s="22">
        <f t="shared" si="22"/>
        <v>0.03</v>
      </c>
      <c r="AH19" s="22">
        <f t="shared" si="23"/>
        <v>0.02</v>
      </c>
      <c r="AI19" s="22">
        <f t="shared" si="24"/>
        <v>0.03</v>
      </c>
      <c r="AJ19" s="22">
        <f t="shared" si="25"/>
        <v>0.03</v>
      </c>
    </row>
    <row r="20" spans="1:36" ht="12.95" customHeight="1">
      <c r="A20" s="21">
        <v>307</v>
      </c>
      <c r="B20" s="78" t="s">
        <v>515</v>
      </c>
      <c r="C20" s="79"/>
      <c r="D20" s="21">
        <v>12</v>
      </c>
      <c r="E20" s="21">
        <v>12</v>
      </c>
      <c r="F20" s="4">
        <f t="shared" si="0"/>
        <v>7.0000000000000007E-2</v>
      </c>
      <c r="G20" s="5"/>
      <c r="H20" s="21" t="s">
        <v>519</v>
      </c>
      <c r="I20" s="21" t="s">
        <v>520</v>
      </c>
      <c r="J20" s="1" t="s">
        <v>15</v>
      </c>
      <c r="K20" s="22">
        <f t="shared" si="1"/>
        <v>7.0000000000000007E-2</v>
      </c>
      <c r="L20" s="22">
        <f t="shared" si="2"/>
        <v>7.0000000000000007E-2</v>
      </c>
      <c r="M20" s="22">
        <f t="shared" si="3"/>
        <v>7.0000000000000007E-2</v>
      </c>
      <c r="N20" s="22">
        <f t="shared" si="4"/>
        <v>0.08</v>
      </c>
      <c r="O20" s="22">
        <f t="shared" si="5"/>
        <v>0.08</v>
      </c>
      <c r="P20" s="22">
        <f t="shared" si="26"/>
        <v>7.0000000000000007E-2</v>
      </c>
      <c r="Q20" s="22">
        <f t="shared" si="6"/>
        <v>7.0000000000000007E-2</v>
      </c>
      <c r="R20" s="22">
        <f t="shared" si="7"/>
        <v>7.0000000000000007E-2</v>
      </c>
      <c r="S20" s="22">
        <f t="shared" si="8"/>
        <v>7.0000000000000007E-2</v>
      </c>
      <c r="T20" s="22">
        <f t="shared" si="9"/>
        <v>7.0000000000000007E-2</v>
      </c>
      <c r="U20" s="22">
        <f t="shared" si="10"/>
        <v>7.0000000000000007E-2</v>
      </c>
      <c r="V20" s="22">
        <f t="shared" si="11"/>
        <v>7.0000000000000007E-2</v>
      </c>
      <c r="W20" s="22">
        <f t="shared" si="12"/>
        <v>7.0000000000000007E-2</v>
      </c>
      <c r="X20" s="22">
        <f t="shared" si="13"/>
        <v>7.0000000000000007E-2</v>
      </c>
      <c r="Y20" s="22">
        <f t="shared" si="14"/>
        <v>0.06</v>
      </c>
      <c r="Z20" s="22">
        <f t="shared" si="15"/>
        <v>7.0000000000000007E-2</v>
      </c>
      <c r="AA20" s="22">
        <f t="shared" si="16"/>
        <v>7.0000000000000007E-2</v>
      </c>
      <c r="AB20" s="22">
        <f t="shared" si="17"/>
        <v>7.0000000000000007E-2</v>
      </c>
      <c r="AC20" s="22">
        <f t="shared" si="18"/>
        <v>7.0000000000000007E-2</v>
      </c>
      <c r="AD20" s="22">
        <f t="shared" si="19"/>
        <v>0.09</v>
      </c>
      <c r="AE20" s="22">
        <f t="shared" si="20"/>
        <v>0.06</v>
      </c>
      <c r="AF20" s="22">
        <f t="shared" si="21"/>
        <v>7.0000000000000007E-2</v>
      </c>
      <c r="AG20" s="22">
        <f t="shared" si="22"/>
        <v>0.06</v>
      </c>
      <c r="AH20" s="22">
        <f t="shared" si="23"/>
        <v>7.0000000000000007E-2</v>
      </c>
      <c r="AI20" s="22">
        <f t="shared" si="24"/>
        <v>7.0000000000000007E-2</v>
      </c>
      <c r="AJ20" s="22">
        <f t="shared" si="25"/>
        <v>7.0000000000000007E-2</v>
      </c>
    </row>
    <row r="21" spans="1:36" ht="12.95" customHeight="1">
      <c r="A21" s="21">
        <v>308</v>
      </c>
      <c r="B21" s="78" t="s">
        <v>516</v>
      </c>
      <c r="C21" s="79"/>
      <c r="D21" s="21">
        <v>8</v>
      </c>
      <c r="E21" s="21">
        <v>11</v>
      </c>
      <c r="F21" s="4">
        <f t="shared" si="0"/>
        <v>0.03</v>
      </c>
      <c r="G21" s="5"/>
      <c r="H21" s="21" t="s">
        <v>519</v>
      </c>
      <c r="I21" s="21" t="s">
        <v>520</v>
      </c>
      <c r="J21" s="1" t="s">
        <v>15</v>
      </c>
      <c r="K21" s="22">
        <f t="shared" si="1"/>
        <v>0.03</v>
      </c>
      <c r="L21" s="22">
        <f t="shared" si="2"/>
        <v>0.03</v>
      </c>
      <c r="M21" s="22">
        <f t="shared" si="3"/>
        <v>0.03</v>
      </c>
      <c r="N21" s="22">
        <f t="shared" si="4"/>
        <v>0.03</v>
      </c>
      <c r="O21" s="22">
        <f t="shared" si="5"/>
        <v>0.03</v>
      </c>
      <c r="P21" s="22">
        <f t="shared" si="26"/>
        <v>0.03</v>
      </c>
      <c r="Q21" s="22">
        <f t="shared" si="6"/>
        <v>0.03</v>
      </c>
      <c r="R21" s="22">
        <f t="shared" si="7"/>
        <v>0.03</v>
      </c>
      <c r="S21" s="22">
        <f t="shared" si="8"/>
        <v>0.03</v>
      </c>
      <c r="T21" s="22">
        <f t="shared" si="9"/>
        <v>0.03</v>
      </c>
      <c r="U21" s="22">
        <f t="shared" si="10"/>
        <v>0.03</v>
      </c>
      <c r="V21" s="22">
        <f t="shared" si="11"/>
        <v>0.03</v>
      </c>
      <c r="W21" s="22">
        <f t="shared" si="12"/>
        <v>0.03</v>
      </c>
      <c r="X21" s="22">
        <f t="shared" si="13"/>
        <v>0.03</v>
      </c>
      <c r="Y21" s="22">
        <f t="shared" si="14"/>
        <v>0.02</v>
      </c>
      <c r="Z21" s="22">
        <f t="shared" si="15"/>
        <v>0.03</v>
      </c>
      <c r="AA21" s="22">
        <f t="shared" si="16"/>
        <v>0.03</v>
      </c>
      <c r="AB21" s="22">
        <f t="shared" si="17"/>
        <v>0.03</v>
      </c>
      <c r="AC21" s="22">
        <f t="shared" si="18"/>
        <v>0.03</v>
      </c>
      <c r="AD21" s="22">
        <f t="shared" si="19"/>
        <v>0.04</v>
      </c>
      <c r="AE21" s="22">
        <f t="shared" si="20"/>
        <v>0.03</v>
      </c>
      <c r="AF21" s="22">
        <f t="shared" si="21"/>
        <v>0.03</v>
      </c>
      <c r="AG21" s="22">
        <f t="shared" si="22"/>
        <v>0.03</v>
      </c>
      <c r="AH21" s="22">
        <f t="shared" si="23"/>
        <v>0.03</v>
      </c>
      <c r="AI21" s="22">
        <f t="shared" si="24"/>
        <v>0.03</v>
      </c>
      <c r="AJ21" s="22">
        <f t="shared" si="25"/>
        <v>0.03</v>
      </c>
    </row>
    <row r="22" spans="1:36" ht="12.95" customHeight="1">
      <c r="A22" s="21">
        <v>309</v>
      </c>
      <c r="B22" s="78" t="s">
        <v>516</v>
      </c>
      <c r="C22" s="79"/>
      <c r="D22" s="21">
        <v>6</v>
      </c>
      <c r="E22" s="21">
        <v>8</v>
      </c>
      <c r="F22" s="4">
        <f t="shared" si="0"/>
        <v>0.01</v>
      </c>
      <c r="G22" s="5"/>
      <c r="H22" s="21"/>
      <c r="I22" s="21"/>
      <c r="J22" s="1" t="s">
        <v>15</v>
      </c>
      <c r="K22" s="22">
        <f t="shared" si="1"/>
        <v>0.01</v>
      </c>
      <c r="L22" s="22">
        <f t="shared" si="2"/>
        <v>0.01</v>
      </c>
      <c r="M22" s="22">
        <f t="shared" si="3"/>
        <v>0.01</v>
      </c>
      <c r="N22" s="22">
        <f t="shared" si="4"/>
        <v>0.01</v>
      </c>
      <c r="O22" s="22">
        <f t="shared" si="5"/>
        <v>0.01</v>
      </c>
      <c r="P22" s="22">
        <f t="shared" si="26"/>
        <v>0.01</v>
      </c>
      <c r="Q22" s="22">
        <f t="shared" si="6"/>
        <v>0.01</v>
      </c>
      <c r="R22" s="22">
        <f t="shared" si="7"/>
        <v>0.01</v>
      </c>
      <c r="S22" s="22">
        <f t="shared" si="8"/>
        <v>0.01</v>
      </c>
      <c r="T22" s="22">
        <f t="shared" si="9"/>
        <v>0.01</v>
      </c>
      <c r="U22" s="22">
        <f t="shared" si="10"/>
        <v>0.01</v>
      </c>
      <c r="V22" s="22">
        <f t="shared" si="11"/>
        <v>0.01</v>
      </c>
      <c r="W22" s="22">
        <f t="shared" si="12"/>
        <v>0.01</v>
      </c>
      <c r="X22" s="22">
        <f t="shared" si="13"/>
        <v>0.01</v>
      </c>
      <c r="Y22" s="22">
        <f t="shared" si="14"/>
        <v>0.01</v>
      </c>
      <c r="Z22" s="22">
        <f t="shared" si="15"/>
        <v>0.01</v>
      </c>
      <c r="AA22" s="22">
        <f t="shared" si="16"/>
        <v>0.01</v>
      </c>
      <c r="AB22" s="22">
        <f t="shared" si="17"/>
        <v>0.01</v>
      </c>
      <c r="AC22" s="22">
        <f t="shared" si="18"/>
        <v>0.01</v>
      </c>
      <c r="AD22" s="22">
        <f t="shared" si="19"/>
        <v>0.02</v>
      </c>
      <c r="AE22" s="22">
        <f t="shared" si="20"/>
        <v>0.01</v>
      </c>
      <c r="AF22" s="22">
        <f t="shared" si="21"/>
        <v>0.01</v>
      </c>
      <c r="AG22" s="22">
        <f t="shared" si="22"/>
        <v>0.01</v>
      </c>
      <c r="AH22" s="22">
        <f t="shared" si="23"/>
        <v>0.01</v>
      </c>
      <c r="AI22" s="22">
        <f t="shared" si="24"/>
        <v>0.01</v>
      </c>
      <c r="AJ22" s="22">
        <f t="shared" si="25"/>
        <v>0.01</v>
      </c>
    </row>
    <row r="23" spans="1:36" ht="12.95" customHeight="1">
      <c r="A23" s="21">
        <v>310</v>
      </c>
      <c r="B23" s="78" t="s">
        <v>511</v>
      </c>
      <c r="C23" s="79"/>
      <c r="D23" s="21">
        <v>10</v>
      </c>
      <c r="E23" s="21">
        <v>7</v>
      </c>
      <c r="F23" s="63">
        <v>0.03</v>
      </c>
      <c r="G23" s="5"/>
      <c r="H23" s="21" t="s">
        <v>519</v>
      </c>
      <c r="I23" s="21" t="s">
        <v>520</v>
      </c>
      <c r="J23" s="1" t="s">
        <v>15</v>
      </c>
      <c r="K23" s="22">
        <f t="shared" si="1"/>
        <v>0.03</v>
      </c>
      <c r="L23" s="22">
        <f t="shared" si="2"/>
        <v>0.03</v>
      </c>
      <c r="M23" s="22">
        <f t="shared" si="3"/>
        <v>0.03</v>
      </c>
      <c r="N23" s="22">
        <f t="shared" si="4"/>
        <v>0.03</v>
      </c>
      <c r="O23" s="22">
        <f t="shared" si="5"/>
        <v>0.03</v>
      </c>
      <c r="P23" s="22">
        <f t="shared" si="26"/>
        <v>0.03</v>
      </c>
      <c r="Q23" s="22">
        <f t="shared" si="6"/>
        <v>0.03</v>
      </c>
      <c r="R23" s="22">
        <f t="shared" si="7"/>
        <v>0.03</v>
      </c>
      <c r="S23" s="22">
        <f t="shared" si="8"/>
        <v>0.03</v>
      </c>
      <c r="T23" s="22">
        <f t="shared" si="9"/>
        <v>0.03</v>
      </c>
      <c r="U23" s="22">
        <f t="shared" si="10"/>
        <v>0.03</v>
      </c>
      <c r="V23" s="22">
        <f t="shared" si="11"/>
        <v>0.03</v>
      </c>
      <c r="W23" s="22">
        <f t="shared" si="12"/>
        <v>0.03</v>
      </c>
      <c r="X23" s="22">
        <f t="shared" si="13"/>
        <v>0.03</v>
      </c>
      <c r="Y23" s="22">
        <f t="shared" si="14"/>
        <v>0.03</v>
      </c>
      <c r="Z23" s="22">
        <f t="shared" si="15"/>
        <v>0.03</v>
      </c>
      <c r="AA23" s="22">
        <f t="shared" si="16"/>
        <v>0.03</v>
      </c>
      <c r="AB23" s="22">
        <f t="shared" si="17"/>
        <v>0.03</v>
      </c>
      <c r="AC23" s="22">
        <f t="shared" si="18"/>
        <v>0.03</v>
      </c>
      <c r="AD23" s="22">
        <f t="shared" si="19"/>
        <v>0.04</v>
      </c>
      <c r="AE23" s="22">
        <f t="shared" si="20"/>
        <v>0.02</v>
      </c>
      <c r="AF23" s="22">
        <f t="shared" si="21"/>
        <v>0.03</v>
      </c>
      <c r="AG23" s="22">
        <f t="shared" si="22"/>
        <v>0.03</v>
      </c>
      <c r="AH23" s="22">
        <f t="shared" si="23"/>
        <v>0.03</v>
      </c>
      <c r="AI23" s="22">
        <f t="shared" si="24"/>
        <v>0.03</v>
      </c>
      <c r="AJ23" s="22">
        <f t="shared" si="25"/>
        <v>0.03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562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20</v>
      </c>
      <c r="D47" s="13">
        <f>COUNTIF(G4:G43,"*下層*")</f>
        <v>0</v>
      </c>
      <c r="E47" s="13">
        <f>COUNTA(A4:A43)</f>
        <v>20</v>
      </c>
      <c r="F47" s="9"/>
      <c r="G47" s="14">
        <f>C47*100</f>
        <v>2000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12</v>
      </c>
      <c r="D48" s="13" t="str">
        <f>IF(D47&gt;0,ROUND(SUMIF(G4:G43,"*下層*",E4:E43)/D47,0),"")</f>
        <v/>
      </c>
      <c r="E48" s="13">
        <f>ROUND(SUM(E4:E43)/E47,0)</f>
        <v>12</v>
      </c>
      <c r="F48" s="12"/>
      <c r="G48" s="14">
        <f>C48</f>
        <v>12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14</v>
      </c>
      <c r="D49" s="13" t="str">
        <f>IF(D47&gt;0,ROUND(SUMIF(G4:G43,"*下層*",D4:D43)/D47,0),"")</f>
        <v/>
      </c>
      <c r="E49" s="13">
        <f>ROUND(SUM(D4:D43)/E47,0)</f>
        <v>14</v>
      </c>
      <c r="F49" s="12"/>
      <c r="G49" s="14">
        <f>C49</f>
        <v>14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2.4299999999999993</v>
      </c>
      <c r="D50" s="15">
        <f>SUMIF(G4:G43,"*下層*",F4:F43)</f>
        <v>0</v>
      </c>
      <c r="E50" s="4">
        <f>SUM(F4:F43)</f>
        <v>2.4299999999999993</v>
      </c>
      <c r="F50" s="12"/>
      <c r="G50" s="16">
        <f>C50*100</f>
        <v>242.99999999999991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形状比＝86、Sr＝19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14</v>
      </c>
      <c r="D54" s="13">
        <f>COUNTIF(H4:H43,"▲")</f>
        <v>0</v>
      </c>
      <c r="E54" s="13">
        <f>COUNTA(H4:H43)</f>
        <v>14</v>
      </c>
      <c r="F54" s="9"/>
      <c r="G54" s="14">
        <f>C54*100</f>
        <v>1400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11</v>
      </c>
      <c r="D55" s="13" t="str">
        <f>IF(D54&gt;0,ROUND(SUMIF(H4:H43,"▲",E4:E43)/D54,0),"")</f>
        <v/>
      </c>
      <c r="E55" s="13">
        <f>ROUND(SUMIF(H4:H43,"*",E4:E43)/E54,0)</f>
        <v>11</v>
      </c>
      <c r="F55" s="12"/>
      <c r="G55" s="14">
        <f>C55</f>
        <v>11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13</v>
      </c>
      <c r="D56" s="13" t="str">
        <f>IF(D54&gt;0,ROUND(SUMIF(H4:H43,"▲",D4:D43)/D54,0),"")</f>
        <v/>
      </c>
      <c r="E56" s="13">
        <f>ROUND(SUMIF(H4:H43,"*",D4:D43)/E54,0)</f>
        <v>13</v>
      </c>
      <c r="F56" s="12"/>
      <c r="G56" s="14">
        <f>C56</f>
        <v>13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1.4300000000000002</v>
      </c>
      <c r="D57" s="15">
        <f>SUMIF(H4:H43,"▲",F4:F43)</f>
        <v>0</v>
      </c>
      <c r="E57" s="15">
        <f>SUM(C57:D57)</f>
        <v>1.4300000000000002</v>
      </c>
      <c r="F57" s="12"/>
      <c r="G57" s="18">
        <f>C57*100</f>
        <v>143.00000000000003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70</v>
      </c>
      <c r="D61" s="19" t="str">
        <f>IF(D47&gt;0,ROUND(D54/D47*100,1),"")</f>
        <v/>
      </c>
      <c r="E61" s="19">
        <f>ROUND(E54/E47*100,1)</f>
        <v>70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58.8</v>
      </c>
      <c r="D62" s="19" t="str">
        <f>IF(D47&gt;0,ROUND(D57/D50*100,1),"")</f>
        <v/>
      </c>
      <c r="E62" s="19">
        <f>ROUND(E57/E50*100,1)</f>
        <v>58.8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15</v>
      </c>
      <c r="D67" s="13" t="str">
        <f>IF(D66&gt;0,ROUND(SUMIFS(E4:E43,G4:G43,"*下層*",H4:H43,"")/D66,0),"")</f>
        <v/>
      </c>
      <c r="E67" s="13">
        <f>IF(E66&gt;0,ROUND(SUMIF(H4:H43,"",E4:E43)/E66,0),"")</f>
        <v>15</v>
      </c>
      <c r="F67" s="12"/>
      <c r="G67" s="14">
        <f>C67</f>
        <v>15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15</v>
      </c>
      <c r="D68" s="13" t="str">
        <f>IF(D66&gt;0,ROUND(SUMIFS(D4:D43,G4:G43,"*下層*",H4:H43,"")/D66,0),"")</f>
        <v/>
      </c>
      <c r="E68" s="13">
        <f>IF(E66&gt;0,ROUND(SUMIF(H4:H43,"",D4:D43)/E66,0),"")</f>
        <v>15</v>
      </c>
      <c r="F68" s="12"/>
      <c r="G68" s="14">
        <f>C68</f>
        <v>15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0.99999999999999911</v>
      </c>
      <c r="D69" s="15" t="str">
        <f>IF(D66&gt;0,D50-D57,"")</f>
        <v/>
      </c>
      <c r="E69" s="4">
        <f>SUM(C69:D69)</f>
        <v>0.99999999999999911</v>
      </c>
      <c r="F69" s="12"/>
      <c r="G69" s="16">
        <f>C69*100</f>
        <v>99.999999999999915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形状比＝100、Sr＝27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59" priority="16" stopIfTrue="1">
      <formula>AND(($H4="スギ"),(#REF!&lt;12))</formula>
    </cfRule>
  </conditionalFormatting>
  <conditionalFormatting sqref="L4:L43">
    <cfRule type="expression" dxfId="158" priority="15" stopIfTrue="1">
      <formula>AND(($H4="スギ"),(#REF!&lt;22),(#REF!&gt;=12))</formula>
    </cfRule>
  </conditionalFormatting>
  <conditionalFormatting sqref="M4:M43">
    <cfRule type="expression" dxfId="157" priority="14" stopIfTrue="1">
      <formula>AND(($H4="スギ"),(#REF!&lt;32),(#REF!&gt;=22))</formula>
    </cfRule>
  </conditionalFormatting>
  <conditionalFormatting sqref="N4:N43">
    <cfRule type="expression" dxfId="156" priority="13" stopIfTrue="1">
      <formula>AND(($H4="スギ"),(#REF!&lt;42),(#REF!&gt;=32))</formula>
    </cfRule>
  </conditionalFormatting>
  <conditionalFormatting sqref="S4:S43">
    <cfRule type="expression" dxfId="155" priority="9" stopIfTrue="1">
      <formula>AND(($H4="ヒノキ"),(#REF!&lt;32),(#REF!&gt;=22))</formula>
    </cfRule>
  </conditionalFormatting>
  <conditionalFormatting sqref="Z4:AF43 U4:U43 AJ4:AJ43 O4:P43">
    <cfRule type="expression" dxfId="154" priority="12" stopIfTrue="1">
      <formula>AND(($H4="スギ"),(#REF!&gt;=42))</formula>
    </cfRule>
  </conditionalFormatting>
  <conditionalFormatting sqref="Z4:AF43 AJ4:AJ43 T4:U43">
    <cfRule type="expression" dxfId="153" priority="8" stopIfTrue="1">
      <formula>AND(($H4="ヒノキ"),(#REF!&gt;=32))</formula>
    </cfRule>
  </conditionalFormatting>
  <conditionalFormatting sqref="AA4:AA43 Q4:Q43">
    <cfRule type="expression" dxfId="152" priority="11" stopIfTrue="1">
      <formula>AND(($H4="ヒノキ"),(#REF!&lt;12))</formula>
    </cfRule>
  </conditionalFormatting>
  <conditionalFormatting sqref="AA4:AA43 V4:V43">
    <cfRule type="expression" dxfId="151" priority="7" stopIfTrue="1">
      <formula>AND(($H4="アカマツ"),(#REF!&lt;12))</formula>
    </cfRule>
  </conditionalFormatting>
  <conditionalFormatting sqref="AB4:AB43 W4:W43">
    <cfRule type="expression" dxfId="150" priority="6" stopIfTrue="1">
      <formula>AND(($H4="アカマツ"),(#REF!&lt;22),(#REF!&gt;=12))</formula>
    </cfRule>
  </conditionalFormatting>
  <conditionalFormatting sqref="AB4:AE43 R4:R43">
    <cfRule type="expression" dxfId="149" priority="10" stopIfTrue="1">
      <formula>AND(($H4="ヒノキ"),(#REF!&lt;22),(#REF!&gt;=12))</formula>
    </cfRule>
  </conditionalFormatting>
  <conditionalFormatting sqref="AC4:AC43 X4:X43">
    <cfRule type="expression" dxfId="148" priority="5" stopIfTrue="1">
      <formula>AND(($H4="アカマツ"),(#REF!&lt;42),(#REF!&gt;=22))</formula>
    </cfRule>
  </conditionalFormatting>
  <conditionalFormatting sqref="AG4:AG43">
    <cfRule type="expression" dxfId="147" priority="3" stopIfTrue="1">
      <formula>AND(($H4&lt;&gt;"スギ"),($H4&lt;&gt;"ヒノキ"),($H4&lt;&gt;"アカマツ"),(#REF!&lt;12))</formula>
    </cfRule>
  </conditionalFormatting>
  <conditionalFormatting sqref="AH4:AH43">
    <cfRule type="expression" dxfId="14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4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14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7CFBF-29C7-419C-B206-D0E7C1573DEA}">
  <sheetPr>
    <tabColor rgb="FFFFFF00"/>
  </sheetPr>
  <dimension ref="A1:AJ120"/>
  <sheetViews>
    <sheetView showGridLines="0" view="pageBreakPreview" topLeftCell="A31" zoomScale="98" zoomScaleNormal="85" zoomScaleSheetLayoutView="98" workbookViewId="0">
      <selection activeCell="I67" sqref="I67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260</v>
      </c>
      <c r="B2" s="65"/>
      <c r="C2" s="65"/>
      <c r="D2" s="65"/>
      <c r="E2" s="65"/>
      <c r="F2" s="65"/>
      <c r="G2" s="65"/>
      <c r="H2" s="66" t="s">
        <v>509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331</v>
      </c>
      <c r="B4" s="78" t="s">
        <v>521</v>
      </c>
      <c r="C4" s="79"/>
      <c r="D4" s="21">
        <v>30</v>
      </c>
      <c r="E4" s="21">
        <v>20</v>
      </c>
      <c r="F4" s="4">
        <f t="shared" ref="F4:F43" si="0">IF(D4&gt;0,IF(B4="スギ",P4,IF(B4="ヒノキ",U4,IF(B4="アカマツ",Z4,IF(B4="カラマツ",AF4,AJ4)))),"")</f>
        <v>0.63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0.59</v>
      </c>
      <c r="L4" s="22">
        <f t="shared" ref="L4:L43" si="2">ROUND(10^(-5+0.73504+1.83346*LOG(D4)+1.06569*LOG(E4)),2)</f>
        <v>0.68</v>
      </c>
      <c r="M4" s="22">
        <f t="shared" ref="M4:M43" si="3">ROUND(10^(-5+0.71514+1.74357*LOG(D4)+1.17719*LOG(E4)),2)</f>
        <v>0.66</v>
      </c>
      <c r="N4" s="22">
        <f t="shared" ref="N4:N43" si="4">ROUND(10^(-5+0.82956+1.76381*LOG(D4)+1.06412*LOG(E4)),2)</f>
        <v>0.66</v>
      </c>
      <c r="O4" s="22">
        <f t="shared" ref="O4:O43" si="5">ROUND(10^(-5+0.88226+1.79204*LOG(D4)+0.99303*LOG(E4)),2)</f>
        <v>0.66</v>
      </c>
      <c r="P4" s="22">
        <f>HLOOKUP($D4,K$3:O$43,MATCH($A4,$A$3:$A$43,0),1)</f>
        <v>0.66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0.6</v>
      </c>
      <c r="R4" s="22">
        <f t="shared" ref="R4:R43" si="7">ROUND(10^(1.905709*LOG(D4)+1.011385*LOG(E4)-4.293729),2)</f>
        <v>0.69</v>
      </c>
      <c r="S4" s="22">
        <f t="shared" ref="S4:S43" si="8">ROUND(10^(1.771888*LOG(D4)+1.138415*LOG(E4)-4.271259),2)</f>
        <v>0.67</v>
      </c>
      <c r="T4" s="22">
        <f t="shared" ref="T4:T43" si="9">ROUND(10^(1.671519*LOG(D4)+1.363617*LOG(E4)-4.404407),2)</f>
        <v>0.69</v>
      </c>
      <c r="U4" s="22">
        <f t="shared" ref="U4:U43" si="10">HLOOKUP($D4,Q$3:T$43,MATCH($A4,$A$3:$A$43,0),1)</f>
        <v>0.67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0.71</v>
      </c>
      <c r="W4" s="22">
        <f t="shared" ref="W4:W43" si="12">ROUND(10^(-4.155639+1.847898*LOG(D4)+0.951955*LOG(E4)),2)</f>
        <v>0.65</v>
      </c>
      <c r="X4" s="22">
        <f t="shared" ref="X4:X43" si="13">ROUND(10^(-4.194535+1.804172*LOG(D4)+1.034248*LOG(E4)),2)</f>
        <v>0.65</v>
      </c>
      <c r="Y4" s="22">
        <f t="shared" ref="Y4:Y43" si="14">ROUND(10^(-4.42347+2.006485*LOG(D4)+0.967757*LOG(E4)),2)</f>
        <v>0.63</v>
      </c>
      <c r="Z4" s="22">
        <f t="shared" ref="Z4:Z43" si="15">HLOOKUP($D4,V$3:Y$43,MATCH($A4,$A$3:$A$43,0),1)</f>
        <v>0.65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0.57999999999999996</v>
      </c>
      <c r="AB4" s="22">
        <f t="shared" ref="AB4:AB43" si="17">ROUND(10^(1.979213*LOG(D4)+0.998347*LOG(E4)-4.369281),2)</f>
        <v>0.71</v>
      </c>
      <c r="AC4" s="22">
        <f t="shared" ref="AC4:AC43" si="18">ROUND(10^(1.904401*LOG(D4)+1.062478*LOG(E4)-4.348104),2)</f>
        <v>0.7</v>
      </c>
      <c r="AD4" s="22">
        <f t="shared" ref="AD4:AD43" si="19">ROUND(10^(1.640825*LOG(D4)+1.080387*LOG(E4)-3.976731),2)</f>
        <v>0.71</v>
      </c>
      <c r="AE4" s="22">
        <f t="shared" ref="AE4:AE43" si="20">ROUND(10^(1.90887*LOG(D4)+1.088002*LOG(E4)-4.431495),2)</f>
        <v>0.64</v>
      </c>
      <c r="AF4" s="22">
        <f t="shared" ref="AF4:AF43" si="21">HLOOKUP($D4,AA$3:AE$43,MATCH($A4,$A$3:$A$43,0),1)</f>
        <v>0.7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0.57999999999999996</v>
      </c>
      <c r="AH4" s="22">
        <f t="shared" ref="AH4:AH43" si="23">ROUND(10^(1.93813902*LOG(D4)+0.96697002*LOG(E4)-4.32216295),2)</f>
        <v>0.63</v>
      </c>
      <c r="AI4" s="22">
        <f t="shared" ref="AI4:AI43" si="24">ROUND(10^(1.82464098*LOG(D4)+0.97625989*LOG(E4)-4.15096808),2)</f>
        <v>0.65</v>
      </c>
      <c r="AJ4" s="22">
        <f t="shared" ref="AJ4:AJ43" si="25">HLOOKUP($D4,AG$3:AI$43,MATCH($A4,$A$3:$A$43,0),1)</f>
        <v>0.63</v>
      </c>
    </row>
    <row r="5" spans="1:36" ht="12.95" customHeight="1">
      <c r="A5" s="21">
        <v>332</v>
      </c>
      <c r="B5" s="78" t="s">
        <v>511</v>
      </c>
      <c r="C5" s="79"/>
      <c r="D5" s="21">
        <v>12</v>
      </c>
      <c r="E5" s="21">
        <v>8</v>
      </c>
      <c r="F5" s="63">
        <v>0.05</v>
      </c>
      <c r="G5" s="5"/>
      <c r="H5" s="21" t="s">
        <v>519</v>
      </c>
      <c r="I5" s="21" t="s">
        <v>520</v>
      </c>
      <c r="J5" s="1" t="s">
        <v>15</v>
      </c>
      <c r="K5" s="22">
        <f t="shared" si="1"/>
        <v>0.05</v>
      </c>
      <c r="L5" s="22">
        <f t="shared" si="2"/>
        <v>0.05</v>
      </c>
      <c r="M5" s="22">
        <f t="shared" si="3"/>
        <v>0.05</v>
      </c>
      <c r="N5" s="22">
        <f t="shared" si="4"/>
        <v>0.05</v>
      </c>
      <c r="O5" s="22">
        <f t="shared" si="5"/>
        <v>0.05</v>
      </c>
      <c r="P5" s="22">
        <f t="shared" ref="P5:P43" si="26">HLOOKUP($D5,K$3:O$43,MATCH(A5,$A$3:$A$43,0),1)</f>
        <v>0.05</v>
      </c>
      <c r="Q5" s="22">
        <f t="shared" si="6"/>
        <v>0.05</v>
      </c>
      <c r="R5" s="22">
        <f t="shared" si="7"/>
        <v>0.05</v>
      </c>
      <c r="S5" s="22">
        <f t="shared" si="8"/>
        <v>0.05</v>
      </c>
      <c r="T5" s="22">
        <f t="shared" si="9"/>
        <v>0.04</v>
      </c>
      <c r="U5" s="22">
        <f t="shared" si="10"/>
        <v>0.05</v>
      </c>
      <c r="V5" s="22">
        <f t="shared" si="11"/>
        <v>0.05</v>
      </c>
      <c r="W5" s="22">
        <f t="shared" si="12"/>
        <v>0.05</v>
      </c>
      <c r="X5" s="22">
        <f t="shared" si="13"/>
        <v>0.05</v>
      </c>
      <c r="Y5" s="22">
        <f t="shared" si="14"/>
        <v>0.04</v>
      </c>
      <c r="Z5" s="22">
        <f t="shared" si="15"/>
        <v>0.05</v>
      </c>
      <c r="AA5" s="22">
        <f t="shared" si="16"/>
        <v>0.05</v>
      </c>
      <c r="AB5" s="22">
        <f t="shared" si="17"/>
        <v>0.05</v>
      </c>
      <c r="AC5" s="22">
        <f t="shared" si="18"/>
        <v>0.05</v>
      </c>
      <c r="AD5" s="22">
        <f t="shared" si="19"/>
        <v>0.06</v>
      </c>
      <c r="AE5" s="22">
        <f t="shared" si="20"/>
        <v>0.04</v>
      </c>
      <c r="AF5" s="22">
        <f t="shared" si="21"/>
        <v>0.05</v>
      </c>
      <c r="AG5" s="22">
        <f t="shared" si="22"/>
        <v>0.05</v>
      </c>
      <c r="AH5" s="22">
        <f t="shared" si="23"/>
        <v>0.04</v>
      </c>
      <c r="AI5" s="22">
        <f t="shared" si="24"/>
        <v>0.05</v>
      </c>
      <c r="AJ5" s="22">
        <f t="shared" si="25"/>
        <v>0.04</v>
      </c>
    </row>
    <row r="6" spans="1:36" ht="12.95" customHeight="1">
      <c r="A6" s="21">
        <v>333</v>
      </c>
      <c r="B6" s="78" t="s">
        <v>521</v>
      </c>
      <c r="C6" s="79"/>
      <c r="D6" s="21">
        <v>12</v>
      </c>
      <c r="E6" s="21">
        <v>12</v>
      </c>
      <c r="F6" s="4">
        <f t="shared" si="0"/>
        <v>7.0000000000000007E-2</v>
      </c>
      <c r="G6" s="5"/>
      <c r="H6" s="21"/>
      <c r="I6" s="21"/>
      <c r="J6" s="1" t="s">
        <v>15</v>
      </c>
      <c r="K6" s="22">
        <f t="shared" si="1"/>
        <v>7.0000000000000007E-2</v>
      </c>
      <c r="L6" s="22">
        <f t="shared" si="2"/>
        <v>7.0000000000000007E-2</v>
      </c>
      <c r="M6" s="22">
        <f t="shared" si="3"/>
        <v>7.0000000000000007E-2</v>
      </c>
      <c r="N6" s="22">
        <f t="shared" si="4"/>
        <v>0.08</v>
      </c>
      <c r="O6" s="22">
        <f t="shared" si="5"/>
        <v>0.08</v>
      </c>
      <c r="P6" s="22">
        <f t="shared" si="26"/>
        <v>7.0000000000000007E-2</v>
      </c>
      <c r="Q6" s="22">
        <f t="shared" si="6"/>
        <v>7.0000000000000007E-2</v>
      </c>
      <c r="R6" s="22">
        <f t="shared" si="7"/>
        <v>7.0000000000000007E-2</v>
      </c>
      <c r="S6" s="22">
        <f t="shared" si="8"/>
        <v>7.0000000000000007E-2</v>
      </c>
      <c r="T6" s="22">
        <f t="shared" si="9"/>
        <v>7.0000000000000007E-2</v>
      </c>
      <c r="U6" s="22">
        <f t="shared" si="10"/>
        <v>7.0000000000000007E-2</v>
      </c>
      <c r="V6" s="22">
        <f t="shared" si="11"/>
        <v>7.0000000000000007E-2</v>
      </c>
      <c r="W6" s="22">
        <f t="shared" si="12"/>
        <v>7.0000000000000007E-2</v>
      </c>
      <c r="X6" s="22">
        <f t="shared" si="13"/>
        <v>7.0000000000000007E-2</v>
      </c>
      <c r="Y6" s="22">
        <f t="shared" si="14"/>
        <v>0.06</v>
      </c>
      <c r="Z6" s="22">
        <f t="shared" si="15"/>
        <v>7.0000000000000007E-2</v>
      </c>
      <c r="AA6" s="22">
        <f t="shared" si="16"/>
        <v>7.0000000000000007E-2</v>
      </c>
      <c r="AB6" s="22">
        <f t="shared" si="17"/>
        <v>7.0000000000000007E-2</v>
      </c>
      <c r="AC6" s="22">
        <f t="shared" si="18"/>
        <v>7.0000000000000007E-2</v>
      </c>
      <c r="AD6" s="22">
        <f t="shared" si="19"/>
        <v>0.09</v>
      </c>
      <c r="AE6" s="22">
        <f t="shared" si="20"/>
        <v>0.06</v>
      </c>
      <c r="AF6" s="22">
        <f t="shared" si="21"/>
        <v>7.0000000000000007E-2</v>
      </c>
      <c r="AG6" s="22">
        <f t="shared" si="22"/>
        <v>0.06</v>
      </c>
      <c r="AH6" s="22">
        <f t="shared" si="23"/>
        <v>7.0000000000000007E-2</v>
      </c>
      <c r="AI6" s="22">
        <f t="shared" si="24"/>
        <v>7.0000000000000007E-2</v>
      </c>
      <c r="AJ6" s="22">
        <f t="shared" si="25"/>
        <v>7.0000000000000007E-2</v>
      </c>
    </row>
    <row r="7" spans="1:36" ht="12.95" customHeight="1">
      <c r="A7" s="21">
        <v>334</v>
      </c>
      <c r="B7" s="78" t="s">
        <v>513</v>
      </c>
      <c r="C7" s="79"/>
      <c r="D7" s="21">
        <v>32</v>
      </c>
      <c r="E7" s="21">
        <v>18</v>
      </c>
      <c r="F7" s="4">
        <f t="shared" si="0"/>
        <v>0.64</v>
      </c>
      <c r="G7" s="5"/>
      <c r="H7" s="21" t="s">
        <v>519</v>
      </c>
      <c r="I7" s="21" t="s">
        <v>520</v>
      </c>
      <c r="J7" s="1" t="s">
        <v>15</v>
      </c>
      <c r="K7" s="22">
        <f t="shared" si="1"/>
        <v>0.6</v>
      </c>
      <c r="L7" s="22">
        <f t="shared" si="2"/>
        <v>0.68</v>
      </c>
      <c r="M7" s="22">
        <f t="shared" si="3"/>
        <v>0.66</v>
      </c>
      <c r="N7" s="22">
        <f t="shared" si="4"/>
        <v>0.66</v>
      </c>
      <c r="O7" s="22">
        <f t="shared" si="5"/>
        <v>0.67</v>
      </c>
      <c r="P7" s="22">
        <f t="shared" si="26"/>
        <v>0.66</v>
      </c>
      <c r="Q7" s="22">
        <f t="shared" si="6"/>
        <v>0.61</v>
      </c>
      <c r="R7" s="22">
        <f t="shared" si="7"/>
        <v>0.7</v>
      </c>
      <c r="S7" s="22">
        <f t="shared" si="8"/>
        <v>0.67</v>
      </c>
      <c r="T7" s="22">
        <f t="shared" si="9"/>
        <v>0.67</v>
      </c>
      <c r="U7" s="22">
        <f t="shared" si="10"/>
        <v>0.67</v>
      </c>
      <c r="V7" s="22">
        <f t="shared" si="11"/>
        <v>0.73</v>
      </c>
      <c r="W7" s="22">
        <f t="shared" si="12"/>
        <v>0.66</v>
      </c>
      <c r="X7" s="22">
        <f t="shared" si="13"/>
        <v>0.66</v>
      </c>
      <c r="Y7" s="22">
        <f t="shared" si="14"/>
        <v>0.65</v>
      </c>
      <c r="Z7" s="22">
        <f t="shared" si="15"/>
        <v>0.66</v>
      </c>
      <c r="AA7" s="22">
        <f t="shared" si="16"/>
        <v>0.59</v>
      </c>
      <c r="AB7" s="22">
        <f t="shared" si="17"/>
        <v>0.73</v>
      </c>
      <c r="AC7" s="22">
        <f t="shared" si="18"/>
        <v>0.71</v>
      </c>
      <c r="AD7" s="22">
        <f t="shared" si="19"/>
        <v>0.71</v>
      </c>
      <c r="AE7" s="22">
        <f t="shared" si="20"/>
        <v>0.64</v>
      </c>
      <c r="AF7" s="22">
        <f t="shared" si="21"/>
        <v>0.71</v>
      </c>
      <c r="AG7" s="22">
        <f t="shared" si="22"/>
        <v>0.61</v>
      </c>
      <c r="AH7" s="22">
        <f t="shared" si="23"/>
        <v>0.64</v>
      </c>
      <c r="AI7" s="22">
        <f t="shared" si="24"/>
        <v>0.66</v>
      </c>
      <c r="AJ7" s="22">
        <f t="shared" si="25"/>
        <v>0.64</v>
      </c>
    </row>
    <row r="8" spans="1:36" ht="12.95" customHeight="1">
      <c r="A8" s="21">
        <v>335</v>
      </c>
      <c r="B8" s="78" t="s">
        <v>522</v>
      </c>
      <c r="C8" s="79"/>
      <c r="D8" s="21">
        <v>18</v>
      </c>
      <c r="E8" s="21">
        <v>15</v>
      </c>
      <c r="F8" s="4">
        <f t="shared" si="0"/>
        <v>0.18</v>
      </c>
      <c r="G8" s="5" t="s">
        <v>526</v>
      </c>
      <c r="H8" s="21" t="s">
        <v>519</v>
      </c>
      <c r="I8" s="21" t="s">
        <v>520</v>
      </c>
      <c r="J8" s="1" t="s">
        <v>15</v>
      </c>
      <c r="K8" s="22">
        <f t="shared" si="1"/>
        <v>0.18</v>
      </c>
      <c r="L8" s="22">
        <f t="shared" si="2"/>
        <v>0.19</v>
      </c>
      <c r="M8" s="22">
        <f t="shared" si="3"/>
        <v>0.19</v>
      </c>
      <c r="N8" s="22">
        <f t="shared" si="4"/>
        <v>0.2</v>
      </c>
      <c r="O8" s="22">
        <f t="shared" si="5"/>
        <v>0.2</v>
      </c>
      <c r="P8" s="22">
        <f t="shared" si="26"/>
        <v>0.19</v>
      </c>
      <c r="Q8" s="22">
        <f t="shared" si="6"/>
        <v>0.18</v>
      </c>
      <c r="R8" s="22">
        <f t="shared" si="7"/>
        <v>0.19</v>
      </c>
      <c r="S8" s="22">
        <f t="shared" si="8"/>
        <v>0.2</v>
      </c>
      <c r="T8" s="22">
        <f t="shared" si="9"/>
        <v>0.2</v>
      </c>
      <c r="U8" s="22">
        <f t="shared" si="10"/>
        <v>0.19</v>
      </c>
      <c r="V8" s="22">
        <f t="shared" si="11"/>
        <v>0.2</v>
      </c>
      <c r="W8" s="22">
        <f t="shared" si="12"/>
        <v>0.19</v>
      </c>
      <c r="X8" s="22">
        <f t="shared" si="13"/>
        <v>0.19</v>
      </c>
      <c r="Y8" s="22">
        <f t="shared" si="14"/>
        <v>0.17</v>
      </c>
      <c r="Z8" s="22">
        <f t="shared" si="15"/>
        <v>0.19</v>
      </c>
      <c r="AA8" s="22">
        <f t="shared" si="16"/>
        <v>0.17</v>
      </c>
      <c r="AB8" s="22">
        <f t="shared" si="17"/>
        <v>0.19</v>
      </c>
      <c r="AC8" s="22">
        <f t="shared" si="18"/>
        <v>0.2</v>
      </c>
      <c r="AD8" s="22">
        <f t="shared" si="19"/>
        <v>0.23</v>
      </c>
      <c r="AE8" s="22">
        <f t="shared" si="20"/>
        <v>0.18</v>
      </c>
      <c r="AF8" s="22">
        <f t="shared" si="21"/>
        <v>0.19</v>
      </c>
      <c r="AG8" s="22">
        <f t="shared" si="22"/>
        <v>0.17</v>
      </c>
      <c r="AH8" s="22">
        <f t="shared" si="23"/>
        <v>0.18</v>
      </c>
      <c r="AI8" s="22">
        <f t="shared" si="24"/>
        <v>0.19</v>
      </c>
      <c r="AJ8" s="22">
        <f t="shared" si="25"/>
        <v>0.18</v>
      </c>
    </row>
    <row r="9" spans="1:36" ht="12.95" customHeight="1">
      <c r="A9" s="21">
        <v>336</v>
      </c>
      <c r="B9" s="78" t="s">
        <v>522</v>
      </c>
      <c r="C9" s="79"/>
      <c r="D9" s="21">
        <v>8</v>
      </c>
      <c r="E9" s="21">
        <v>8</v>
      </c>
      <c r="F9" s="4">
        <f t="shared" si="0"/>
        <v>0.02</v>
      </c>
      <c r="G9" s="5" t="s">
        <v>518</v>
      </c>
      <c r="H9" s="21" t="s">
        <v>519</v>
      </c>
      <c r="I9" s="21" t="s">
        <v>520</v>
      </c>
      <c r="J9" s="1" t="s">
        <v>15</v>
      </c>
      <c r="K9" s="22">
        <f t="shared" si="1"/>
        <v>0.02</v>
      </c>
      <c r="L9" s="22">
        <f t="shared" si="2"/>
        <v>0.02</v>
      </c>
      <c r="M9" s="22">
        <f t="shared" si="3"/>
        <v>0.02</v>
      </c>
      <c r="N9" s="22">
        <f t="shared" si="4"/>
        <v>0.02</v>
      </c>
      <c r="O9" s="22">
        <f t="shared" si="5"/>
        <v>0.02</v>
      </c>
      <c r="P9" s="22">
        <f t="shared" si="26"/>
        <v>0.02</v>
      </c>
      <c r="Q9" s="22">
        <f t="shared" si="6"/>
        <v>0.02</v>
      </c>
      <c r="R9" s="22">
        <f t="shared" si="7"/>
        <v>0.02</v>
      </c>
      <c r="S9" s="22">
        <f t="shared" si="8"/>
        <v>0.02</v>
      </c>
      <c r="T9" s="22">
        <f t="shared" si="9"/>
        <v>0.02</v>
      </c>
      <c r="U9" s="22">
        <f t="shared" si="10"/>
        <v>0.02</v>
      </c>
      <c r="V9" s="22">
        <f t="shared" si="11"/>
        <v>0.02</v>
      </c>
      <c r="W9" s="22">
        <f t="shared" si="12"/>
        <v>0.02</v>
      </c>
      <c r="X9" s="22">
        <f t="shared" si="13"/>
        <v>0.02</v>
      </c>
      <c r="Y9" s="22">
        <f t="shared" si="14"/>
        <v>0.02</v>
      </c>
      <c r="Z9" s="22">
        <f t="shared" si="15"/>
        <v>0.02</v>
      </c>
      <c r="AA9" s="22">
        <f t="shared" si="16"/>
        <v>0.02</v>
      </c>
      <c r="AB9" s="22">
        <f t="shared" si="17"/>
        <v>0.02</v>
      </c>
      <c r="AC9" s="22">
        <f t="shared" si="18"/>
        <v>0.02</v>
      </c>
      <c r="AD9" s="22">
        <f t="shared" si="19"/>
        <v>0.03</v>
      </c>
      <c r="AE9" s="22">
        <f t="shared" si="20"/>
        <v>0.02</v>
      </c>
      <c r="AF9" s="22">
        <f t="shared" si="21"/>
        <v>0.02</v>
      </c>
      <c r="AG9" s="22">
        <f t="shared" si="22"/>
        <v>0.02</v>
      </c>
      <c r="AH9" s="22">
        <f t="shared" si="23"/>
        <v>0.02</v>
      </c>
      <c r="AI9" s="22">
        <f t="shared" si="24"/>
        <v>0.02</v>
      </c>
      <c r="AJ9" s="22">
        <f t="shared" si="25"/>
        <v>0.02</v>
      </c>
    </row>
    <row r="10" spans="1:36" ht="12.95" customHeight="1">
      <c r="A10" s="21">
        <v>337</v>
      </c>
      <c r="B10" s="78" t="s">
        <v>522</v>
      </c>
      <c r="C10" s="79"/>
      <c r="D10" s="21">
        <v>10</v>
      </c>
      <c r="E10" s="21">
        <v>11</v>
      </c>
      <c r="F10" s="4">
        <f t="shared" si="0"/>
        <v>0.04</v>
      </c>
      <c r="G10" s="5" t="s">
        <v>518</v>
      </c>
      <c r="H10" s="21"/>
      <c r="I10" s="21"/>
      <c r="J10" s="1" t="s">
        <v>15</v>
      </c>
      <c r="K10" s="22">
        <f t="shared" si="1"/>
        <v>0.05</v>
      </c>
      <c r="L10" s="22">
        <f t="shared" si="2"/>
        <v>0.05</v>
      </c>
      <c r="M10" s="22">
        <f t="shared" si="3"/>
        <v>0.05</v>
      </c>
      <c r="N10" s="22">
        <f t="shared" si="4"/>
        <v>0.05</v>
      </c>
      <c r="O10" s="22">
        <f t="shared" si="5"/>
        <v>0.05</v>
      </c>
      <c r="P10" s="22">
        <f t="shared" si="26"/>
        <v>0.05</v>
      </c>
      <c r="Q10" s="22">
        <f t="shared" si="6"/>
        <v>0.05</v>
      </c>
      <c r="R10" s="22">
        <f t="shared" si="7"/>
        <v>0.05</v>
      </c>
      <c r="S10" s="22">
        <f t="shared" si="8"/>
        <v>0.05</v>
      </c>
      <c r="T10" s="22">
        <f t="shared" si="9"/>
        <v>0.05</v>
      </c>
      <c r="U10" s="22">
        <f t="shared" si="10"/>
        <v>0.05</v>
      </c>
      <c r="V10" s="22">
        <f t="shared" si="11"/>
        <v>0.05</v>
      </c>
      <c r="W10" s="22">
        <f t="shared" si="12"/>
        <v>0.05</v>
      </c>
      <c r="X10" s="22">
        <f t="shared" si="13"/>
        <v>0.05</v>
      </c>
      <c r="Y10" s="22">
        <f t="shared" si="14"/>
        <v>0.04</v>
      </c>
      <c r="Z10" s="22">
        <f t="shared" si="15"/>
        <v>0.05</v>
      </c>
      <c r="AA10" s="22">
        <f t="shared" si="16"/>
        <v>0.04</v>
      </c>
      <c r="AB10" s="22">
        <f t="shared" si="17"/>
        <v>0.04</v>
      </c>
      <c r="AC10" s="22">
        <f t="shared" si="18"/>
        <v>0.05</v>
      </c>
      <c r="AD10" s="22">
        <f t="shared" si="19"/>
        <v>0.06</v>
      </c>
      <c r="AE10" s="22">
        <f t="shared" si="20"/>
        <v>0.04</v>
      </c>
      <c r="AF10" s="22">
        <f t="shared" si="21"/>
        <v>0.04</v>
      </c>
      <c r="AG10" s="22">
        <f t="shared" si="22"/>
        <v>0.04</v>
      </c>
      <c r="AH10" s="22">
        <f t="shared" si="23"/>
        <v>0.04</v>
      </c>
      <c r="AI10" s="22">
        <f t="shared" si="24"/>
        <v>0.05</v>
      </c>
      <c r="AJ10" s="22">
        <f t="shared" si="25"/>
        <v>0.04</v>
      </c>
    </row>
    <row r="11" spans="1:36" ht="12.95" customHeight="1">
      <c r="A11" s="21">
        <v>338</v>
      </c>
      <c r="B11" s="78" t="s">
        <v>511</v>
      </c>
      <c r="C11" s="79"/>
      <c r="D11" s="21">
        <v>18</v>
      </c>
      <c r="E11" s="21">
        <v>10</v>
      </c>
      <c r="F11" s="63">
        <v>0.14000000000000001</v>
      </c>
      <c r="G11" s="5"/>
      <c r="H11" s="21"/>
      <c r="I11" s="21"/>
      <c r="J11" s="1" t="s">
        <v>15</v>
      </c>
      <c r="K11" s="22">
        <f t="shared" si="1"/>
        <v>0.12</v>
      </c>
      <c r="L11" s="22">
        <f t="shared" si="2"/>
        <v>0.13</v>
      </c>
      <c r="M11" s="22">
        <f t="shared" si="3"/>
        <v>0.12</v>
      </c>
      <c r="N11" s="22">
        <f t="shared" si="4"/>
        <v>0.13</v>
      </c>
      <c r="O11" s="22">
        <f t="shared" si="5"/>
        <v>0.13</v>
      </c>
      <c r="P11" s="22">
        <f t="shared" si="26"/>
        <v>0.13</v>
      </c>
      <c r="Q11" s="22">
        <f t="shared" si="6"/>
        <v>0.12</v>
      </c>
      <c r="R11" s="22">
        <f t="shared" si="7"/>
        <v>0.13</v>
      </c>
      <c r="S11" s="22">
        <f t="shared" si="8"/>
        <v>0.12</v>
      </c>
      <c r="T11" s="22">
        <f t="shared" si="9"/>
        <v>0.11</v>
      </c>
      <c r="U11" s="22">
        <f t="shared" si="10"/>
        <v>0.13</v>
      </c>
      <c r="V11" s="22">
        <f t="shared" si="11"/>
        <v>0.14000000000000001</v>
      </c>
      <c r="W11" s="22">
        <f t="shared" si="12"/>
        <v>0.13</v>
      </c>
      <c r="X11" s="22">
        <f t="shared" si="13"/>
        <v>0.13</v>
      </c>
      <c r="Y11" s="22">
        <f t="shared" si="14"/>
        <v>0.12</v>
      </c>
      <c r="Z11" s="22">
        <f t="shared" si="15"/>
        <v>0.13</v>
      </c>
      <c r="AA11" s="22">
        <f t="shared" si="16"/>
        <v>0.12</v>
      </c>
      <c r="AB11" s="22">
        <f t="shared" si="17"/>
        <v>0.13</v>
      </c>
      <c r="AC11" s="22">
        <f t="shared" si="18"/>
        <v>0.13</v>
      </c>
      <c r="AD11" s="22">
        <f t="shared" si="19"/>
        <v>0.15</v>
      </c>
      <c r="AE11" s="22">
        <f t="shared" si="20"/>
        <v>0.11</v>
      </c>
      <c r="AF11" s="22">
        <f t="shared" si="21"/>
        <v>0.13</v>
      </c>
      <c r="AG11" s="22">
        <f t="shared" si="22"/>
        <v>0.12</v>
      </c>
      <c r="AH11" s="22">
        <f t="shared" si="23"/>
        <v>0.12</v>
      </c>
      <c r="AI11" s="22">
        <f t="shared" si="24"/>
        <v>0.13</v>
      </c>
      <c r="AJ11" s="22">
        <f t="shared" si="25"/>
        <v>0.12</v>
      </c>
    </row>
    <row r="12" spans="1:36" ht="12.95" customHeight="1">
      <c r="A12" s="21">
        <v>339</v>
      </c>
      <c r="B12" s="78" t="s">
        <v>511</v>
      </c>
      <c r="C12" s="79"/>
      <c r="D12" s="21">
        <v>6</v>
      </c>
      <c r="E12" s="21">
        <v>5</v>
      </c>
      <c r="F12" s="63">
        <v>0.01</v>
      </c>
      <c r="G12" s="5"/>
      <c r="H12" s="21" t="s">
        <v>519</v>
      </c>
      <c r="I12" s="21" t="s">
        <v>520</v>
      </c>
      <c r="J12" s="1" t="s">
        <v>15</v>
      </c>
      <c r="K12" s="22">
        <f t="shared" si="1"/>
        <v>0.01</v>
      </c>
      <c r="L12" s="22">
        <f t="shared" si="2"/>
        <v>0.01</v>
      </c>
      <c r="M12" s="22">
        <f t="shared" si="3"/>
        <v>0.01</v>
      </c>
      <c r="N12" s="22">
        <f t="shared" si="4"/>
        <v>0.01</v>
      </c>
      <c r="O12" s="22">
        <f t="shared" si="5"/>
        <v>0.01</v>
      </c>
      <c r="P12" s="22">
        <f t="shared" si="26"/>
        <v>0.01</v>
      </c>
      <c r="Q12" s="22">
        <f t="shared" si="6"/>
        <v>0.01</v>
      </c>
      <c r="R12" s="22">
        <f t="shared" si="7"/>
        <v>0.01</v>
      </c>
      <c r="S12" s="22">
        <f t="shared" si="8"/>
        <v>0.01</v>
      </c>
      <c r="T12" s="22">
        <f t="shared" si="9"/>
        <v>0.01</v>
      </c>
      <c r="U12" s="22">
        <f t="shared" si="10"/>
        <v>0.01</v>
      </c>
      <c r="V12" s="22">
        <f t="shared" si="11"/>
        <v>0.01</v>
      </c>
      <c r="W12" s="22">
        <f t="shared" si="12"/>
        <v>0.01</v>
      </c>
      <c r="X12" s="22">
        <f t="shared" si="13"/>
        <v>0.01</v>
      </c>
      <c r="Y12" s="22">
        <f t="shared" si="14"/>
        <v>0.01</v>
      </c>
      <c r="Z12" s="22">
        <f t="shared" si="15"/>
        <v>0.01</v>
      </c>
      <c r="AA12" s="22">
        <f t="shared" si="16"/>
        <v>0.01</v>
      </c>
      <c r="AB12" s="22">
        <f t="shared" si="17"/>
        <v>0.01</v>
      </c>
      <c r="AC12" s="22">
        <f t="shared" si="18"/>
        <v>0.01</v>
      </c>
      <c r="AD12" s="22">
        <f t="shared" si="19"/>
        <v>0.01</v>
      </c>
      <c r="AE12" s="22">
        <f t="shared" si="20"/>
        <v>0.01</v>
      </c>
      <c r="AF12" s="22">
        <f t="shared" si="21"/>
        <v>0.01</v>
      </c>
      <c r="AG12" s="22">
        <f t="shared" si="22"/>
        <v>0.01</v>
      </c>
      <c r="AH12" s="22">
        <f t="shared" si="23"/>
        <v>0.01</v>
      </c>
      <c r="AI12" s="22">
        <f t="shared" si="24"/>
        <v>0.01</v>
      </c>
      <c r="AJ12" s="22">
        <f t="shared" si="25"/>
        <v>0.01</v>
      </c>
    </row>
    <row r="13" spans="1:36" ht="12.95" customHeight="1">
      <c r="A13" s="21">
        <v>340</v>
      </c>
      <c r="B13" s="78" t="s">
        <v>511</v>
      </c>
      <c r="C13" s="79"/>
      <c r="D13" s="21">
        <v>12</v>
      </c>
      <c r="E13" s="21">
        <v>8</v>
      </c>
      <c r="F13" s="63">
        <v>0.05</v>
      </c>
      <c r="G13" s="5"/>
      <c r="H13" s="21" t="s">
        <v>519</v>
      </c>
      <c r="I13" s="21" t="s">
        <v>520</v>
      </c>
      <c r="J13" s="1" t="s">
        <v>15</v>
      </c>
      <c r="K13" s="22">
        <f t="shared" si="1"/>
        <v>0.05</v>
      </c>
      <c r="L13" s="22">
        <f t="shared" si="2"/>
        <v>0.05</v>
      </c>
      <c r="M13" s="22">
        <f t="shared" si="3"/>
        <v>0.05</v>
      </c>
      <c r="N13" s="22">
        <f t="shared" si="4"/>
        <v>0.05</v>
      </c>
      <c r="O13" s="22">
        <f t="shared" si="5"/>
        <v>0.05</v>
      </c>
      <c r="P13" s="22">
        <f t="shared" si="26"/>
        <v>0.05</v>
      </c>
      <c r="Q13" s="22">
        <f t="shared" si="6"/>
        <v>0.05</v>
      </c>
      <c r="R13" s="22">
        <f t="shared" si="7"/>
        <v>0.05</v>
      </c>
      <c r="S13" s="22">
        <f t="shared" si="8"/>
        <v>0.05</v>
      </c>
      <c r="T13" s="22">
        <f t="shared" si="9"/>
        <v>0.04</v>
      </c>
      <c r="U13" s="22">
        <f t="shared" si="10"/>
        <v>0.05</v>
      </c>
      <c r="V13" s="22">
        <f t="shared" si="11"/>
        <v>0.05</v>
      </c>
      <c r="W13" s="22">
        <f t="shared" si="12"/>
        <v>0.05</v>
      </c>
      <c r="X13" s="22">
        <f t="shared" si="13"/>
        <v>0.05</v>
      </c>
      <c r="Y13" s="22">
        <f t="shared" si="14"/>
        <v>0.04</v>
      </c>
      <c r="Z13" s="22">
        <f t="shared" si="15"/>
        <v>0.05</v>
      </c>
      <c r="AA13" s="22">
        <f t="shared" si="16"/>
        <v>0.05</v>
      </c>
      <c r="AB13" s="22">
        <f t="shared" si="17"/>
        <v>0.05</v>
      </c>
      <c r="AC13" s="22">
        <f t="shared" si="18"/>
        <v>0.05</v>
      </c>
      <c r="AD13" s="22">
        <f t="shared" si="19"/>
        <v>0.06</v>
      </c>
      <c r="AE13" s="22">
        <f t="shared" si="20"/>
        <v>0.04</v>
      </c>
      <c r="AF13" s="22">
        <f t="shared" si="21"/>
        <v>0.05</v>
      </c>
      <c r="AG13" s="22">
        <f t="shared" si="22"/>
        <v>0.05</v>
      </c>
      <c r="AH13" s="22">
        <f t="shared" si="23"/>
        <v>0.04</v>
      </c>
      <c r="AI13" s="22">
        <f t="shared" si="24"/>
        <v>0.05</v>
      </c>
      <c r="AJ13" s="22">
        <f t="shared" si="25"/>
        <v>0.04</v>
      </c>
    </row>
    <row r="14" spans="1:36" ht="12.95" customHeight="1">
      <c r="A14" s="21">
        <v>341</v>
      </c>
      <c r="B14" s="78" t="s">
        <v>523</v>
      </c>
      <c r="C14" s="79"/>
      <c r="D14" s="21">
        <v>30</v>
      </c>
      <c r="E14" s="21">
        <v>20</v>
      </c>
      <c r="F14" s="4">
        <f t="shared" si="0"/>
        <v>0.63</v>
      </c>
      <c r="G14" s="5"/>
      <c r="H14" s="21" t="s">
        <v>519</v>
      </c>
      <c r="I14" s="21" t="s">
        <v>520</v>
      </c>
      <c r="J14" s="1" t="s">
        <v>15</v>
      </c>
      <c r="K14" s="22">
        <f t="shared" si="1"/>
        <v>0.59</v>
      </c>
      <c r="L14" s="22">
        <f t="shared" si="2"/>
        <v>0.68</v>
      </c>
      <c r="M14" s="22">
        <f t="shared" si="3"/>
        <v>0.66</v>
      </c>
      <c r="N14" s="22">
        <f t="shared" si="4"/>
        <v>0.66</v>
      </c>
      <c r="O14" s="22">
        <f t="shared" si="5"/>
        <v>0.66</v>
      </c>
      <c r="P14" s="22">
        <f t="shared" si="26"/>
        <v>0.66</v>
      </c>
      <c r="Q14" s="22">
        <f t="shared" si="6"/>
        <v>0.6</v>
      </c>
      <c r="R14" s="22">
        <f t="shared" si="7"/>
        <v>0.69</v>
      </c>
      <c r="S14" s="22">
        <f t="shared" si="8"/>
        <v>0.67</v>
      </c>
      <c r="T14" s="22">
        <f t="shared" si="9"/>
        <v>0.69</v>
      </c>
      <c r="U14" s="22">
        <f t="shared" si="10"/>
        <v>0.67</v>
      </c>
      <c r="V14" s="22">
        <f t="shared" si="11"/>
        <v>0.71</v>
      </c>
      <c r="W14" s="22">
        <f t="shared" si="12"/>
        <v>0.65</v>
      </c>
      <c r="X14" s="22">
        <f t="shared" si="13"/>
        <v>0.65</v>
      </c>
      <c r="Y14" s="22">
        <f t="shared" si="14"/>
        <v>0.63</v>
      </c>
      <c r="Z14" s="22">
        <f t="shared" si="15"/>
        <v>0.65</v>
      </c>
      <c r="AA14" s="22">
        <f t="shared" si="16"/>
        <v>0.57999999999999996</v>
      </c>
      <c r="AB14" s="22">
        <f t="shared" si="17"/>
        <v>0.71</v>
      </c>
      <c r="AC14" s="22">
        <f t="shared" si="18"/>
        <v>0.7</v>
      </c>
      <c r="AD14" s="22">
        <f t="shared" si="19"/>
        <v>0.71</v>
      </c>
      <c r="AE14" s="22">
        <f t="shared" si="20"/>
        <v>0.64</v>
      </c>
      <c r="AF14" s="22">
        <f t="shared" si="21"/>
        <v>0.7</v>
      </c>
      <c r="AG14" s="22">
        <f t="shared" si="22"/>
        <v>0.57999999999999996</v>
      </c>
      <c r="AH14" s="22">
        <f t="shared" si="23"/>
        <v>0.63</v>
      </c>
      <c r="AI14" s="22">
        <f t="shared" si="24"/>
        <v>0.65</v>
      </c>
      <c r="AJ14" s="22">
        <f t="shared" si="25"/>
        <v>0.63</v>
      </c>
    </row>
    <row r="15" spans="1:36" ht="12.95" customHeight="1">
      <c r="A15" s="21">
        <v>342</v>
      </c>
      <c r="B15" s="78" t="s">
        <v>511</v>
      </c>
      <c r="C15" s="79"/>
      <c r="D15" s="21">
        <v>10</v>
      </c>
      <c r="E15" s="21">
        <v>7</v>
      </c>
      <c r="F15" s="63">
        <v>0.03</v>
      </c>
      <c r="G15" s="5"/>
      <c r="H15" s="21" t="s">
        <v>519</v>
      </c>
      <c r="I15" s="21" t="s">
        <v>520</v>
      </c>
      <c r="J15" s="1" t="s">
        <v>15</v>
      </c>
      <c r="K15" s="22">
        <f t="shared" si="1"/>
        <v>0.03</v>
      </c>
      <c r="L15" s="22">
        <f t="shared" si="2"/>
        <v>0.03</v>
      </c>
      <c r="M15" s="22">
        <f t="shared" si="3"/>
        <v>0.03</v>
      </c>
      <c r="N15" s="22">
        <f t="shared" si="4"/>
        <v>0.03</v>
      </c>
      <c r="O15" s="22">
        <f t="shared" si="5"/>
        <v>0.03</v>
      </c>
      <c r="P15" s="22">
        <f t="shared" si="26"/>
        <v>0.03</v>
      </c>
      <c r="Q15" s="22">
        <f t="shared" si="6"/>
        <v>0.03</v>
      </c>
      <c r="R15" s="22">
        <f t="shared" si="7"/>
        <v>0.03</v>
      </c>
      <c r="S15" s="22">
        <f t="shared" si="8"/>
        <v>0.03</v>
      </c>
      <c r="T15" s="22">
        <f t="shared" si="9"/>
        <v>0.03</v>
      </c>
      <c r="U15" s="22">
        <f t="shared" si="10"/>
        <v>0.03</v>
      </c>
      <c r="V15" s="22">
        <f t="shared" si="11"/>
        <v>0.03</v>
      </c>
      <c r="W15" s="22">
        <f t="shared" si="12"/>
        <v>0.03</v>
      </c>
      <c r="X15" s="22">
        <f t="shared" si="13"/>
        <v>0.03</v>
      </c>
      <c r="Y15" s="22">
        <f t="shared" si="14"/>
        <v>0.03</v>
      </c>
      <c r="Z15" s="22">
        <f t="shared" si="15"/>
        <v>0.03</v>
      </c>
      <c r="AA15" s="22">
        <f t="shared" si="16"/>
        <v>0.03</v>
      </c>
      <c r="AB15" s="22">
        <f t="shared" si="17"/>
        <v>0.03</v>
      </c>
      <c r="AC15" s="22">
        <f t="shared" si="18"/>
        <v>0.03</v>
      </c>
      <c r="AD15" s="22">
        <f t="shared" si="19"/>
        <v>0.04</v>
      </c>
      <c r="AE15" s="22">
        <f t="shared" si="20"/>
        <v>0.02</v>
      </c>
      <c r="AF15" s="22">
        <f t="shared" si="21"/>
        <v>0.03</v>
      </c>
      <c r="AG15" s="22">
        <f t="shared" si="22"/>
        <v>0.03</v>
      </c>
      <c r="AH15" s="22">
        <f t="shared" si="23"/>
        <v>0.03</v>
      </c>
      <c r="AI15" s="22">
        <f t="shared" si="24"/>
        <v>0.03</v>
      </c>
      <c r="AJ15" s="22">
        <f t="shared" si="25"/>
        <v>0.03</v>
      </c>
    </row>
    <row r="16" spans="1:36" ht="12.95" customHeight="1">
      <c r="A16" s="21">
        <v>343</v>
      </c>
      <c r="B16" s="78" t="s">
        <v>511</v>
      </c>
      <c r="C16" s="79"/>
      <c r="D16" s="21">
        <v>8</v>
      </c>
      <c r="E16" s="21">
        <v>6</v>
      </c>
      <c r="F16" s="63">
        <v>0.02</v>
      </c>
      <c r="G16" s="5"/>
      <c r="H16" s="21" t="s">
        <v>519</v>
      </c>
      <c r="I16" s="21" t="s">
        <v>520</v>
      </c>
      <c r="J16" s="1" t="s">
        <v>15</v>
      </c>
      <c r="K16" s="22">
        <f t="shared" si="1"/>
        <v>0.02</v>
      </c>
      <c r="L16" s="22">
        <f t="shared" si="2"/>
        <v>0.02</v>
      </c>
      <c r="M16" s="22">
        <f t="shared" si="3"/>
        <v>0.02</v>
      </c>
      <c r="N16" s="22">
        <f t="shared" si="4"/>
        <v>0.02</v>
      </c>
      <c r="O16" s="22">
        <f t="shared" si="5"/>
        <v>0.02</v>
      </c>
      <c r="P16" s="22">
        <f t="shared" si="26"/>
        <v>0.02</v>
      </c>
      <c r="Q16" s="22">
        <f t="shared" si="6"/>
        <v>0.02</v>
      </c>
      <c r="R16" s="22">
        <f t="shared" si="7"/>
        <v>0.02</v>
      </c>
      <c r="S16" s="22">
        <f t="shared" si="8"/>
        <v>0.02</v>
      </c>
      <c r="T16" s="22">
        <f t="shared" si="9"/>
        <v>0.01</v>
      </c>
      <c r="U16" s="22">
        <f t="shared" si="10"/>
        <v>0.02</v>
      </c>
      <c r="V16" s="22">
        <f t="shared" si="11"/>
        <v>0.02</v>
      </c>
      <c r="W16" s="22">
        <f t="shared" si="12"/>
        <v>0.02</v>
      </c>
      <c r="X16" s="22">
        <f t="shared" si="13"/>
        <v>0.02</v>
      </c>
      <c r="Y16" s="22">
        <f t="shared" si="14"/>
        <v>0.01</v>
      </c>
      <c r="Z16" s="22">
        <f t="shared" si="15"/>
        <v>0.02</v>
      </c>
      <c r="AA16" s="22">
        <f t="shared" si="16"/>
        <v>0.02</v>
      </c>
      <c r="AB16" s="22">
        <f t="shared" si="17"/>
        <v>0.02</v>
      </c>
      <c r="AC16" s="22">
        <f t="shared" si="18"/>
        <v>0.02</v>
      </c>
      <c r="AD16" s="22">
        <f t="shared" si="19"/>
        <v>0.02</v>
      </c>
      <c r="AE16" s="22">
        <f t="shared" si="20"/>
        <v>0.01</v>
      </c>
      <c r="AF16" s="22">
        <f t="shared" si="21"/>
        <v>0.02</v>
      </c>
      <c r="AG16" s="22">
        <f t="shared" si="22"/>
        <v>0.02</v>
      </c>
      <c r="AH16" s="22">
        <f t="shared" si="23"/>
        <v>0.02</v>
      </c>
      <c r="AI16" s="22">
        <f t="shared" si="24"/>
        <v>0.02</v>
      </c>
      <c r="AJ16" s="22">
        <f t="shared" si="25"/>
        <v>0.02</v>
      </c>
    </row>
    <row r="17" spans="1:36" ht="12.95" customHeight="1">
      <c r="A17" s="21">
        <v>344</v>
      </c>
      <c r="B17" s="78" t="s">
        <v>516</v>
      </c>
      <c r="C17" s="79"/>
      <c r="D17" s="21">
        <v>8</v>
      </c>
      <c r="E17" s="21">
        <v>8</v>
      </c>
      <c r="F17" s="4">
        <f t="shared" si="0"/>
        <v>0.02</v>
      </c>
      <c r="G17" s="5" t="s">
        <v>525</v>
      </c>
      <c r="H17" s="21" t="s">
        <v>519</v>
      </c>
      <c r="I17" s="21" t="s">
        <v>527</v>
      </c>
      <c r="J17" s="1" t="s">
        <v>15</v>
      </c>
      <c r="K17" s="22">
        <f t="shared" si="1"/>
        <v>0.02</v>
      </c>
      <c r="L17" s="22">
        <f t="shared" si="2"/>
        <v>0.02</v>
      </c>
      <c r="M17" s="22">
        <f t="shared" si="3"/>
        <v>0.02</v>
      </c>
      <c r="N17" s="22">
        <f t="shared" si="4"/>
        <v>0.02</v>
      </c>
      <c r="O17" s="22">
        <f t="shared" si="5"/>
        <v>0.02</v>
      </c>
      <c r="P17" s="22">
        <f t="shared" si="26"/>
        <v>0.02</v>
      </c>
      <c r="Q17" s="22">
        <f t="shared" si="6"/>
        <v>0.02</v>
      </c>
      <c r="R17" s="22">
        <f t="shared" si="7"/>
        <v>0.02</v>
      </c>
      <c r="S17" s="22">
        <f t="shared" si="8"/>
        <v>0.02</v>
      </c>
      <c r="T17" s="22">
        <f t="shared" si="9"/>
        <v>0.02</v>
      </c>
      <c r="U17" s="22">
        <f t="shared" si="10"/>
        <v>0.02</v>
      </c>
      <c r="V17" s="22">
        <f t="shared" si="11"/>
        <v>0.02</v>
      </c>
      <c r="W17" s="22">
        <f t="shared" si="12"/>
        <v>0.02</v>
      </c>
      <c r="X17" s="22">
        <f t="shared" si="13"/>
        <v>0.02</v>
      </c>
      <c r="Y17" s="22">
        <f t="shared" si="14"/>
        <v>0.02</v>
      </c>
      <c r="Z17" s="22">
        <f t="shared" si="15"/>
        <v>0.02</v>
      </c>
      <c r="AA17" s="22">
        <f t="shared" si="16"/>
        <v>0.02</v>
      </c>
      <c r="AB17" s="22">
        <f t="shared" si="17"/>
        <v>0.02</v>
      </c>
      <c r="AC17" s="22">
        <f t="shared" si="18"/>
        <v>0.02</v>
      </c>
      <c r="AD17" s="22">
        <f t="shared" si="19"/>
        <v>0.03</v>
      </c>
      <c r="AE17" s="22">
        <f t="shared" si="20"/>
        <v>0.02</v>
      </c>
      <c r="AF17" s="22">
        <f t="shared" si="21"/>
        <v>0.02</v>
      </c>
      <c r="AG17" s="22">
        <f t="shared" si="22"/>
        <v>0.02</v>
      </c>
      <c r="AH17" s="22">
        <f t="shared" si="23"/>
        <v>0.02</v>
      </c>
      <c r="AI17" s="22">
        <f t="shared" si="24"/>
        <v>0.02</v>
      </c>
      <c r="AJ17" s="22">
        <f t="shared" si="25"/>
        <v>0.02</v>
      </c>
    </row>
    <row r="18" spans="1:36" ht="12.95" customHeight="1">
      <c r="A18" s="21">
        <v>345</v>
      </c>
      <c r="B18" s="78" t="s">
        <v>524</v>
      </c>
      <c r="C18" s="79"/>
      <c r="D18" s="21">
        <v>24</v>
      </c>
      <c r="E18" s="21">
        <v>18</v>
      </c>
      <c r="F18" s="4">
        <f t="shared" si="0"/>
        <v>0.37</v>
      </c>
      <c r="G18" s="5"/>
      <c r="H18" s="21"/>
      <c r="I18" s="21"/>
      <c r="J18" s="1" t="s">
        <v>15</v>
      </c>
      <c r="K18" s="22">
        <f t="shared" si="1"/>
        <v>0.36</v>
      </c>
      <c r="L18" s="22">
        <f t="shared" si="2"/>
        <v>0.4</v>
      </c>
      <c r="M18" s="22">
        <f t="shared" si="3"/>
        <v>0.4</v>
      </c>
      <c r="N18" s="22">
        <f t="shared" si="4"/>
        <v>0.4</v>
      </c>
      <c r="O18" s="22">
        <f t="shared" si="5"/>
        <v>0.4</v>
      </c>
      <c r="P18" s="22">
        <f t="shared" si="26"/>
        <v>0.4</v>
      </c>
      <c r="Q18" s="22">
        <f t="shared" si="6"/>
        <v>0.36</v>
      </c>
      <c r="R18" s="22">
        <f t="shared" si="7"/>
        <v>0.4</v>
      </c>
      <c r="S18" s="22">
        <f t="shared" si="8"/>
        <v>0.4</v>
      </c>
      <c r="T18" s="22">
        <f t="shared" si="9"/>
        <v>0.41</v>
      </c>
      <c r="U18" s="22">
        <f t="shared" si="10"/>
        <v>0.4</v>
      </c>
      <c r="V18" s="22">
        <f t="shared" si="11"/>
        <v>0.42</v>
      </c>
      <c r="W18" s="22">
        <f t="shared" si="12"/>
        <v>0.39</v>
      </c>
      <c r="X18" s="22">
        <f t="shared" si="13"/>
        <v>0.39</v>
      </c>
      <c r="Y18" s="22">
        <f t="shared" si="14"/>
        <v>0.36</v>
      </c>
      <c r="Z18" s="22">
        <f t="shared" si="15"/>
        <v>0.39</v>
      </c>
      <c r="AA18" s="22">
        <f t="shared" si="16"/>
        <v>0.35</v>
      </c>
      <c r="AB18" s="22">
        <f t="shared" si="17"/>
        <v>0.41</v>
      </c>
      <c r="AC18" s="22">
        <f t="shared" si="18"/>
        <v>0.41</v>
      </c>
      <c r="AD18" s="22">
        <f t="shared" si="19"/>
        <v>0.44</v>
      </c>
      <c r="AE18" s="22">
        <f t="shared" si="20"/>
        <v>0.37</v>
      </c>
      <c r="AF18" s="22">
        <f t="shared" si="21"/>
        <v>0.41</v>
      </c>
      <c r="AG18" s="22">
        <f t="shared" si="22"/>
        <v>0.35</v>
      </c>
      <c r="AH18" s="22">
        <f t="shared" si="23"/>
        <v>0.37</v>
      </c>
      <c r="AI18" s="22">
        <f t="shared" si="24"/>
        <v>0.39</v>
      </c>
      <c r="AJ18" s="22">
        <f t="shared" si="25"/>
        <v>0.37</v>
      </c>
    </row>
    <row r="19" spans="1:36" ht="12.95" customHeight="1">
      <c r="A19" s="21">
        <v>346</v>
      </c>
      <c r="B19" s="78" t="s">
        <v>511</v>
      </c>
      <c r="C19" s="79"/>
      <c r="D19" s="21">
        <v>14</v>
      </c>
      <c r="E19" s="21">
        <v>9</v>
      </c>
      <c r="F19" s="63">
        <v>0.08</v>
      </c>
      <c r="G19" s="5"/>
      <c r="H19" s="21"/>
      <c r="I19" s="21"/>
      <c r="J19" s="1" t="s">
        <v>15</v>
      </c>
      <c r="K19" s="22">
        <f t="shared" si="1"/>
        <v>7.0000000000000007E-2</v>
      </c>
      <c r="L19" s="22">
        <f t="shared" si="2"/>
        <v>7.0000000000000007E-2</v>
      </c>
      <c r="M19" s="22">
        <f t="shared" si="3"/>
        <v>7.0000000000000007E-2</v>
      </c>
      <c r="N19" s="22">
        <f t="shared" si="4"/>
        <v>7.0000000000000007E-2</v>
      </c>
      <c r="O19" s="22">
        <f t="shared" si="5"/>
        <v>0.08</v>
      </c>
      <c r="P19" s="22">
        <f t="shared" si="26"/>
        <v>7.0000000000000007E-2</v>
      </c>
      <c r="Q19" s="22">
        <f t="shared" si="6"/>
        <v>7.0000000000000007E-2</v>
      </c>
      <c r="R19" s="22">
        <f t="shared" si="7"/>
        <v>7.0000000000000007E-2</v>
      </c>
      <c r="S19" s="22">
        <f t="shared" si="8"/>
        <v>7.0000000000000007E-2</v>
      </c>
      <c r="T19" s="22">
        <f t="shared" si="9"/>
        <v>0.06</v>
      </c>
      <c r="U19" s="22">
        <f t="shared" si="10"/>
        <v>7.0000000000000007E-2</v>
      </c>
      <c r="V19" s="22">
        <f t="shared" si="11"/>
        <v>0.08</v>
      </c>
      <c r="W19" s="22">
        <f t="shared" si="12"/>
        <v>7.0000000000000007E-2</v>
      </c>
      <c r="X19" s="22">
        <f t="shared" si="13"/>
        <v>7.0000000000000007E-2</v>
      </c>
      <c r="Y19" s="22">
        <f t="shared" si="14"/>
        <v>0.06</v>
      </c>
      <c r="Z19" s="22">
        <f t="shared" si="15"/>
        <v>7.0000000000000007E-2</v>
      </c>
      <c r="AA19" s="22">
        <f t="shared" si="16"/>
        <v>7.0000000000000007E-2</v>
      </c>
      <c r="AB19" s="22">
        <f t="shared" si="17"/>
        <v>7.0000000000000007E-2</v>
      </c>
      <c r="AC19" s="22">
        <f t="shared" si="18"/>
        <v>7.0000000000000007E-2</v>
      </c>
      <c r="AD19" s="22">
        <f t="shared" si="19"/>
        <v>0.09</v>
      </c>
      <c r="AE19" s="22">
        <f t="shared" si="20"/>
        <v>0.06</v>
      </c>
      <c r="AF19" s="22">
        <f t="shared" si="21"/>
        <v>7.0000000000000007E-2</v>
      </c>
      <c r="AG19" s="22">
        <f t="shared" si="22"/>
        <v>7.0000000000000007E-2</v>
      </c>
      <c r="AH19" s="22">
        <f t="shared" si="23"/>
        <v>7.0000000000000007E-2</v>
      </c>
      <c r="AI19" s="22">
        <f t="shared" si="24"/>
        <v>7.0000000000000007E-2</v>
      </c>
      <c r="AJ19" s="22">
        <f t="shared" si="25"/>
        <v>7.0000000000000007E-2</v>
      </c>
    </row>
    <row r="20" spans="1:36" ht="12.95" customHeight="1">
      <c r="A20" s="21">
        <v>347</v>
      </c>
      <c r="B20" s="78" t="s">
        <v>511</v>
      </c>
      <c r="C20" s="79"/>
      <c r="D20" s="21">
        <v>14</v>
      </c>
      <c r="E20" s="21">
        <v>8</v>
      </c>
      <c r="F20" s="63">
        <v>7.0000000000000007E-2</v>
      </c>
      <c r="G20" s="5"/>
      <c r="H20" s="21" t="s">
        <v>519</v>
      </c>
      <c r="I20" s="21" t="s">
        <v>520</v>
      </c>
      <c r="J20" s="1" t="s">
        <v>15</v>
      </c>
      <c r="K20" s="22">
        <f t="shared" si="1"/>
        <v>0.06</v>
      </c>
      <c r="L20" s="22">
        <f t="shared" si="2"/>
        <v>0.06</v>
      </c>
      <c r="M20" s="22">
        <f t="shared" si="3"/>
        <v>0.06</v>
      </c>
      <c r="N20" s="22">
        <f t="shared" si="4"/>
        <v>0.06</v>
      </c>
      <c r="O20" s="22">
        <f t="shared" si="5"/>
        <v>7.0000000000000007E-2</v>
      </c>
      <c r="P20" s="22">
        <f t="shared" si="26"/>
        <v>0.06</v>
      </c>
      <c r="Q20" s="22">
        <f t="shared" si="6"/>
        <v>0.06</v>
      </c>
      <c r="R20" s="22">
        <f t="shared" si="7"/>
        <v>0.06</v>
      </c>
      <c r="S20" s="22">
        <f t="shared" si="8"/>
        <v>0.06</v>
      </c>
      <c r="T20" s="22">
        <f t="shared" si="9"/>
        <v>0.06</v>
      </c>
      <c r="U20" s="22">
        <f t="shared" si="10"/>
        <v>0.06</v>
      </c>
      <c r="V20" s="22">
        <f t="shared" si="11"/>
        <v>7.0000000000000007E-2</v>
      </c>
      <c r="W20" s="22">
        <f t="shared" si="12"/>
        <v>7.0000000000000007E-2</v>
      </c>
      <c r="X20" s="22">
        <f t="shared" si="13"/>
        <v>0.06</v>
      </c>
      <c r="Y20" s="22">
        <f t="shared" si="14"/>
        <v>0.06</v>
      </c>
      <c r="Z20" s="22">
        <f t="shared" si="15"/>
        <v>7.0000000000000007E-2</v>
      </c>
      <c r="AA20" s="22">
        <f t="shared" si="16"/>
        <v>0.06</v>
      </c>
      <c r="AB20" s="22">
        <f t="shared" si="17"/>
        <v>0.06</v>
      </c>
      <c r="AC20" s="22">
        <f t="shared" si="18"/>
        <v>0.06</v>
      </c>
      <c r="AD20" s="22">
        <f t="shared" si="19"/>
        <v>0.08</v>
      </c>
      <c r="AE20" s="22">
        <f t="shared" si="20"/>
        <v>0.05</v>
      </c>
      <c r="AF20" s="22">
        <f t="shared" si="21"/>
        <v>0.06</v>
      </c>
      <c r="AG20" s="22">
        <f t="shared" si="22"/>
        <v>0.06</v>
      </c>
      <c r="AH20" s="22">
        <f t="shared" si="23"/>
        <v>0.06</v>
      </c>
      <c r="AI20" s="22">
        <f t="shared" si="24"/>
        <v>7.0000000000000007E-2</v>
      </c>
      <c r="AJ20" s="22">
        <f t="shared" si="25"/>
        <v>0.06</v>
      </c>
    </row>
    <row r="21" spans="1:36" ht="12.95" customHeight="1">
      <c r="A21" s="21">
        <v>348</v>
      </c>
      <c r="B21" s="78" t="s">
        <v>512</v>
      </c>
      <c r="C21" s="79"/>
      <c r="D21" s="21">
        <v>10</v>
      </c>
      <c r="E21" s="21">
        <v>13</v>
      </c>
      <c r="F21" s="4">
        <f t="shared" si="0"/>
        <v>0.05</v>
      </c>
      <c r="G21" s="5" t="s">
        <v>518</v>
      </c>
      <c r="H21" s="21" t="s">
        <v>519</v>
      </c>
      <c r="I21" s="21" t="s">
        <v>520</v>
      </c>
      <c r="J21" s="1" t="s">
        <v>15</v>
      </c>
      <c r="K21" s="22">
        <f t="shared" si="1"/>
        <v>0.06</v>
      </c>
      <c r="L21" s="22">
        <f t="shared" si="2"/>
        <v>0.06</v>
      </c>
      <c r="M21" s="22">
        <f t="shared" si="3"/>
        <v>0.06</v>
      </c>
      <c r="N21" s="22">
        <f t="shared" si="4"/>
        <v>0.06</v>
      </c>
      <c r="O21" s="22">
        <f t="shared" si="5"/>
        <v>0.06</v>
      </c>
      <c r="P21" s="22">
        <f t="shared" si="26"/>
        <v>0.06</v>
      </c>
      <c r="Q21" s="22">
        <f t="shared" si="6"/>
        <v>0.05</v>
      </c>
      <c r="R21" s="22">
        <f t="shared" si="7"/>
        <v>0.05</v>
      </c>
      <c r="S21" s="22">
        <f t="shared" si="8"/>
        <v>0.06</v>
      </c>
      <c r="T21" s="22">
        <f t="shared" si="9"/>
        <v>0.06</v>
      </c>
      <c r="U21" s="22">
        <f t="shared" si="10"/>
        <v>0.05</v>
      </c>
      <c r="V21" s="22">
        <f t="shared" si="11"/>
        <v>0.06</v>
      </c>
      <c r="W21" s="22">
        <f t="shared" si="12"/>
        <v>0.06</v>
      </c>
      <c r="X21" s="22">
        <f t="shared" si="13"/>
        <v>0.06</v>
      </c>
      <c r="Y21" s="22">
        <f t="shared" si="14"/>
        <v>0.05</v>
      </c>
      <c r="Z21" s="22">
        <f t="shared" si="15"/>
        <v>0.06</v>
      </c>
      <c r="AA21" s="22">
        <f t="shared" si="16"/>
        <v>0.05</v>
      </c>
      <c r="AB21" s="22">
        <f t="shared" si="17"/>
        <v>0.05</v>
      </c>
      <c r="AC21" s="22">
        <f t="shared" si="18"/>
        <v>0.05</v>
      </c>
      <c r="AD21" s="22">
        <f t="shared" si="19"/>
        <v>7.0000000000000007E-2</v>
      </c>
      <c r="AE21" s="22">
        <f t="shared" si="20"/>
        <v>0.05</v>
      </c>
      <c r="AF21" s="22">
        <f t="shared" si="21"/>
        <v>0.05</v>
      </c>
      <c r="AG21" s="22">
        <f t="shared" si="22"/>
        <v>0.05</v>
      </c>
      <c r="AH21" s="22">
        <f t="shared" si="23"/>
        <v>0.05</v>
      </c>
      <c r="AI21" s="22">
        <f t="shared" si="24"/>
        <v>0.06</v>
      </c>
      <c r="AJ21" s="22">
        <f t="shared" si="25"/>
        <v>0.05</v>
      </c>
    </row>
    <row r="22" spans="1:36" ht="12.95" customHeight="1">
      <c r="A22" s="21">
        <v>349</v>
      </c>
      <c r="B22" s="78" t="s">
        <v>512</v>
      </c>
      <c r="C22" s="79"/>
      <c r="D22" s="21">
        <v>34</v>
      </c>
      <c r="E22" s="21">
        <v>20</v>
      </c>
      <c r="F22" s="4">
        <f t="shared" si="0"/>
        <v>0.8</v>
      </c>
      <c r="G22" s="5" t="s">
        <v>518</v>
      </c>
      <c r="H22" s="21" t="s">
        <v>519</v>
      </c>
      <c r="I22" s="21" t="s">
        <v>520</v>
      </c>
      <c r="J22" s="1" t="s">
        <v>15</v>
      </c>
      <c r="K22" s="22">
        <f t="shared" si="1"/>
        <v>0.74</v>
      </c>
      <c r="L22" s="22">
        <f t="shared" si="2"/>
        <v>0.85</v>
      </c>
      <c r="M22" s="22">
        <f t="shared" si="3"/>
        <v>0.83</v>
      </c>
      <c r="N22" s="22">
        <f t="shared" si="4"/>
        <v>0.82</v>
      </c>
      <c r="O22" s="22">
        <f t="shared" si="5"/>
        <v>0.83</v>
      </c>
      <c r="P22" s="22">
        <f t="shared" si="26"/>
        <v>0.82</v>
      </c>
      <c r="Q22" s="22">
        <f t="shared" si="6"/>
        <v>0.76</v>
      </c>
      <c r="R22" s="22">
        <f t="shared" si="7"/>
        <v>0.87</v>
      </c>
      <c r="S22" s="22">
        <f t="shared" si="8"/>
        <v>0.84</v>
      </c>
      <c r="T22" s="22">
        <f t="shared" si="9"/>
        <v>0.85</v>
      </c>
      <c r="U22" s="22">
        <f t="shared" si="10"/>
        <v>0.85</v>
      </c>
      <c r="V22" s="22">
        <f t="shared" si="11"/>
        <v>0.91</v>
      </c>
      <c r="W22" s="22">
        <f t="shared" si="12"/>
        <v>0.82</v>
      </c>
      <c r="X22" s="22">
        <f t="shared" si="13"/>
        <v>0.82</v>
      </c>
      <c r="Y22" s="22">
        <f t="shared" si="14"/>
        <v>0.81</v>
      </c>
      <c r="Z22" s="22">
        <f t="shared" si="15"/>
        <v>0.82</v>
      </c>
      <c r="AA22" s="22">
        <f t="shared" si="16"/>
        <v>0.72</v>
      </c>
      <c r="AB22" s="22">
        <f t="shared" si="17"/>
        <v>0.91</v>
      </c>
      <c r="AC22" s="22">
        <f t="shared" si="18"/>
        <v>0.89</v>
      </c>
      <c r="AD22" s="22">
        <f t="shared" si="19"/>
        <v>0.87</v>
      </c>
      <c r="AE22" s="22">
        <f t="shared" si="20"/>
        <v>0.81</v>
      </c>
      <c r="AF22" s="22">
        <f t="shared" si="21"/>
        <v>0.87</v>
      </c>
      <c r="AG22" s="22">
        <f t="shared" si="22"/>
        <v>0.75</v>
      </c>
      <c r="AH22" s="22">
        <f t="shared" si="23"/>
        <v>0.8</v>
      </c>
      <c r="AI22" s="22">
        <f t="shared" si="24"/>
        <v>0.82</v>
      </c>
      <c r="AJ22" s="22">
        <f t="shared" si="25"/>
        <v>0.8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563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19</v>
      </c>
      <c r="D47" s="13">
        <f>COUNTIF(G4:G43,"*下層*")</f>
        <v>0</v>
      </c>
      <c r="E47" s="13">
        <f>COUNTA(A4:A43)</f>
        <v>19</v>
      </c>
      <c r="F47" s="9"/>
      <c r="G47" s="14">
        <f>C47*100</f>
        <v>1900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12</v>
      </c>
      <c r="D48" s="13" t="str">
        <f>IF(D47&gt;0,ROUND(SUMIF(G4:G43,"*下層*",E4:E43)/D47,0),"")</f>
        <v/>
      </c>
      <c r="E48" s="13">
        <f>ROUND(SUM(E4:E43)/E47,0)</f>
        <v>12</v>
      </c>
      <c r="F48" s="12"/>
      <c r="G48" s="14">
        <f>C48</f>
        <v>12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16</v>
      </c>
      <c r="D49" s="13" t="str">
        <f>IF(D47&gt;0,ROUND(SUMIF(G4:G43,"*下層*",D4:D43)/D47,0),"")</f>
        <v/>
      </c>
      <c r="E49" s="13">
        <f>ROUND(SUM(D4:D43)/E47,0)</f>
        <v>16</v>
      </c>
      <c r="F49" s="12"/>
      <c r="G49" s="14">
        <f>C49</f>
        <v>16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3.8999999999999995</v>
      </c>
      <c r="D50" s="15">
        <f>SUMIF(G4:G43,"*下層*",F4:F43)</f>
        <v>0</v>
      </c>
      <c r="E50" s="4">
        <f>SUM(F4:F43)</f>
        <v>3.8999999999999995</v>
      </c>
      <c r="F50" s="12"/>
      <c r="G50" s="16">
        <f>C50*100</f>
        <v>389.99999999999994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形状比＝75、Sr＝19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13</v>
      </c>
      <c r="D54" s="13">
        <f>COUNTIF(H4:H43,"▲")</f>
        <v>0</v>
      </c>
      <c r="E54" s="13">
        <f>COUNTA(H4:H43)</f>
        <v>13</v>
      </c>
      <c r="F54" s="9"/>
      <c r="G54" s="14">
        <f>C54*100</f>
        <v>1300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11</v>
      </c>
      <c r="D55" s="13" t="str">
        <f>IF(D54&gt;0,ROUND(SUMIF(H4:H43,"▲",E4:E43)/D54,0),"")</f>
        <v/>
      </c>
      <c r="E55" s="13">
        <f>ROUND(SUMIF(H4:H43,"*",E4:E43)/E54,0)</f>
        <v>11</v>
      </c>
      <c r="F55" s="12"/>
      <c r="G55" s="14">
        <f>C55</f>
        <v>11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16</v>
      </c>
      <c r="D56" s="13" t="str">
        <f>IF(D54&gt;0,ROUND(SUMIF(H4:H43,"▲",D4:D43)/D54,0),"")</f>
        <v/>
      </c>
      <c r="E56" s="13">
        <f>ROUND(SUMIF(H4:H43,"*",D4:D43)/E54,0)</f>
        <v>16</v>
      </c>
      <c r="F56" s="12"/>
      <c r="G56" s="14">
        <f>C56</f>
        <v>16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2.5700000000000003</v>
      </c>
      <c r="D57" s="15">
        <f>SUMIF(H4:H43,"▲",F4:F43)</f>
        <v>0</v>
      </c>
      <c r="E57" s="15">
        <f>SUM(C57:D57)</f>
        <v>2.5700000000000003</v>
      </c>
      <c r="F57" s="12"/>
      <c r="G57" s="18">
        <f>C57*100</f>
        <v>257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5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68.400000000000006</v>
      </c>
      <c r="D61" s="19" t="str">
        <f>IF(D47&gt;0,ROUND(D54/D47*100,1),"")</f>
        <v/>
      </c>
      <c r="E61" s="19">
        <f>ROUND(E54/E47*100,1)</f>
        <v>68.400000000000006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65.900000000000006</v>
      </c>
      <c r="D62" s="19" t="str">
        <f>IF(D47&gt;0,ROUND(D57/D50*100,1),"")</f>
        <v/>
      </c>
      <c r="E62" s="19">
        <f>ROUND(E57/E50*100,1)</f>
        <v>65.900000000000006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13</v>
      </c>
      <c r="D67" s="13" t="str">
        <f>IF(D66&gt;0,ROUND(SUMIFS(E4:E43,G4:G43,"*下層*",H4:H43,"")/D66,0),"")</f>
        <v/>
      </c>
      <c r="E67" s="13">
        <f>IF(E66&gt;0,ROUND(SUMIF(H4:H43,"",E4:E43)/E66,0),"")</f>
        <v>13</v>
      </c>
      <c r="F67" s="12"/>
      <c r="G67" s="14">
        <f>C67</f>
        <v>13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18</v>
      </c>
      <c r="D68" s="13" t="str">
        <f>IF(D66&gt;0,ROUND(SUMIFS(D4:D43,G4:G43,"*下層*",H4:H43,"")/D66,0),"")</f>
        <v/>
      </c>
      <c r="E68" s="13">
        <f>IF(E66&gt;0,ROUND(SUMIF(H4:H43,"",D4:D43)/E66,0),"")</f>
        <v>18</v>
      </c>
      <c r="F68" s="12"/>
      <c r="G68" s="14">
        <f>C68</f>
        <v>18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1.3299999999999992</v>
      </c>
      <c r="D69" s="15" t="str">
        <f>IF(D66&gt;0,D50-D57,"")</f>
        <v/>
      </c>
      <c r="E69" s="4">
        <f>SUM(C69:D69)</f>
        <v>1.3299999999999992</v>
      </c>
      <c r="F69" s="12"/>
      <c r="G69" s="16">
        <f>C69*100</f>
        <v>132.99999999999991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形状比＝72、Sr＝31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0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43" priority="16" stopIfTrue="1">
      <formula>AND(($H4="スギ"),(#REF!&lt;12))</formula>
    </cfRule>
  </conditionalFormatting>
  <conditionalFormatting sqref="L4:L43">
    <cfRule type="expression" dxfId="142" priority="15" stopIfTrue="1">
      <formula>AND(($H4="スギ"),(#REF!&lt;22),(#REF!&gt;=12))</formula>
    </cfRule>
  </conditionalFormatting>
  <conditionalFormatting sqref="M4:M43">
    <cfRule type="expression" dxfId="141" priority="14" stopIfTrue="1">
      <formula>AND(($H4="スギ"),(#REF!&lt;32),(#REF!&gt;=22))</formula>
    </cfRule>
  </conditionalFormatting>
  <conditionalFormatting sqref="N4:N43">
    <cfRule type="expression" dxfId="140" priority="13" stopIfTrue="1">
      <formula>AND(($H4="スギ"),(#REF!&lt;42),(#REF!&gt;=32))</formula>
    </cfRule>
  </conditionalFormatting>
  <conditionalFormatting sqref="S4:S43">
    <cfRule type="expression" dxfId="139" priority="9" stopIfTrue="1">
      <formula>AND(($H4="ヒノキ"),(#REF!&lt;32),(#REF!&gt;=22))</formula>
    </cfRule>
  </conditionalFormatting>
  <conditionalFormatting sqref="Z4:AF43 U4:U43 AJ4:AJ43 O4:P43">
    <cfRule type="expression" dxfId="138" priority="12" stopIfTrue="1">
      <formula>AND(($H4="スギ"),(#REF!&gt;=42))</formula>
    </cfRule>
  </conditionalFormatting>
  <conditionalFormatting sqref="Z4:AF43 AJ4:AJ43 T4:U43">
    <cfRule type="expression" dxfId="137" priority="8" stopIfTrue="1">
      <formula>AND(($H4="ヒノキ"),(#REF!&gt;=32))</formula>
    </cfRule>
  </conditionalFormatting>
  <conditionalFormatting sqref="AA4:AA43 Q4:Q43">
    <cfRule type="expression" dxfId="136" priority="11" stopIfTrue="1">
      <formula>AND(($H4="ヒノキ"),(#REF!&lt;12))</formula>
    </cfRule>
  </conditionalFormatting>
  <conditionalFormatting sqref="AA4:AA43 V4:V43">
    <cfRule type="expression" dxfId="135" priority="7" stopIfTrue="1">
      <formula>AND(($H4="アカマツ"),(#REF!&lt;12))</formula>
    </cfRule>
  </conditionalFormatting>
  <conditionalFormatting sqref="AB4:AB43 W4:W43">
    <cfRule type="expression" dxfId="134" priority="6" stopIfTrue="1">
      <formula>AND(($H4="アカマツ"),(#REF!&lt;22),(#REF!&gt;=12))</formula>
    </cfRule>
  </conditionalFormatting>
  <conditionalFormatting sqref="AB4:AE43 R4:R43">
    <cfRule type="expression" dxfId="133" priority="10" stopIfTrue="1">
      <formula>AND(($H4="ヒノキ"),(#REF!&lt;22),(#REF!&gt;=12))</formula>
    </cfRule>
  </conditionalFormatting>
  <conditionalFormatting sqref="AC4:AC43 X4:X43">
    <cfRule type="expression" dxfId="132" priority="5" stopIfTrue="1">
      <formula>AND(($H4="アカマツ"),(#REF!&lt;42),(#REF!&gt;=22))</formula>
    </cfRule>
  </conditionalFormatting>
  <conditionalFormatting sqref="AG4:AG43">
    <cfRule type="expression" dxfId="131" priority="3" stopIfTrue="1">
      <formula>AND(($H4&lt;&gt;"スギ"),($H4&lt;&gt;"ヒノキ"),($H4&lt;&gt;"アカマツ"),(#REF!&lt;12))</formula>
    </cfRule>
  </conditionalFormatting>
  <conditionalFormatting sqref="AH4:AH43">
    <cfRule type="expression" dxfId="13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2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12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5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B9975-84F2-489E-804C-5CCD94892EE6}">
  <sheetPr>
    <tabColor rgb="FFFFFF00"/>
  </sheetPr>
  <dimension ref="A1:AJ120"/>
  <sheetViews>
    <sheetView showGridLines="0" view="pageBreakPreview" topLeftCell="A31" zoomScale="98" zoomScaleNormal="85" zoomScaleSheetLayoutView="98" workbookViewId="0">
      <selection activeCell="J72" sqref="J72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261</v>
      </c>
      <c r="B2" s="65"/>
      <c r="C2" s="65"/>
      <c r="D2" s="65"/>
      <c r="E2" s="65"/>
      <c r="F2" s="65"/>
      <c r="G2" s="65"/>
      <c r="H2" s="66" t="s">
        <v>509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311</v>
      </c>
      <c r="B4" s="78" t="s">
        <v>521</v>
      </c>
      <c r="C4" s="79"/>
      <c r="D4" s="21">
        <v>26</v>
      </c>
      <c r="E4" s="21">
        <v>20</v>
      </c>
      <c r="F4" s="4">
        <f t="shared" ref="F4:F43" si="0">IF(D4&gt;0,IF(B4="スギ",P4,IF(B4="ヒノキ",U4,IF(B4="アカマツ",Z4,IF(B4="カラマツ",AF4,AJ4)))),"")</f>
        <v>0.48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0.46</v>
      </c>
      <c r="L4" s="22">
        <f t="shared" ref="L4:L43" si="2">ROUND(10^(-5+0.73504+1.83346*LOG(D4)+1.06569*LOG(E4)),2)</f>
        <v>0.52</v>
      </c>
      <c r="M4" s="22">
        <f t="shared" ref="M4:M43" si="3">ROUND(10^(-5+0.71514+1.74357*LOG(D4)+1.17719*LOG(E4)),2)</f>
        <v>0.52</v>
      </c>
      <c r="N4" s="22">
        <f t="shared" ref="N4:N43" si="4">ROUND(10^(-5+0.82956+1.76381*LOG(D4)+1.06412*LOG(E4)),2)</f>
        <v>0.51</v>
      </c>
      <c r="O4" s="22">
        <f t="shared" ref="O4:O43" si="5">ROUND(10^(-5+0.88226+1.79204*LOG(D4)+0.99303*LOG(E4)),2)</f>
        <v>0.51</v>
      </c>
      <c r="P4" s="22">
        <f>HLOOKUP($D4,K$3:O$43,MATCH($A4,$A$3:$A$43,0),1)</f>
        <v>0.52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22">
        <f t="shared" ref="R4:R43" si="7">ROUND(10^(1.905709*LOG(D4)+1.011385*LOG(E4)-4.293729),2)</f>
        <v>0.52</v>
      </c>
      <c r="S4" s="22">
        <f t="shared" ref="S4:S43" si="8">ROUND(10^(1.771888*LOG(D4)+1.138415*LOG(E4)-4.271259),2)</f>
        <v>0.52</v>
      </c>
      <c r="T4" s="22">
        <f t="shared" ref="T4:T43" si="9">ROUND(10^(1.671519*LOG(D4)+1.363617*LOG(E4)-4.404407),2)</f>
        <v>0.54</v>
      </c>
      <c r="U4" s="22">
        <f t="shared" ref="U4:U43" si="10">HLOOKUP($D4,Q$3:T$43,MATCH($A4,$A$3:$A$43,0),1)</f>
        <v>0.52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22">
        <f t="shared" ref="W4:W43" si="12">ROUND(10^(-4.155639+1.847898*LOG(D4)+0.951955*LOG(E4)),2)</f>
        <v>0.5</v>
      </c>
      <c r="X4" s="22">
        <f t="shared" ref="X4:X43" si="13">ROUND(10^(-4.194535+1.804172*LOG(D4)+1.034248*LOG(E4)),2)</f>
        <v>0.51</v>
      </c>
      <c r="Y4" s="22">
        <f t="shared" ref="Y4:Y43" si="14">ROUND(10^(-4.42347+2.006485*LOG(D4)+0.967757*LOG(E4)),2)</f>
        <v>0.47</v>
      </c>
      <c r="Z4" s="22">
        <f t="shared" ref="Z4:Z43" si="15">HLOOKUP($D4,V$3:Y$43,MATCH($A4,$A$3:$A$43,0),1)</f>
        <v>0.51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22">
        <f t="shared" ref="AB4:AB43" si="17">ROUND(10^(1.979213*LOG(D4)+0.998347*LOG(E4)-4.369281),2)</f>
        <v>0.54</v>
      </c>
      <c r="AC4" s="22">
        <f t="shared" ref="AC4:AC43" si="18">ROUND(10^(1.904401*LOG(D4)+1.062478*LOG(E4)-4.348104),2)</f>
        <v>0.54</v>
      </c>
      <c r="AD4" s="22">
        <f t="shared" ref="AD4:AD43" si="19">ROUND(10^(1.640825*LOG(D4)+1.080387*LOG(E4)-3.976731),2)</f>
        <v>0.56000000000000005</v>
      </c>
      <c r="AE4" s="22">
        <f t="shared" ref="AE4:AE43" si="20">ROUND(10^(1.90887*LOG(D4)+1.088002*LOG(E4)-4.431495),2)</f>
        <v>0.48</v>
      </c>
      <c r="AF4" s="22">
        <f t="shared" ref="AF4:AF43" si="21">HLOOKUP($D4,AA$3:AE$43,MATCH($A4,$A$3:$A$43,0),1)</f>
        <v>0.54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22">
        <f t="shared" ref="AH4:AH43" si="23">ROUND(10^(1.93813902*LOG(D4)+0.96697002*LOG(E4)-4.32216295),2)</f>
        <v>0.48</v>
      </c>
      <c r="AI4" s="22">
        <f t="shared" ref="AI4:AI43" si="24">ROUND(10^(1.82464098*LOG(D4)+0.97625989*LOG(E4)-4.15096808),2)</f>
        <v>0.5</v>
      </c>
      <c r="AJ4" s="22">
        <f t="shared" ref="AJ4:AJ43" si="25">HLOOKUP($D4,AG$3:AI$43,MATCH($A4,$A$3:$A$43,0),1)</f>
        <v>0.48</v>
      </c>
    </row>
    <row r="5" spans="1:36" ht="12.95" customHeight="1">
      <c r="A5" s="21">
        <v>312</v>
      </c>
      <c r="B5" s="78" t="s">
        <v>511</v>
      </c>
      <c r="C5" s="79"/>
      <c r="D5" s="21">
        <v>50</v>
      </c>
      <c r="E5" s="21">
        <v>22</v>
      </c>
      <c r="F5" s="63">
        <v>2.0299999999999998</v>
      </c>
      <c r="G5" s="5"/>
      <c r="H5" s="21" t="s">
        <v>519</v>
      </c>
      <c r="I5" s="21" t="s">
        <v>520</v>
      </c>
      <c r="J5" s="1" t="s">
        <v>15</v>
      </c>
      <c r="K5" s="22">
        <f t="shared" si="1"/>
        <v>1.6</v>
      </c>
      <c r="L5" s="22">
        <f t="shared" si="2"/>
        <v>1.91</v>
      </c>
      <c r="M5" s="22">
        <f t="shared" si="3"/>
        <v>1.81</v>
      </c>
      <c r="N5" s="22">
        <f t="shared" si="4"/>
        <v>1.8</v>
      </c>
      <c r="O5" s="22">
        <f t="shared" si="5"/>
        <v>1.82</v>
      </c>
      <c r="P5" s="22">
        <f t="shared" ref="P5:P43" si="26">HLOOKUP($D5,K$3:O$43,MATCH(A5,$A$3:$A$43,0),1)</f>
        <v>1.82</v>
      </c>
      <c r="Q5" s="22">
        <f t="shared" si="6"/>
        <v>1.67</v>
      </c>
      <c r="R5" s="22">
        <f t="shared" si="7"/>
        <v>2</v>
      </c>
      <c r="S5" s="22">
        <f t="shared" si="8"/>
        <v>1.85</v>
      </c>
      <c r="T5" s="22">
        <f t="shared" si="9"/>
        <v>1.85</v>
      </c>
      <c r="U5" s="22">
        <f t="shared" si="10"/>
        <v>1.85</v>
      </c>
      <c r="V5" s="22">
        <f t="shared" si="11"/>
        <v>2.1</v>
      </c>
      <c r="W5" s="22">
        <f t="shared" si="12"/>
        <v>1.83</v>
      </c>
      <c r="X5" s="22">
        <f t="shared" si="13"/>
        <v>1.82</v>
      </c>
      <c r="Y5" s="22">
        <f t="shared" si="14"/>
        <v>1.93</v>
      </c>
      <c r="Z5" s="22">
        <f t="shared" si="15"/>
        <v>1.93</v>
      </c>
      <c r="AA5" s="22">
        <f t="shared" si="16"/>
        <v>1.59</v>
      </c>
      <c r="AB5" s="22">
        <f t="shared" si="17"/>
        <v>2.16</v>
      </c>
      <c r="AC5" s="22">
        <f t="shared" si="18"/>
        <v>2.06</v>
      </c>
      <c r="AD5" s="22">
        <f t="shared" si="19"/>
        <v>1.83</v>
      </c>
      <c r="AE5" s="22">
        <f t="shared" si="20"/>
        <v>1.87</v>
      </c>
      <c r="AF5" s="22">
        <f t="shared" si="21"/>
        <v>1.87</v>
      </c>
      <c r="AG5" s="22">
        <f t="shared" si="22"/>
        <v>1.71</v>
      </c>
      <c r="AH5" s="22">
        <f t="shared" si="23"/>
        <v>1.86</v>
      </c>
      <c r="AI5" s="22">
        <f t="shared" si="24"/>
        <v>1.82</v>
      </c>
      <c r="AJ5" s="22">
        <f t="shared" si="25"/>
        <v>1.82</v>
      </c>
    </row>
    <row r="6" spans="1:36" ht="12.95" customHeight="1">
      <c r="A6" s="21">
        <v>313</v>
      </c>
      <c r="B6" s="78" t="s">
        <v>513</v>
      </c>
      <c r="C6" s="79"/>
      <c r="D6" s="21">
        <v>32</v>
      </c>
      <c r="E6" s="21">
        <v>20</v>
      </c>
      <c r="F6" s="4">
        <f t="shared" si="0"/>
        <v>0.71</v>
      </c>
      <c r="G6" s="5"/>
      <c r="H6" s="21" t="s">
        <v>519</v>
      </c>
      <c r="I6" s="21" t="s">
        <v>520</v>
      </c>
      <c r="J6" s="1" t="s">
        <v>15</v>
      </c>
      <c r="K6" s="22">
        <f t="shared" si="1"/>
        <v>0.67</v>
      </c>
      <c r="L6" s="22">
        <f t="shared" si="2"/>
        <v>0.76</v>
      </c>
      <c r="M6" s="22">
        <f t="shared" si="3"/>
        <v>0.74</v>
      </c>
      <c r="N6" s="22">
        <f t="shared" si="4"/>
        <v>0.74</v>
      </c>
      <c r="O6" s="22">
        <f t="shared" si="5"/>
        <v>0.74</v>
      </c>
      <c r="P6" s="22">
        <f t="shared" si="26"/>
        <v>0.74</v>
      </c>
      <c r="Q6" s="22">
        <f t="shared" si="6"/>
        <v>0.68</v>
      </c>
      <c r="R6" s="22">
        <f t="shared" si="7"/>
        <v>0.78</v>
      </c>
      <c r="S6" s="22">
        <f t="shared" si="8"/>
        <v>0.75</v>
      </c>
      <c r="T6" s="22">
        <f t="shared" si="9"/>
        <v>0.77</v>
      </c>
      <c r="U6" s="22">
        <f t="shared" si="10"/>
        <v>0.77</v>
      </c>
      <c r="V6" s="22">
        <f t="shared" si="11"/>
        <v>0.81</v>
      </c>
      <c r="W6" s="22">
        <f t="shared" si="12"/>
        <v>0.73</v>
      </c>
      <c r="X6" s="22">
        <f t="shared" si="13"/>
        <v>0.74</v>
      </c>
      <c r="Y6" s="22">
        <f t="shared" si="14"/>
        <v>0.72</v>
      </c>
      <c r="Z6" s="22">
        <f t="shared" si="15"/>
        <v>0.74</v>
      </c>
      <c r="AA6" s="22">
        <f t="shared" si="16"/>
        <v>0.65</v>
      </c>
      <c r="AB6" s="22">
        <f t="shared" si="17"/>
        <v>0.81</v>
      </c>
      <c r="AC6" s="22">
        <f t="shared" si="18"/>
        <v>0.8</v>
      </c>
      <c r="AD6" s="22">
        <f t="shared" si="19"/>
        <v>0.79</v>
      </c>
      <c r="AE6" s="22">
        <f t="shared" si="20"/>
        <v>0.72</v>
      </c>
      <c r="AF6" s="22">
        <f t="shared" si="21"/>
        <v>0.79</v>
      </c>
      <c r="AG6" s="22">
        <f t="shared" si="22"/>
        <v>0.66</v>
      </c>
      <c r="AH6" s="22">
        <f t="shared" si="23"/>
        <v>0.71</v>
      </c>
      <c r="AI6" s="22">
        <f t="shared" si="24"/>
        <v>0.73</v>
      </c>
      <c r="AJ6" s="22">
        <f t="shared" si="25"/>
        <v>0.71</v>
      </c>
    </row>
    <row r="7" spans="1:36" ht="12.95" customHeight="1">
      <c r="A7" s="21">
        <v>314</v>
      </c>
      <c r="B7" s="78" t="s">
        <v>521</v>
      </c>
      <c r="C7" s="79"/>
      <c r="D7" s="21">
        <v>34</v>
      </c>
      <c r="E7" s="21">
        <v>18</v>
      </c>
      <c r="F7" s="4">
        <f t="shared" si="0"/>
        <v>0.72</v>
      </c>
      <c r="G7" s="5"/>
      <c r="H7" s="21"/>
      <c r="I7" s="21"/>
      <c r="J7" s="1" t="s">
        <v>15</v>
      </c>
      <c r="K7" s="22">
        <f t="shared" si="1"/>
        <v>0.66</v>
      </c>
      <c r="L7" s="22">
        <f t="shared" si="2"/>
        <v>0.76</v>
      </c>
      <c r="M7" s="22">
        <f t="shared" si="3"/>
        <v>0.73</v>
      </c>
      <c r="N7" s="22">
        <f t="shared" si="4"/>
        <v>0.74</v>
      </c>
      <c r="O7" s="22">
        <f t="shared" si="5"/>
        <v>0.75</v>
      </c>
      <c r="P7" s="22">
        <f t="shared" si="26"/>
        <v>0.74</v>
      </c>
      <c r="Q7" s="22">
        <f t="shared" si="6"/>
        <v>0.68</v>
      </c>
      <c r="R7" s="22">
        <f t="shared" si="7"/>
        <v>0.78</v>
      </c>
      <c r="S7" s="22">
        <f t="shared" si="8"/>
        <v>0.74</v>
      </c>
      <c r="T7" s="22">
        <f t="shared" si="9"/>
        <v>0.74</v>
      </c>
      <c r="U7" s="22">
        <f t="shared" si="10"/>
        <v>0.74</v>
      </c>
      <c r="V7" s="22">
        <f t="shared" si="11"/>
        <v>0.82</v>
      </c>
      <c r="W7" s="22">
        <f t="shared" si="12"/>
        <v>0.74</v>
      </c>
      <c r="X7" s="22">
        <f t="shared" si="13"/>
        <v>0.74</v>
      </c>
      <c r="Y7" s="22">
        <f t="shared" si="14"/>
        <v>0.73</v>
      </c>
      <c r="Z7" s="22">
        <f t="shared" si="15"/>
        <v>0.74</v>
      </c>
      <c r="AA7" s="22">
        <f t="shared" si="16"/>
        <v>0.65</v>
      </c>
      <c r="AB7" s="22">
        <f t="shared" si="17"/>
        <v>0.82</v>
      </c>
      <c r="AC7" s="22">
        <f t="shared" si="18"/>
        <v>0.8</v>
      </c>
      <c r="AD7" s="22">
        <f t="shared" si="19"/>
        <v>0.78</v>
      </c>
      <c r="AE7" s="22">
        <f t="shared" si="20"/>
        <v>0.72</v>
      </c>
      <c r="AF7" s="22">
        <f t="shared" si="21"/>
        <v>0.78</v>
      </c>
      <c r="AG7" s="22">
        <f t="shared" si="22"/>
        <v>0.68</v>
      </c>
      <c r="AH7" s="22">
        <f t="shared" si="23"/>
        <v>0.72</v>
      </c>
      <c r="AI7" s="22">
        <f t="shared" si="24"/>
        <v>0.74</v>
      </c>
      <c r="AJ7" s="22">
        <f t="shared" si="25"/>
        <v>0.72</v>
      </c>
    </row>
    <row r="8" spans="1:36" ht="12.95" customHeight="1">
      <c r="A8" s="21">
        <v>315</v>
      </c>
      <c r="B8" s="78" t="s">
        <v>511</v>
      </c>
      <c r="C8" s="79"/>
      <c r="D8" s="21">
        <v>10</v>
      </c>
      <c r="E8" s="21">
        <v>6</v>
      </c>
      <c r="F8" s="63">
        <v>0.03</v>
      </c>
      <c r="G8" s="5"/>
      <c r="H8" s="21" t="s">
        <v>519</v>
      </c>
      <c r="I8" s="21" t="s">
        <v>520</v>
      </c>
      <c r="J8" s="1" t="s">
        <v>15</v>
      </c>
      <c r="K8" s="22">
        <f t="shared" si="1"/>
        <v>0.03</v>
      </c>
      <c r="L8" s="22">
        <f t="shared" si="2"/>
        <v>0.02</v>
      </c>
      <c r="M8" s="22">
        <f t="shared" si="3"/>
        <v>0.02</v>
      </c>
      <c r="N8" s="22">
        <f t="shared" si="4"/>
        <v>0.03</v>
      </c>
      <c r="O8" s="22">
        <f t="shared" si="5"/>
        <v>0.03</v>
      </c>
      <c r="P8" s="22">
        <f t="shared" si="26"/>
        <v>0.03</v>
      </c>
      <c r="Q8" s="22">
        <f t="shared" si="6"/>
        <v>0.03</v>
      </c>
      <c r="R8" s="22">
        <f t="shared" si="7"/>
        <v>0.03</v>
      </c>
      <c r="S8" s="22">
        <f t="shared" si="8"/>
        <v>0.02</v>
      </c>
      <c r="T8" s="22">
        <f t="shared" si="9"/>
        <v>0.02</v>
      </c>
      <c r="U8" s="22">
        <f t="shared" si="10"/>
        <v>0.03</v>
      </c>
      <c r="V8" s="22">
        <f t="shared" si="11"/>
        <v>0.03</v>
      </c>
      <c r="W8" s="22">
        <f t="shared" si="12"/>
        <v>0.03</v>
      </c>
      <c r="X8" s="22">
        <f t="shared" si="13"/>
        <v>0.03</v>
      </c>
      <c r="Y8" s="22">
        <f t="shared" si="14"/>
        <v>0.02</v>
      </c>
      <c r="Z8" s="22">
        <f t="shared" si="15"/>
        <v>0.03</v>
      </c>
      <c r="AA8" s="22">
        <f t="shared" si="16"/>
        <v>0.02</v>
      </c>
      <c r="AB8" s="22">
        <f t="shared" si="17"/>
        <v>0.02</v>
      </c>
      <c r="AC8" s="22">
        <f t="shared" si="18"/>
        <v>0.02</v>
      </c>
      <c r="AD8" s="22">
        <f t="shared" si="19"/>
        <v>0.03</v>
      </c>
      <c r="AE8" s="22">
        <f t="shared" si="20"/>
        <v>0.02</v>
      </c>
      <c r="AF8" s="22">
        <f t="shared" si="21"/>
        <v>0.02</v>
      </c>
      <c r="AG8" s="22">
        <f t="shared" si="22"/>
        <v>0.03</v>
      </c>
      <c r="AH8" s="22">
        <f t="shared" si="23"/>
        <v>0.02</v>
      </c>
      <c r="AI8" s="22">
        <f t="shared" si="24"/>
        <v>0.03</v>
      </c>
      <c r="AJ8" s="22">
        <f t="shared" si="25"/>
        <v>0.03</v>
      </c>
    </row>
    <row r="9" spans="1:36" ht="12.95" customHeight="1">
      <c r="A9" s="21">
        <v>316</v>
      </c>
      <c r="B9" s="78" t="s">
        <v>513</v>
      </c>
      <c r="C9" s="79"/>
      <c r="D9" s="21">
        <v>10</v>
      </c>
      <c r="E9" s="21">
        <v>11</v>
      </c>
      <c r="F9" s="4">
        <f t="shared" si="0"/>
        <v>0.04</v>
      </c>
      <c r="G9" s="5"/>
      <c r="H9" s="21"/>
      <c r="I9" s="21"/>
      <c r="J9" s="1" t="s">
        <v>15</v>
      </c>
      <c r="K9" s="22">
        <f t="shared" si="1"/>
        <v>0.05</v>
      </c>
      <c r="L9" s="22">
        <f t="shared" si="2"/>
        <v>0.05</v>
      </c>
      <c r="M9" s="22">
        <f t="shared" si="3"/>
        <v>0.05</v>
      </c>
      <c r="N9" s="22">
        <f t="shared" si="4"/>
        <v>0.05</v>
      </c>
      <c r="O9" s="22">
        <f t="shared" si="5"/>
        <v>0.05</v>
      </c>
      <c r="P9" s="22">
        <f t="shared" si="26"/>
        <v>0.05</v>
      </c>
      <c r="Q9" s="22">
        <f t="shared" si="6"/>
        <v>0.05</v>
      </c>
      <c r="R9" s="22">
        <f t="shared" si="7"/>
        <v>0.05</v>
      </c>
      <c r="S9" s="22">
        <f t="shared" si="8"/>
        <v>0.05</v>
      </c>
      <c r="T9" s="22">
        <f t="shared" si="9"/>
        <v>0.05</v>
      </c>
      <c r="U9" s="22">
        <f t="shared" si="10"/>
        <v>0.05</v>
      </c>
      <c r="V9" s="22">
        <f t="shared" si="11"/>
        <v>0.05</v>
      </c>
      <c r="W9" s="22">
        <f t="shared" si="12"/>
        <v>0.05</v>
      </c>
      <c r="X9" s="22">
        <f t="shared" si="13"/>
        <v>0.05</v>
      </c>
      <c r="Y9" s="22">
        <f t="shared" si="14"/>
        <v>0.04</v>
      </c>
      <c r="Z9" s="22">
        <f t="shared" si="15"/>
        <v>0.05</v>
      </c>
      <c r="AA9" s="22">
        <f t="shared" si="16"/>
        <v>0.04</v>
      </c>
      <c r="AB9" s="22">
        <f t="shared" si="17"/>
        <v>0.04</v>
      </c>
      <c r="AC9" s="22">
        <f t="shared" si="18"/>
        <v>0.05</v>
      </c>
      <c r="AD9" s="22">
        <f t="shared" si="19"/>
        <v>0.06</v>
      </c>
      <c r="AE9" s="22">
        <f t="shared" si="20"/>
        <v>0.04</v>
      </c>
      <c r="AF9" s="22">
        <f t="shared" si="21"/>
        <v>0.04</v>
      </c>
      <c r="AG9" s="22">
        <f t="shared" si="22"/>
        <v>0.04</v>
      </c>
      <c r="AH9" s="22">
        <f t="shared" si="23"/>
        <v>0.04</v>
      </c>
      <c r="AI9" s="22">
        <f t="shared" si="24"/>
        <v>0.05</v>
      </c>
      <c r="AJ9" s="22">
        <f t="shared" si="25"/>
        <v>0.04</v>
      </c>
    </row>
    <row r="10" spans="1:36" ht="12.95" customHeight="1">
      <c r="A10" s="21">
        <v>317</v>
      </c>
      <c r="B10" s="78" t="s">
        <v>521</v>
      </c>
      <c r="C10" s="79"/>
      <c r="D10" s="21">
        <v>34</v>
      </c>
      <c r="E10" s="21">
        <v>20</v>
      </c>
      <c r="F10" s="4">
        <f t="shared" si="0"/>
        <v>0.8</v>
      </c>
      <c r="G10" s="5" t="s">
        <v>526</v>
      </c>
      <c r="H10" s="21"/>
      <c r="I10" s="21"/>
      <c r="J10" s="1" t="s">
        <v>15</v>
      </c>
      <c r="K10" s="22">
        <f t="shared" si="1"/>
        <v>0.74</v>
      </c>
      <c r="L10" s="22">
        <f t="shared" si="2"/>
        <v>0.85</v>
      </c>
      <c r="M10" s="22">
        <f t="shared" si="3"/>
        <v>0.83</v>
      </c>
      <c r="N10" s="22">
        <f t="shared" si="4"/>
        <v>0.82</v>
      </c>
      <c r="O10" s="22">
        <f t="shared" si="5"/>
        <v>0.83</v>
      </c>
      <c r="P10" s="22">
        <f t="shared" si="26"/>
        <v>0.82</v>
      </c>
      <c r="Q10" s="22">
        <f t="shared" si="6"/>
        <v>0.76</v>
      </c>
      <c r="R10" s="22">
        <f t="shared" si="7"/>
        <v>0.87</v>
      </c>
      <c r="S10" s="22">
        <f t="shared" si="8"/>
        <v>0.84</v>
      </c>
      <c r="T10" s="22">
        <f t="shared" si="9"/>
        <v>0.85</v>
      </c>
      <c r="U10" s="22">
        <f t="shared" si="10"/>
        <v>0.85</v>
      </c>
      <c r="V10" s="22">
        <f t="shared" si="11"/>
        <v>0.91</v>
      </c>
      <c r="W10" s="22">
        <f t="shared" si="12"/>
        <v>0.82</v>
      </c>
      <c r="X10" s="22">
        <f t="shared" si="13"/>
        <v>0.82</v>
      </c>
      <c r="Y10" s="22">
        <f t="shared" si="14"/>
        <v>0.81</v>
      </c>
      <c r="Z10" s="22">
        <f t="shared" si="15"/>
        <v>0.82</v>
      </c>
      <c r="AA10" s="22">
        <f t="shared" si="16"/>
        <v>0.72</v>
      </c>
      <c r="AB10" s="22">
        <f t="shared" si="17"/>
        <v>0.91</v>
      </c>
      <c r="AC10" s="22">
        <f t="shared" si="18"/>
        <v>0.89</v>
      </c>
      <c r="AD10" s="22">
        <f t="shared" si="19"/>
        <v>0.87</v>
      </c>
      <c r="AE10" s="22">
        <f t="shared" si="20"/>
        <v>0.81</v>
      </c>
      <c r="AF10" s="22">
        <f t="shared" si="21"/>
        <v>0.87</v>
      </c>
      <c r="AG10" s="22">
        <f t="shared" si="22"/>
        <v>0.75</v>
      </c>
      <c r="AH10" s="22">
        <f t="shared" si="23"/>
        <v>0.8</v>
      </c>
      <c r="AI10" s="22">
        <f t="shared" si="24"/>
        <v>0.82</v>
      </c>
      <c r="AJ10" s="22">
        <f t="shared" si="25"/>
        <v>0.8</v>
      </c>
    </row>
    <row r="11" spans="1:36" ht="12.95" customHeight="1">
      <c r="A11" s="21">
        <v>318</v>
      </c>
      <c r="B11" s="78" t="s">
        <v>521</v>
      </c>
      <c r="C11" s="79"/>
      <c r="D11" s="21">
        <v>24</v>
      </c>
      <c r="E11" s="21">
        <v>18</v>
      </c>
      <c r="F11" s="4">
        <f t="shared" si="0"/>
        <v>0.37</v>
      </c>
      <c r="G11" s="5" t="s">
        <v>518</v>
      </c>
      <c r="H11" s="21" t="s">
        <v>519</v>
      </c>
      <c r="I11" s="21" t="s">
        <v>520</v>
      </c>
      <c r="J11" s="1" t="s">
        <v>15</v>
      </c>
      <c r="K11" s="22">
        <f t="shared" si="1"/>
        <v>0.36</v>
      </c>
      <c r="L11" s="22">
        <f t="shared" si="2"/>
        <v>0.4</v>
      </c>
      <c r="M11" s="22">
        <f t="shared" si="3"/>
        <v>0.4</v>
      </c>
      <c r="N11" s="22">
        <f t="shared" si="4"/>
        <v>0.4</v>
      </c>
      <c r="O11" s="22">
        <f t="shared" si="5"/>
        <v>0.4</v>
      </c>
      <c r="P11" s="22">
        <f t="shared" si="26"/>
        <v>0.4</v>
      </c>
      <c r="Q11" s="22">
        <f t="shared" si="6"/>
        <v>0.36</v>
      </c>
      <c r="R11" s="22">
        <f t="shared" si="7"/>
        <v>0.4</v>
      </c>
      <c r="S11" s="22">
        <f t="shared" si="8"/>
        <v>0.4</v>
      </c>
      <c r="T11" s="22">
        <f t="shared" si="9"/>
        <v>0.41</v>
      </c>
      <c r="U11" s="22">
        <f t="shared" si="10"/>
        <v>0.4</v>
      </c>
      <c r="V11" s="22">
        <f t="shared" si="11"/>
        <v>0.42</v>
      </c>
      <c r="W11" s="22">
        <f t="shared" si="12"/>
        <v>0.39</v>
      </c>
      <c r="X11" s="22">
        <f t="shared" si="13"/>
        <v>0.39</v>
      </c>
      <c r="Y11" s="22">
        <f t="shared" si="14"/>
        <v>0.36</v>
      </c>
      <c r="Z11" s="22">
        <f t="shared" si="15"/>
        <v>0.39</v>
      </c>
      <c r="AA11" s="22">
        <f t="shared" si="16"/>
        <v>0.35</v>
      </c>
      <c r="AB11" s="22">
        <f t="shared" si="17"/>
        <v>0.41</v>
      </c>
      <c r="AC11" s="22">
        <f t="shared" si="18"/>
        <v>0.41</v>
      </c>
      <c r="AD11" s="22">
        <f t="shared" si="19"/>
        <v>0.44</v>
      </c>
      <c r="AE11" s="22">
        <f t="shared" si="20"/>
        <v>0.37</v>
      </c>
      <c r="AF11" s="22">
        <f t="shared" si="21"/>
        <v>0.41</v>
      </c>
      <c r="AG11" s="22">
        <f t="shared" si="22"/>
        <v>0.35</v>
      </c>
      <c r="AH11" s="22">
        <f t="shared" si="23"/>
        <v>0.37</v>
      </c>
      <c r="AI11" s="22">
        <f t="shared" si="24"/>
        <v>0.39</v>
      </c>
      <c r="AJ11" s="22">
        <f t="shared" si="25"/>
        <v>0.37</v>
      </c>
    </row>
    <row r="12" spans="1:36" ht="12.95" customHeight="1">
      <c r="A12" s="21">
        <v>319</v>
      </c>
      <c r="B12" s="78" t="s">
        <v>511</v>
      </c>
      <c r="C12" s="79"/>
      <c r="D12" s="21">
        <v>10</v>
      </c>
      <c r="E12" s="21">
        <v>8</v>
      </c>
      <c r="F12" s="63">
        <v>0.04</v>
      </c>
      <c r="G12" s="5"/>
      <c r="H12" s="21" t="s">
        <v>519</v>
      </c>
      <c r="I12" s="21" t="s">
        <v>520</v>
      </c>
      <c r="J12" s="1" t="s">
        <v>15</v>
      </c>
      <c r="K12" s="22">
        <f t="shared" si="1"/>
        <v>0.03</v>
      </c>
      <c r="L12" s="22">
        <f t="shared" si="2"/>
        <v>0.03</v>
      </c>
      <c r="M12" s="22">
        <f t="shared" si="3"/>
        <v>0.03</v>
      </c>
      <c r="N12" s="22">
        <f t="shared" si="4"/>
        <v>0.04</v>
      </c>
      <c r="O12" s="22">
        <f t="shared" si="5"/>
        <v>0.04</v>
      </c>
      <c r="P12" s="22">
        <f t="shared" si="26"/>
        <v>0.03</v>
      </c>
      <c r="Q12" s="22">
        <f t="shared" si="6"/>
        <v>0.03</v>
      </c>
      <c r="R12" s="22">
        <f t="shared" si="7"/>
        <v>0.03</v>
      </c>
      <c r="S12" s="22">
        <f t="shared" si="8"/>
        <v>0.03</v>
      </c>
      <c r="T12" s="22">
        <f t="shared" si="9"/>
        <v>0.03</v>
      </c>
      <c r="U12" s="22">
        <f t="shared" si="10"/>
        <v>0.03</v>
      </c>
      <c r="V12" s="22">
        <f t="shared" si="11"/>
        <v>0.04</v>
      </c>
      <c r="W12" s="22">
        <f t="shared" si="12"/>
        <v>0.04</v>
      </c>
      <c r="X12" s="22">
        <f t="shared" si="13"/>
        <v>0.03</v>
      </c>
      <c r="Y12" s="22">
        <f t="shared" si="14"/>
        <v>0.03</v>
      </c>
      <c r="Z12" s="22">
        <f t="shared" si="15"/>
        <v>0.04</v>
      </c>
      <c r="AA12" s="22">
        <f t="shared" si="16"/>
        <v>0.03</v>
      </c>
      <c r="AB12" s="22">
        <f t="shared" si="17"/>
        <v>0.03</v>
      </c>
      <c r="AC12" s="22">
        <f t="shared" si="18"/>
        <v>0.03</v>
      </c>
      <c r="AD12" s="22">
        <f t="shared" si="19"/>
        <v>0.04</v>
      </c>
      <c r="AE12" s="22">
        <f t="shared" si="20"/>
        <v>0.03</v>
      </c>
      <c r="AF12" s="22">
        <f t="shared" si="21"/>
        <v>0.03</v>
      </c>
      <c r="AG12" s="22">
        <f t="shared" si="22"/>
        <v>0.03</v>
      </c>
      <c r="AH12" s="22">
        <f t="shared" si="23"/>
        <v>0.03</v>
      </c>
      <c r="AI12" s="22">
        <f t="shared" si="24"/>
        <v>0.04</v>
      </c>
      <c r="AJ12" s="22">
        <f t="shared" si="25"/>
        <v>0.03</v>
      </c>
    </row>
    <row r="13" spans="1:36" ht="12.95" customHeight="1">
      <c r="A13" s="21">
        <v>320</v>
      </c>
      <c r="B13" s="78" t="s">
        <v>512</v>
      </c>
      <c r="C13" s="79"/>
      <c r="D13" s="21">
        <v>10</v>
      </c>
      <c r="E13" s="21">
        <v>11</v>
      </c>
      <c r="F13" s="4">
        <f t="shared" si="0"/>
        <v>0.04</v>
      </c>
      <c r="G13" s="5" t="s">
        <v>528</v>
      </c>
      <c r="H13" s="21" t="s">
        <v>519</v>
      </c>
      <c r="I13" s="21" t="s">
        <v>527</v>
      </c>
      <c r="J13" s="1" t="s">
        <v>15</v>
      </c>
      <c r="K13" s="22">
        <f t="shared" si="1"/>
        <v>0.05</v>
      </c>
      <c r="L13" s="22">
        <f t="shared" si="2"/>
        <v>0.05</v>
      </c>
      <c r="M13" s="22">
        <f t="shared" si="3"/>
        <v>0.05</v>
      </c>
      <c r="N13" s="22">
        <f t="shared" si="4"/>
        <v>0.05</v>
      </c>
      <c r="O13" s="22">
        <f t="shared" si="5"/>
        <v>0.05</v>
      </c>
      <c r="P13" s="22">
        <f t="shared" si="26"/>
        <v>0.05</v>
      </c>
      <c r="Q13" s="22">
        <f t="shared" si="6"/>
        <v>0.05</v>
      </c>
      <c r="R13" s="22">
        <f t="shared" si="7"/>
        <v>0.05</v>
      </c>
      <c r="S13" s="22">
        <f t="shared" si="8"/>
        <v>0.05</v>
      </c>
      <c r="T13" s="22">
        <f t="shared" si="9"/>
        <v>0.05</v>
      </c>
      <c r="U13" s="22">
        <f t="shared" si="10"/>
        <v>0.05</v>
      </c>
      <c r="V13" s="22">
        <f t="shared" si="11"/>
        <v>0.05</v>
      </c>
      <c r="W13" s="22">
        <f t="shared" si="12"/>
        <v>0.05</v>
      </c>
      <c r="X13" s="22">
        <f t="shared" si="13"/>
        <v>0.05</v>
      </c>
      <c r="Y13" s="22">
        <f t="shared" si="14"/>
        <v>0.04</v>
      </c>
      <c r="Z13" s="22">
        <f t="shared" si="15"/>
        <v>0.05</v>
      </c>
      <c r="AA13" s="22">
        <f t="shared" si="16"/>
        <v>0.04</v>
      </c>
      <c r="AB13" s="22">
        <f t="shared" si="17"/>
        <v>0.04</v>
      </c>
      <c r="AC13" s="22">
        <f t="shared" si="18"/>
        <v>0.05</v>
      </c>
      <c r="AD13" s="22">
        <f t="shared" si="19"/>
        <v>0.06</v>
      </c>
      <c r="AE13" s="22">
        <f t="shared" si="20"/>
        <v>0.04</v>
      </c>
      <c r="AF13" s="22">
        <f t="shared" si="21"/>
        <v>0.04</v>
      </c>
      <c r="AG13" s="22">
        <f t="shared" si="22"/>
        <v>0.04</v>
      </c>
      <c r="AH13" s="22">
        <f t="shared" si="23"/>
        <v>0.04</v>
      </c>
      <c r="AI13" s="22">
        <f t="shared" si="24"/>
        <v>0.05</v>
      </c>
      <c r="AJ13" s="22">
        <f t="shared" si="25"/>
        <v>0.04</v>
      </c>
    </row>
    <row r="14" spans="1:36" ht="12.95" customHeight="1">
      <c r="A14" s="21">
        <v>321</v>
      </c>
      <c r="B14" s="78" t="s">
        <v>515</v>
      </c>
      <c r="C14" s="79"/>
      <c r="D14" s="21">
        <v>28</v>
      </c>
      <c r="E14" s="21">
        <v>19</v>
      </c>
      <c r="F14" s="4">
        <f t="shared" si="0"/>
        <v>0.52</v>
      </c>
      <c r="G14" s="5"/>
      <c r="H14" s="21"/>
      <c r="I14" s="21"/>
      <c r="J14" s="1" t="s">
        <v>15</v>
      </c>
      <c r="K14" s="22">
        <f t="shared" si="1"/>
        <v>0.5</v>
      </c>
      <c r="L14" s="22">
        <f t="shared" si="2"/>
        <v>0.56000000000000005</v>
      </c>
      <c r="M14" s="22">
        <f t="shared" si="3"/>
        <v>0.55000000000000004</v>
      </c>
      <c r="N14" s="22">
        <f t="shared" si="4"/>
        <v>0.55000000000000004</v>
      </c>
      <c r="O14" s="22">
        <f t="shared" si="5"/>
        <v>0.56000000000000005</v>
      </c>
      <c r="P14" s="22">
        <f t="shared" si="26"/>
        <v>0.55000000000000004</v>
      </c>
      <c r="Q14" s="22">
        <f t="shared" si="6"/>
        <v>0.51</v>
      </c>
      <c r="R14" s="22">
        <f t="shared" si="7"/>
        <v>0.56999999999999995</v>
      </c>
      <c r="S14" s="22">
        <f t="shared" si="8"/>
        <v>0.56000000000000005</v>
      </c>
      <c r="T14" s="22">
        <f t="shared" si="9"/>
        <v>0.56999999999999995</v>
      </c>
      <c r="U14" s="22">
        <f t="shared" si="10"/>
        <v>0.56000000000000005</v>
      </c>
      <c r="V14" s="22">
        <f t="shared" si="11"/>
        <v>0.59</v>
      </c>
      <c r="W14" s="22">
        <f t="shared" si="12"/>
        <v>0.54</v>
      </c>
      <c r="X14" s="22">
        <f t="shared" si="13"/>
        <v>0.55000000000000004</v>
      </c>
      <c r="Y14" s="22">
        <f t="shared" si="14"/>
        <v>0.52</v>
      </c>
      <c r="Z14" s="22">
        <f t="shared" si="15"/>
        <v>0.55000000000000004</v>
      </c>
      <c r="AA14" s="22">
        <f t="shared" si="16"/>
        <v>0.49</v>
      </c>
      <c r="AB14" s="22">
        <f t="shared" si="17"/>
        <v>0.59</v>
      </c>
      <c r="AC14" s="22">
        <f t="shared" si="18"/>
        <v>0.57999999999999996</v>
      </c>
      <c r="AD14" s="22">
        <f t="shared" si="19"/>
        <v>0.6</v>
      </c>
      <c r="AE14" s="22">
        <f t="shared" si="20"/>
        <v>0.53</v>
      </c>
      <c r="AF14" s="22">
        <f t="shared" si="21"/>
        <v>0.57999999999999996</v>
      </c>
      <c r="AG14" s="22">
        <f t="shared" si="22"/>
        <v>0.49</v>
      </c>
      <c r="AH14" s="22">
        <f t="shared" si="23"/>
        <v>0.52</v>
      </c>
      <c r="AI14" s="22">
        <f t="shared" si="24"/>
        <v>0.55000000000000004</v>
      </c>
      <c r="AJ14" s="22">
        <f t="shared" si="25"/>
        <v>0.52</v>
      </c>
    </row>
    <row r="15" spans="1:36" ht="12.95" customHeight="1">
      <c r="A15" s="21">
        <v>322</v>
      </c>
      <c r="B15" s="78" t="s">
        <v>511</v>
      </c>
      <c r="C15" s="79"/>
      <c r="D15" s="21">
        <v>6</v>
      </c>
      <c r="E15" s="21">
        <v>5</v>
      </c>
      <c r="F15" s="63">
        <v>0.01</v>
      </c>
      <c r="G15" s="5"/>
      <c r="H15" s="21" t="s">
        <v>519</v>
      </c>
      <c r="I15" s="21" t="s">
        <v>520</v>
      </c>
      <c r="J15" s="1" t="s">
        <v>15</v>
      </c>
      <c r="K15" s="22">
        <f t="shared" si="1"/>
        <v>0.01</v>
      </c>
      <c r="L15" s="22">
        <f t="shared" si="2"/>
        <v>0.01</v>
      </c>
      <c r="M15" s="22">
        <f t="shared" si="3"/>
        <v>0.01</v>
      </c>
      <c r="N15" s="22">
        <f t="shared" si="4"/>
        <v>0.01</v>
      </c>
      <c r="O15" s="22">
        <f t="shared" si="5"/>
        <v>0.01</v>
      </c>
      <c r="P15" s="22">
        <f t="shared" si="26"/>
        <v>0.01</v>
      </c>
      <c r="Q15" s="22">
        <f t="shared" si="6"/>
        <v>0.01</v>
      </c>
      <c r="R15" s="22">
        <f t="shared" si="7"/>
        <v>0.01</v>
      </c>
      <c r="S15" s="22">
        <f t="shared" si="8"/>
        <v>0.01</v>
      </c>
      <c r="T15" s="22">
        <f t="shared" si="9"/>
        <v>0.01</v>
      </c>
      <c r="U15" s="22">
        <f t="shared" si="10"/>
        <v>0.01</v>
      </c>
      <c r="V15" s="22">
        <f t="shared" si="11"/>
        <v>0.01</v>
      </c>
      <c r="W15" s="22">
        <f t="shared" si="12"/>
        <v>0.01</v>
      </c>
      <c r="X15" s="22">
        <f t="shared" si="13"/>
        <v>0.01</v>
      </c>
      <c r="Y15" s="22">
        <f t="shared" si="14"/>
        <v>0.01</v>
      </c>
      <c r="Z15" s="22">
        <f t="shared" si="15"/>
        <v>0.01</v>
      </c>
      <c r="AA15" s="22">
        <f t="shared" si="16"/>
        <v>0.01</v>
      </c>
      <c r="AB15" s="22">
        <f t="shared" si="17"/>
        <v>0.01</v>
      </c>
      <c r="AC15" s="22">
        <f t="shared" si="18"/>
        <v>0.01</v>
      </c>
      <c r="AD15" s="22">
        <f t="shared" si="19"/>
        <v>0.01</v>
      </c>
      <c r="AE15" s="22">
        <f t="shared" si="20"/>
        <v>0.01</v>
      </c>
      <c r="AF15" s="22">
        <f t="shared" si="21"/>
        <v>0.01</v>
      </c>
      <c r="AG15" s="22">
        <f t="shared" si="22"/>
        <v>0.01</v>
      </c>
      <c r="AH15" s="22">
        <f t="shared" si="23"/>
        <v>0.01</v>
      </c>
      <c r="AI15" s="22">
        <f t="shared" si="24"/>
        <v>0.01</v>
      </c>
      <c r="AJ15" s="22">
        <f t="shared" si="25"/>
        <v>0.01</v>
      </c>
    </row>
    <row r="16" spans="1:36" ht="12.95" customHeight="1">
      <c r="A16" s="21">
        <v>323</v>
      </c>
      <c r="B16" s="78" t="s">
        <v>511</v>
      </c>
      <c r="C16" s="79"/>
      <c r="D16" s="21">
        <v>8</v>
      </c>
      <c r="E16" s="21">
        <v>6</v>
      </c>
      <c r="F16" s="63">
        <v>0.02</v>
      </c>
      <c r="G16" s="5"/>
      <c r="H16" s="21" t="s">
        <v>519</v>
      </c>
      <c r="I16" s="21" t="s">
        <v>520</v>
      </c>
      <c r="J16" s="1" t="s">
        <v>15</v>
      </c>
      <c r="K16" s="22">
        <f t="shared" si="1"/>
        <v>0.02</v>
      </c>
      <c r="L16" s="22">
        <f t="shared" si="2"/>
        <v>0.02</v>
      </c>
      <c r="M16" s="22">
        <f t="shared" si="3"/>
        <v>0.02</v>
      </c>
      <c r="N16" s="22">
        <f t="shared" si="4"/>
        <v>0.02</v>
      </c>
      <c r="O16" s="22">
        <f t="shared" si="5"/>
        <v>0.02</v>
      </c>
      <c r="P16" s="22">
        <f t="shared" si="26"/>
        <v>0.02</v>
      </c>
      <c r="Q16" s="22">
        <f t="shared" si="6"/>
        <v>0.02</v>
      </c>
      <c r="R16" s="22">
        <f t="shared" si="7"/>
        <v>0.02</v>
      </c>
      <c r="S16" s="22">
        <f t="shared" si="8"/>
        <v>0.02</v>
      </c>
      <c r="T16" s="22">
        <f t="shared" si="9"/>
        <v>0.01</v>
      </c>
      <c r="U16" s="22">
        <f t="shared" si="10"/>
        <v>0.02</v>
      </c>
      <c r="V16" s="22">
        <f t="shared" si="11"/>
        <v>0.02</v>
      </c>
      <c r="W16" s="22">
        <f t="shared" si="12"/>
        <v>0.02</v>
      </c>
      <c r="X16" s="22">
        <f t="shared" si="13"/>
        <v>0.02</v>
      </c>
      <c r="Y16" s="22">
        <f t="shared" si="14"/>
        <v>0.01</v>
      </c>
      <c r="Z16" s="22">
        <f t="shared" si="15"/>
        <v>0.02</v>
      </c>
      <c r="AA16" s="22">
        <f t="shared" si="16"/>
        <v>0.02</v>
      </c>
      <c r="AB16" s="22">
        <f t="shared" si="17"/>
        <v>0.02</v>
      </c>
      <c r="AC16" s="22">
        <f t="shared" si="18"/>
        <v>0.02</v>
      </c>
      <c r="AD16" s="22">
        <f t="shared" si="19"/>
        <v>0.02</v>
      </c>
      <c r="AE16" s="22">
        <f t="shared" si="20"/>
        <v>0.01</v>
      </c>
      <c r="AF16" s="22">
        <f t="shared" si="21"/>
        <v>0.02</v>
      </c>
      <c r="AG16" s="22">
        <f t="shared" si="22"/>
        <v>0.02</v>
      </c>
      <c r="AH16" s="22">
        <f t="shared" si="23"/>
        <v>0.02</v>
      </c>
      <c r="AI16" s="22">
        <f t="shared" si="24"/>
        <v>0.02</v>
      </c>
      <c r="AJ16" s="22">
        <f t="shared" si="25"/>
        <v>0.02</v>
      </c>
    </row>
    <row r="17" spans="1:36" ht="12.95" customHeight="1">
      <c r="A17" s="21">
        <v>324</v>
      </c>
      <c r="B17" s="78" t="s">
        <v>515</v>
      </c>
      <c r="C17" s="79"/>
      <c r="D17" s="21">
        <v>32</v>
      </c>
      <c r="E17" s="21">
        <v>20</v>
      </c>
      <c r="F17" s="4">
        <f t="shared" si="0"/>
        <v>0.71</v>
      </c>
      <c r="G17" s="5"/>
      <c r="H17" s="21" t="s">
        <v>519</v>
      </c>
      <c r="I17" s="21" t="s">
        <v>520</v>
      </c>
      <c r="J17" s="1" t="s">
        <v>15</v>
      </c>
      <c r="K17" s="22">
        <f t="shared" si="1"/>
        <v>0.67</v>
      </c>
      <c r="L17" s="22">
        <f t="shared" si="2"/>
        <v>0.76</v>
      </c>
      <c r="M17" s="22">
        <f t="shared" si="3"/>
        <v>0.74</v>
      </c>
      <c r="N17" s="22">
        <f t="shared" si="4"/>
        <v>0.74</v>
      </c>
      <c r="O17" s="22">
        <f t="shared" si="5"/>
        <v>0.74</v>
      </c>
      <c r="P17" s="22">
        <f t="shared" si="26"/>
        <v>0.74</v>
      </c>
      <c r="Q17" s="22">
        <f t="shared" si="6"/>
        <v>0.68</v>
      </c>
      <c r="R17" s="22">
        <f t="shared" si="7"/>
        <v>0.78</v>
      </c>
      <c r="S17" s="22">
        <f t="shared" si="8"/>
        <v>0.75</v>
      </c>
      <c r="T17" s="22">
        <f t="shared" si="9"/>
        <v>0.77</v>
      </c>
      <c r="U17" s="22">
        <f t="shared" si="10"/>
        <v>0.77</v>
      </c>
      <c r="V17" s="22">
        <f t="shared" si="11"/>
        <v>0.81</v>
      </c>
      <c r="W17" s="22">
        <f t="shared" si="12"/>
        <v>0.73</v>
      </c>
      <c r="X17" s="22">
        <f t="shared" si="13"/>
        <v>0.74</v>
      </c>
      <c r="Y17" s="22">
        <f t="shared" si="14"/>
        <v>0.72</v>
      </c>
      <c r="Z17" s="22">
        <f t="shared" si="15"/>
        <v>0.74</v>
      </c>
      <c r="AA17" s="22">
        <f t="shared" si="16"/>
        <v>0.65</v>
      </c>
      <c r="AB17" s="22">
        <f t="shared" si="17"/>
        <v>0.81</v>
      </c>
      <c r="AC17" s="22">
        <f t="shared" si="18"/>
        <v>0.8</v>
      </c>
      <c r="AD17" s="22">
        <f t="shared" si="19"/>
        <v>0.79</v>
      </c>
      <c r="AE17" s="22">
        <f t="shared" si="20"/>
        <v>0.72</v>
      </c>
      <c r="AF17" s="22">
        <f t="shared" si="21"/>
        <v>0.79</v>
      </c>
      <c r="AG17" s="22">
        <f t="shared" si="22"/>
        <v>0.66</v>
      </c>
      <c r="AH17" s="22">
        <f t="shared" si="23"/>
        <v>0.71</v>
      </c>
      <c r="AI17" s="22">
        <f t="shared" si="24"/>
        <v>0.73</v>
      </c>
      <c r="AJ17" s="22">
        <f t="shared" si="25"/>
        <v>0.71</v>
      </c>
    </row>
    <row r="18" spans="1:36" ht="12.95" customHeight="1">
      <c r="A18" s="21">
        <v>325</v>
      </c>
      <c r="B18" s="78" t="s">
        <v>511</v>
      </c>
      <c r="C18" s="79"/>
      <c r="D18" s="21">
        <v>8</v>
      </c>
      <c r="E18" s="21">
        <v>7</v>
      </c>
      <c r="F18" s="63">
        <v>0.02</v>
      </c>
      <c r="G18" s="5"/>
      <c r="H18" s="21" t="s">
        <v>519</v>
      </c>
      <c r="I18" s="21" t="s">
        <v>520</v>
      </c>
      <c r="J18" s="1" t="s">
        <v>15</v>
      </c>
      <c r="K18" s="22">
        <f t="shared" si="1"/>
        <v>0.02</v>
      </c>
      <c r="L18" s="22">
        <f t="shared" si="2"/>
        <v>0.02</v>
      </c>
      <c r="M18" s="22">
        <f t="shared" si="3"/>
        <v>0.02</v>
      </c>
      <c r="N18" s="22">
        <f t="shared" si="4"/>
        <v>0.02</v>
      </c>
      <c r="O18" s="22">
        <f t="shared" si="5"/>
        <v>0.02</v>
      </c>
      <c r="P18" s="22">
        <f t="shared" si="26"/>
        <v>0.02</v>
      </c>
      <c r="Q18" s="22">
        <f t="shared" si="6"/>
        <v>0.02</v>
      </c>
      <c r="R18" s="22">
        <f t="shared" si="7"/>
        <v>0.02</v>
      </c>
      <c r="S18" s="22">
        <f t="shared" si="8"/>
        <v>0.02</v>
      </c>
      <c r="T18" s="22">
        <f t="shared" si="9"/>
        <v>0.02</v>
      </c>
      <c r="U18" s="22">
        <f t="shared" si="10"/>
        <v>0.02</v>
      </c>
      <c r="V18" s="22">
        <f t="shared" si="11"/>
        <v>0.02</v>
      </c>
      <c r="W18" s="22">
        <f t="shared" si="12"/>
        <v>0.02</v>
      </c>
      <c r="X18" s="22">
        <f t="shared" si="13"/>
        <v>0.02</v>
      </c>
      <c r="Y18" s="22">
        <f t="shared" si="14"/>
        <v>0.02</v>
      </c>
      <c r="Z18" s="22">
        <f t="shared" si="15"/>
        <v>0.02</v>
      </c>
      <c r="AA18" s="22">
        <f t="shared" si="16"/>
        <v>0.02</v>
      </c>
      <c r="AB18" s="22">
        <f t="shared" si="17"/>
        <v>0.02</v>
      </c>
      <c r="AC18" s="22">
        <f t="shared" si="18"/>
        <v>0.02</v>
      </c>
      <c r="AD18" s="22">
        <f t="shared" si="19"/>
        <v>0.03</v>
      </c>
      <c r="AE18" s="22">
        <f t="shared" si="20"/>
        <v>0.02</v>
      </c>
      <c r="AF18" s="22">
        <f t="shared" si="21"/>
        <v>0.02</v>
      </c>
      <c r="AG18" s="22">
        <f t="shared" si="22"/>
        <v>0.02</v>
      </c>
      <c r="AH18" s="22">
        <f t="shared" si="23"/>
        <v>0.02</v>
      </c>
      <c r="AI18" s="22">
        <f t="shared" si="24"/>
        <v>0.02</v>
      </c>
      <c r="AJ18" s="22">
        <f t="shared" si="25"/>
        <v>0.02</v>
      </c>
    </row>
    <row r="19" spans="1:36" ht="12.95" customHeight="1">
      <c r="A19" s="21">
        <v>326</v>
      </c>
      <c r="B19" s="78" t="s">
        <v>522</v>
      </c>
      <c r="C19" s="79"/>
      <c r="D19" s="21">
        <v>8</v>
      </c>
      <c r="E19" s="21">
        <v>8</v>
      </c>
      <c r="F19" s="4">
        <f t="shared" si="0"/>
        <v>0.02</v>
      </c>
      <c r="G19" s="5" t="s">
        <v>518</v>
      </c>
      <c r="H19" s="21" t="s">
        <v>519</v>
      </c>
      <c r="I19" s="21" t="s">
        <v>520</v>
      </c>
      <c r="J19" s="1" t="s">
        <v>15</v>
      </c>
      <c r="K19" s="22">
        <f t="shared" si="1"/>
        <v>0.02</v>
      </c>
      <c r="L19" s="22">
        <f t="shared" si="2"/>
        <v>0.02</v>
      </c>
      <c r="M19" s="22">
        <f t="shared" si="3"/>
        <v>0.02</v>
      </c>
      <c r="N19" s="22">
        <f t="shared" si="4"/>
        <v>0.02</v>
      </c>
      <c r="O19" s="22">
        <f t="shared" si="5"/>
        <v>0.02</v>
      </c>
      <c r="P19" s="22">
        <f t="shared" si="26"/>
        <v>0.02</v>
      </c>
      <c r="Q19" s="22">
        <f t="shared" si="6"/>
        <v>0.02</v>
      </c>
      <c r="R19" s="22">
        <f t="shared" si="7"/>
        <v>0.02</v>
      </c>
      <c r="S19" s="22">
        <f t="shared" si="8"/>
        <v>0.02</v>
      </c>
      <c r="T19" s="22">
        <f t="shared" si="9"/>
        <v>0.02</v>
      </c>
      <c r="U19" s="22">
        <f t="shared" si="10"/>
        <v>0.02</v>
      </c>
      <c r="V19" s="22">
        <f t="shared" si="11"/>
        <v>0.02</v>
      </c>
      <c r="W19" s="22">
        <f t="shared" si="12"/>
        <v>0.02</v>
      </c>
      <c r="X19" s="22">
        <f t="shared" si="13"/>
        <v>0.02</v>
      </c>
      <c r="Y19" s="22">
        <f t="shared" si="14"/>
        <v>0.02</v>
      </c>
      <c r="Z19" s="22">
        <f t="shared" si="15"/>
        <v>0.02</v>
      </c>
      <c r="AA19" s="22">
        <f t="shared" si="16"/>
        <v>0.02</v>
      </c>
      <c r="AB19" s="22">
        <f t="shared" si="17"/>
        <v>0.02</v>
      </c>
      <c r="AC19" s="22">
        <f t="shared" si="18"/>
        <v>0.02</v>
      </c>
      <c r="AD19" s="22">
        <f t="shared" si="19"/>
        <v>0.03</v>
      </c>
      <c r="AE19" s="22">
        <f t="shared" si="20"/>
        <v>0.02</v>
      </c>
      <c r="AF19" s="22">
        <f t="shared" si="21"/>
        <v>0.02</v>
      </c>
      <c r="AG19" s="22">
        <f t="shared" si="22"/>
        <v>0.02</v>
      </c>
      <c r="AH19" s="22">
        <f t="shared" si="23"/>
        <v>0.02</v>
      </c>
      <c r="AI19" s="22">
        <f t="shared" si="24"/>
        <v>0.02</v>
      </c>
      <c r="AJ19" s="22">
        <f t="shared" si="25"/>
        <v>0.02</v>
      </c>
    </row>
    <row r="20" spans="1:36" ht="12.95" customHeight="1">
      <c r="A20" s="21">
        <v>327</v>
      </c>
      <c r="B20" s="78" t="s">
        <v>522</v>
      </c>
      <c r="C20" s="79"/>
      <c r="D20" s="21">
        <v>10</v>
      </c>
      <c r="E20" s="21">
        <v>8</v>
      </c>
      <c r="F20" s="4">
        <f t="shared" si="0"/>
        <v>0.03</v>
      </c>
      <c r="G20" s="5" t="s">
        <v>518</v>
      </c>
      <c r="H20" s="21"/>
      <c r="I20" s="21"/>
      <c r="J20" s="1" t="s">
        <v>15</v>
      </c>
      <c r="K20" s="22">
        <f t="shared" si="1"/>
        <v>0.03</v>
      </c>
      <c r="L20" s="22">
        <f t="shared" si="2"/>
        <v>0.03</v>
      </c>
      <c r="M20" s="22">
        <f t="shared" si="3"/>
        <v>0.03</v>
      </c>
      <c r="N20" s="22">
        <f t="shared" si="4"/>
        <v>0.04</v>
      </c>
      <c r="O20" s="22">
        <f t="shared" si="5"/>
        <v>0.04</v>
      </c>
      <c r="P20" s="22">
        <f t="shared" si="26"/>
        <v>0.03</v>
      </c>
      <c r="Q20" s="22">
        <f t="shared" si="6"/>
        <v>0.03</v>
      </c>
      <c r="R20" s="22">
        <f t="shared" si="7"/>
        <v>0.03</v>
      </c>
      <c r="S20" s="22">
        <f t="shared" si="8"/>
        <v>0.03</v>
      </c>
      <c r="T20" s="22">
        <f t="shared" si="9"/>
        <v>0.03</v>
      </c>
      <c r="U20" s="22">
        <f t="shared" si="10"/>
        <v>0.03</v>
      </c>
      <c r="V20" s="22">
        <f t="shared" si="11"/>
        <v>0.04</v>
      </c>
      <c r="W20" s="22">
        <f t="shared" si="12"/>
        <v>0.04</v>
      </c>
      <c r="X20" s="22">
        <f t="shared" si="13"/>
        <v>0.03</v>
      </c>
      <c r="Y20" s="22">
        <f t="shared" si="14"/>
        <v>0.03</v>
      </c>
      <c r="Z20" s="22">
        <f t="shared" si="15"/>
        <v>0.04</v>
      </c>
      <c r="AA20" s="22">
        <f t="shared" si="16"/>
        <v>0.03</v>
      </c>
      <c r="AB20" s="22">
        <f t="shared" si="17"/>
        <v>0.03</v>
      </c>
      <c r="AC20" s="22">
        <f t="shared" si="18"/>
        <v>0.03</v>
      </c>
      <c r="AD20" s="22">
        <f t="shared" si="19"/>
        <v>0.04</v>
      </c>
      <c r="AE20" s="22">
        <f t="shared" si="20"/>
        <v>0.03</v>
      </c>
      <c r="AF20" s="22">
        <f t="shared" si="21"/>
        <v>0.03</v>
      </c>
      <c r="AG20" s="22">
        <f t="shared" si="22"/>
        <v>0.03</v>
      </c>
      <c r="AH20" s="22">
        <f t="shared" si="23"/>
        <v>0.03</v>
      </c>
      <c r="AI20" s="22">
        <f t="shared" si="24"/>
        <v>0.04</v>
      </c>
      <c r="AJ20" s="22">
        <f t="shared" si="25"/>
        <v>0.03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529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17</v>
      </c>
      <c r="D47" s="13">
        <f>COUNTIF(G4:G43,"*下層*")</f>
        <v>0</v>
      </c>
      <c r="E47" s="13">
        <f>COUNTA(A4:A43)</f>
        <v>17</v>
      </c>
      <c r="F47" s="9"/>
      <c r="G47" s="14">
        <f>C47*100</f>
        <v>1700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20</v>
      </c>
      <c r="D49" s="13" t="str">
        <f>IF(D47&gt;0,ROUND(SUMIF(G4:G43,"*下層*",D4:D43)/D47,0),"")</f>
        <v/>
      </c>
      <c r="E49" s="13">
        <f>ROUND(SUM(D4:D43)/E47,0)</f>
        <v>20</v>
      </c>
      <c r="F49" s="12"/>
      <c r="G49" s="14">
        <f>C49</f>
        <v>20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6.5899999999999981</v>
      </c>
      <c r="D50" s="15">
        <f>SUMIF(G4:G43,"*下層*",F4:F43)</f>
        <v>0</v>
      </c>
      <c r="E50" s="4">
        <f>SUM(F4:F43)</f>
        <v>6.5899999999999981</v>
      </c>
      <c r="F50" s="12"/>
      <c r="G50" s="16">
        <f>C50*100</f>
        <v>658.99999999999977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形状比＝65、Sr＝19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11</v>
      </c>
      <c r="D54" s="13">
        <f>COUNTIF(H4:H43,"▲")</f>
        <v>0</v>
      </c>
      <c r="E54" s="13">
        <f>COUNTA(H4:H43)</f>
        <v>11</v>
      </c>
      <c r="F54" s="9"/>
      <c r="G54" s="14">
        <f>C54*100</f>
        <v>1100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18</v>
      </c>
      <c r="D56" s="13" t="str">
        <f>IF(D54&gt;0,ROUND(SUMIF(H4:H43,"▲",D4:D43)/D54,0),"")</f>
        <v/>
      </c>
      <c r="E56" s="13">
        <f>ROUND(SUMIF(H4:H43,"*",D4:D43)/E54,0)</f>
        <v>18</v>
      </c>
      <c r="F56" s="12"/>
      <c r="G56" s="14">
        <f>C56</f>
        <v>18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3.9999999999999996</v>
      </c>
      <c r="D57" s="15">
        <f>SUMIF(H4:H43,"▲",F4:F43)</f>
        <v>0</v>
      </c>
      <c r="E57" s="15">
        <f>SUM(C57:D57)</f>
        <v>3.9999999999999996</v>
      </c>
      <c r="F57" s="12"/>
      <c r="G57" s="18">
        <f>C57*100</f>
        <v>399.99999999999994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64.7</v>
      </c>
      <c r="D61" s="19" t="str">
        <f>IF(D47&gt;0,ROUND(D54/D47*100,1),"")</f>
        <v/>
      </c>
      <c r="E61" s="19">
        <f>ROUND(E54/E47*100,1)</f>
        <v>64.7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60.7</v>
      </c>
      <c r="D62" s="19" t="str">
        <f>IF(D47&gt;0,ROUND(D57/D50*100,1),"")</f>
        <v/>
      </c>
      <c r="E62" s="19">
        <f>ROUND(E57/E50*100,1)</f>
        <v>60.7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16</v>
      </c>
      <c r="D67" s="13" t="str">
        <f>IF(D66&gt;0,ROUND(SUMIFS(E4:E43,G4:G43,"*下層*",H4:H43,"")/D66,0),"")</f>
        <v/>
      </c>
      <c r="E67" s="13">
        <f>IF(E66&gt;0,ROUND(SUMIF(H4:H43,"",E4:E43)/E66,0),"")</f>
        <v>16</v>
      </c>
      <c r="F67" s="12"/>
      <c r="G67" s="14">
        <f>C67</f>
        <v>16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24</v>
      </c>
      <c r="D68" s="13" t="str">
        <f>IF(D66&gt;0,ROUND(SUMIFS(D4:D43,G4:G43,"*下層*",H4:H43,"")/D66,0),"")</f>
        <v/>
      </c>
      <c r="E68" s="13">
        <f>IF(E66&gt;0,ROUND(SUMIF(H4:H43,"",D4:D43)/E66,0),"")</f>
        <v>24</v>
      </c>
      <c r="F68" s="12"/>
      <c r="G68" s="14">
        <f>C68</f>
        <v>24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2.5899999999999985</v>
      </c>
      <c r="D69" s="15" t="str">
        <f>IF(D66&gt;0,D50-D57,"")</f>
        <v/>
      </c>
      <c r="E69" s="4">
        <f>SUM(C69:D69)</f>
        <v>2.5899999999999985</v>
      </c>
      <c r="F69" s="12"/>
      <c r="G69" s="16">
        <f>C69*100</f>
        <v>258.99999999999983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形状比＝67、Sr＝26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27" priority="16" stopIfTrue="1">
      <formula>AND(($H4="スギ"),(#REF!&lt;12))</formula>
    </cfRule>
  </conditionalFormatting>
  <conditionalFormatting sqref="L4:L43">
    <cfRule type="expression" dxfId="126" priority="15" stopIfTrue="1">
      <formula>AND(($H4="スギ"),(#REF!&lt;22),(#REF!&gt;=12))</formula>
    </cfRule>
  </conditionalFormatting>
  <conditionalFormatting sqref="M4:M43">
    <cfRule type="expression" dxfId="125" priority="14" stopIfTrue="1">
      <formula>AND(($H4="スギ"),(#REF!&lt;32),(#REF!&gt;=22))</formula>
    </cfRule>
  </conditionalFormatting>
  <conditionalFormatting sqref="N4:N43">
    <cfRule type="expression" dxfId="124" priority="13" stopIfTrue="1">
      <formula>AND(($H4="スギ"),(#REF!&lt;42),(#REF!&gt;=32))</formula>
    </cfRule>
  </conditionalFormatting>
  <conditionalFormatting sqref="S4:S43">
    <cfRule type="expression" dxfId="123" priority="9" stopIfTrue="1">
      <formula>AND(($H4="ヒノキ"),(#REF!&lt;32),(#REF!&gt;=22))</formula>
    </cfRule>
  </conditionalFormatting>
  <conditionalFormatting sqref="Z4:AF43 U4:U43 AJ4:AJ43 O4:P43">
    <cfRule type="expression" dxfId="122" priority="12" stopIfTrue="1">
      <formula>AND(($H4="スギ"),(#REF!&gt;=42))</formula>
    </cfRule>
  </conditionalFormatting>
  <conditionalFormatting sqref="Z4:AF43 AJ4:AJ43 T4:U43">
    <cfRule type="expression" dxfId="121" priority="8" stopIfTrue="1">
      <formula>AND(($H4="ヒノキ"),(#REF!&gt;=32))</formula>
    </cfRule>
  </conditionalFormatting>
  <conditionalFormatting sqref="AA4:AA43 Q4:Q43">
    <cfRule type="expression" dxfId="120" priority="11" stopIfTrue="1">
      <formula>AND(($H4="ヒノキ"),(#REF!&lt;12))</formula>
    </cfRule>
  </conditionalFormatting>
  <conditionalFormatting sqref="AA4:AA43 V4:V43">
    <cfRule type="expression" dxfId="119" priority="7" stopIfTrue="1">
      <formula>AND(($H4="アカマツ"),(#REF!&lt;12))</formula>
    </cfRule>
  </conditionalFormatting>
  <conditionalFormatting sqref="AB4:AB43 W4:W43">
    <cfRule type="expression" dxfId="118" priority="6" stopIfTrue="1">
      <formula>AND(($H4="アカマツ"),(#REF!&lt;22),(#REF!&gt;=12))</formula>
    </cfRule>
  </conditionalFormatting>
  <conditionalFormatting sqref="AB4:AE43 R4:R43">
    <cfRule type="expression" dxfId="117" priority="10" stopIfTrue="1">
      <formula>AND(($H4="ヒノキ"),(#REF!&lt;22),(#REF!&gt;=12))</formula>
    </cfRule>
  </conditionalFormatting>
  <conditionalFormatting sqref="AC4:AC43 X4:X43">
    <cfRule type="expression" dxfId="116" priority="5" stopIfTrue="1">
      <formula>AND(($H4="アカマツ"),(#REF!&lt;42),(#REF!&gt;=22))</formula>
    </cfRule>
  </conditionalFormatting>
  <conditionalFormatting sqref="AG4:AG43">
    <cfRule type="expression" dxfId="115" priority="3" stopIfTrue="1">
      <formula>AND(($H4&lt;&gt;"スギ"),($H4&lt;&gt;"ヒノキ"),($H4&lt;&gt;"アカマツ"),(#REF!&lt;12))</formula>
    </cfRule>
  </conditionalFormatting>
  <conditionalFormatting sqref="AH4:AH43">
    <cfRule type="expression" dxfId="11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1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11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D1237-E31D-40DB-BF17-815D9CEE719B}">
  <sheetPr>
    <tabColor rgb="FFFFFF00"/>
  </sheetPr>
  <dimension ref="A1:Z1001"/>
  <sheetViews>
    <sheetView view="pageBreakPreview" topLeftCell="A43" zoomScaleNormal="100" zoomScaleSheetLayoutView="100" workbookViewId="0">
      <selection activeCell="G3" sqref="G3"/>
    </sheetView>
  </sheetViews>
  <sheetFormatPr defaultColWidth="12.625" defaultRowHeight="15" customHeight="1"/>
  <cols>
    <col min="1" max="2" width="6.5" style="30" customWidth="1"/>
    <col min="3" max="10" width="7.375" style="30" customWidth="1"/>
    <col min="11" max="11" width="8.8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429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430</v>
      </c>
      <c r="E2" s="32" t="s">
        <v>431</v>
      </c>
      <c r="F2" s="32" t="s">
        <v>432</v>
      </c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 t="s">
        <v>43</v>
      </c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S-39広葉樹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>No.3</v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19</v>
      </c>
      <c r="D10" s="42">
        <f t="shared" ref="D10:J10" ca="1" si="2">IF(D$2&lt;&gt;"",INDIRECT(D$2&amp;"!C47"),"")</f>
        <v>20</v>
      </c>
      <c r="E10" s="42">
        <f t="shared" ca="1" si="2"/>
        <v>19</v>
      </c>
      <c r="F10" s="42">
        <f t="shared" ca="1" si="2"/>
        <v>17</v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1900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12</v>
      </c>
      <c r="D11" s="42">
        <f t="shared" ref="D11:J11" ca="1" si="3">IF(D$2&lt;&gt;"",INDIRECT(D$2&amp;"!C48"),"")</f>
        <v>12</v>
      </c>
      <c r="E11" s="42">
        <f t="shared" ca="1" si="3"/>
        <v>12</v>
      </c>
      <c r="F11" s="42">
        <f t="shared" ca="1" si="3"/>
        <v>13</v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12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17</v>
      </c>
      <c r="D12" s="42">
        <f t="shared" ref="D12:J12" ca="1" si="5">IF(D$2&lt;&gt;"",INDIRECT(D$2&amp;"!C49"),"")</f>
        <v>14</v>
      </c>
      <c r="E12" s="42">
        <f t="shared" ca="1" si="5"/>
        <v>16</v>
      </c>
      <c r="F12" s="42">
        <f t="shared" ca="1" si="5"/>
        <v>20</v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17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4.3070000000000004</v>
      </c>
      <c r="D13" s="46">
        <f t="shared" ref="D13:J13" ca="1" si="6">IF(D$2&lt;&gt;"",INDIRECT(D$2&amp;"!C50"),"")</f>
        <v>2.4299999999999993</v>
      </c>
      <c r="E13" s="46">
        <f t="shared" ca="1" si="6"/>
        <v>3.8999999999999995</v>
      </c>
      <c r="F13" s="46">
        <f t="shared" ca="1" si="6"/>
        <v>6.5899999999999981</v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430.70000000000005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形状比＝71、Sr＝19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>No.3</v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0</v>
      </c>
      <c r="D18" s="42">
        <f t="shared" ref="D18:J18" ca="1" si="8">IF(D$2&lt;&gt;"",INDIRECT(D$2&amp;"!D47"),"")</f>
        <v>0</v>
      </c>
      <c r="E18" s="42">
        <f t="shared" ca="1" si="8"/>
        <v>0</v>
      </c>
      <c r="F18" s="42">
        <f t="shared" ca="1" si="8"/>
        <v>0</v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 t="str">
        <f t="shared" ref="C19:C20" ca="1" si="9">IF($C$18=0,"",ROUND(AVERAGE(D19:J19),0))</f>
        <v/>
      </c>
      <c r="D19" s="42" t="str">
        <f t="shared" ref="D19:J19" ca="1" si="10">IF(D$2&lt;&gt;"",INDIRECT(D$2&amp;"!D48"),"")</f>
        <v/>
      </c>
      <c r="E19" s="42" t="str">
        <f t="shared" ca="1" si="10"/>
        <v/>
      </c>
      <c r="F19" s="42" t="str">
        <f t="shared" ca="1" si="10"/>
        <v/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 t="str">
        <f t="shared" ca="1" si="9"/>
        <v/>
      </c>
      <c r="D20" s="42" t="str">
        <f t="shared" ref="D20:J20" ca="1" si="11">IF(D$2&lt;&gt;"",INDIRECT(D$2&amp;"!D49"),"")</f>
        <v/>
      </c>
      <c r="E20" s="42" t="str">
        <f t="shared" ca="1" si="11"/>
        <v/>
      </c>
      <c r="F20" s="42" t="str">
        <f t="shared" ca="1" si="11"/>
        <v/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 t="str">
        <f ca="1">IF($C$18=0,"",ROUND(AVERAGE(D21:J21),3))</f>
        <v/>
      </c>
      <c r="D21" s="48">
        <f t="shared" ref="D21:J21" ca="1" si="12">IF(D$2&lt;&gt;"",INDIRECT(D$2&amp;"!D50"),"")</f>
        <v>0</v>
      </c>
      <c r="E21" s="48">
        <f t="shared" ca="1" si="12"/>
        <v>0</v>
      </c>
      <c r="F21" s="48">
        <f t="shared" ca="1" si="12"/>
        <v>0</v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>No.3</v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19</v>
      </c>
      <c r="D25" s="42">
        <f t="shared" ref="D25:J25" ca="1" si="15">IF(D$2&lt;&gt;"",INDIRECT(D$2&amp;"!E47"),"")</f>
        <v>20</v>
      </c>
      <c r="E25" s="42">
        <f t="shared" ca="1" si="15"/>
        <v>19</v>
      </c>
      <c r="F25" s="42">
        <f t="shared" ca="1" si="15"/>
        <v>17</v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12</v>
      </c>
      <c r="D26" s="42">
        <f t="shared" ref="D26:J26" ca="1" si="16">IF(D$2&lt;&gt;"",INDIRECT(D$2&amp;"!E48"),"")</f>
        <v>12</v>
      </c>
      <c r="E26" s="42">
        <f t="shared" ca="1" si="16"/>
        <v>12</v>
      </c>
      <c r="F26" s="42">
        <f t="shared" ca="1" si="16"/>
        <v>13</v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17</v>
      </c>
      <c r="D27" s="42">
        <f t="shared" ref="D27:J27" ca="1" si="17">IF(D$2&lt;&gt;"",INDIRECT(D$2&amp;"!E49"),"")</f>
        <v>14</v>
      </c>
      <c r="E27" s="42">
        <f t="shared" ca="1" si="17"/>
        <v>16</v>
      </c>
      <c r="F27" s="42">
        <f t="shared" ca="1" si="17"/>
        <v>20</v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4.3070000000000004</v>
      </c>
      <c r="D28" s="46">
        <f t="shared" ref="D28:J28" ca="1" si="18">IF(D$2&lt;&gt;"",INDIRECT(D$2&amp;"!E50"),"")</f>
        <v>2.4299999999999993</v>
      </c>
      <c r="E28" s="46">
        <f t="shared" ca="1" si="18"/>
        <v>3.8999999999999995</v>
      </c>
      <c r="F28" s="46">
        <f t="shared" ca="1" si="18"/>
        <v>6.5899999999999981</v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>No.3</v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13</v>
      </c>
      <c r="D33" s="42">
        <f t="shared" ref="D33:J33" ca="1" si="21">IF(D$2&lt;&gt;"",INDIRECT(D$2&amp;"!C54"),"")</f>
        <v>14</v>
      </c>
      <c r="E33" s="42">
        <f t="shared" ca="1" si="21"/>
        <v>13</v>
      </c>
      <c r="F33" s="42">
        <f t="shared" ca="1" si="21"/>
        <v>11</v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1300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11</v>
      </c>
      <c r="D34" s="42">
        <f t="shared" ref="D34:J34" ca="1" si="22">IF(D$2&lt;&gt;"",INDIRECT(D$2&amp;"!C55"),"")</f>
        <v>11</v>
      </c>
      <c r="E34" s="42">
        <f t="shared" ca="1" si="22"/>
        <v>11</v>
      </c>
      <c r="F34" s="42">
        <f t="shared" ca="1" si="22"/>
        <v>12</v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11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16</v>
      </c>
      <c r="D35" s="42">
        <f t="shared" ref="D35:J35" ca="1" si="24">IF(D$2&lt;&gt;"",INDIRECT(D$2&amp;"!C56"),"")</f>
        <v>13</v>
      </c>
      <c r="E35" s="42">
        <f t="shared" ca="1" si="24"/>
        <v>16</v>
      </c>
      <c r="F35" s="42">
        <f t="shared" ca="1" si="24"/>
        <v>18</v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16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2.6669999999999998</v>
      </c>
      <c r="D36" s="46">
        <f t="shared" ref="D36:J36" ca="1" si="25">IF(D$2&lt;&gt;"",INDIRECT(D$2&amp;"!C57"),"")</f>
        <v>1.4300000000000002</v>
      </c>
      <c r="E36" s="46">
        <f t="shared" ca="1" si="25"/>
        <v>2.5700000000000003</v>
      </c>
      <c r="F36" s="46">
        <f t="shared" ca="1" si="25"/>
        <v>3.9999999999999996</v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266.7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>No.3</v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0</v>
      </c>
      <c r="D40" s="42">
        <f t="shared" ref="D40:J40" ca="1" si="27">IF(D$2&lt;&gt;"",INDIRECT(D$2&amp;"!D54"),"")</f>
        <v>0</v>
      </c>
      <c r="E40" s="42">
        <f t="shared" ca="1" si="27"/>
        <v>0</v>
      </c>
      <c r="F40" s="42">
        <f t="shared" ca="1" si="27"/>
        <v>0</v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 t="str">
        <f t="shared" ref="C41:C42" ca="1" si="28">IF($C$18=0,"",ROUND(AVERAGE(D41:J41),0))</f>
        <v/>
      </c>
      <c r="D41" s="42" t="str">
        <f t="shared" ref="D41:J41" ca="1" si="29">IF(D$2&lt;&gt;"",INDIRECT(D$2&amp;"!D55"),"")</f>
        <v/>
      </c>
      <c r="E41" s="42" t="str">
        <f t="shared" ca="1" si="29"/>
        <v/>
      </c>
      <c r="F41" s="42" t="str">
        <f t="shared" ca="1" si="29"/>
        <v/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 t="str">
        <f t="shared" ca="1" si="28"/>
        <v/>
      </c>
      <c r="D42" s="42" t="str">
        <f t="shared" ref="D42:J42" ca="1" si="30">IF(D$2&lt;&gt;"",INDIRECT(D$2&amp;"!D56"),"")</f>
        <v/>
      </c>
      <c r="E42" s="42" t="str">
        <f t="shared" ca="1" si="30"/>
        <v/>
      </c>
      <c r="F42" s="42" t="str">
        <f t="shared" ca="1" si="30"/>
        <v/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 t="str">
        <f ca="1">IF($C$18=0,"",ROUND(AVERAGE(D43:J43),3))</f>
        <v/>
      </c>
      <c r="D43" s="48">
        <f t="shared" ref="D43:J43" ca="1" si="31">IF(D$2&lt;&gt;"",INDIRECT(D$2&amp;"!D57"),"")</f>
        <v>0</v>
      </c>
      <c r="E43" s="48">
        <f t="shared" ca="1" si="31"/>
        <v>0</v>
      </c>
      <c r="F43" s="48">
        <f t="shared" ca="1" si="31"/>
        <v>0</v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>No.3</v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13</v>
      </c>
      <c r="D47" s="42">
        <f t="shared" ref="D47:J47" ca="1" si="34">IF(D$2&lt;&gt;"",INDIRECT(D$2&amp;"!E54"),"")</f>
        <v>14</v>
      </c>
      <c r="E47" s="42">
        <f t="shared" ca="1" si="34"/>
        <v>13</v>
      </c>
      <c r="F47" s="42">
        <f t="shared" ca="1" si="34"/>
        <v>11</v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11</v>
      </c>
      <c r="D48" s="42">
        <f t="shared" ref="D48:J48" ca="1" si="35">IF(D$2&lt;&gt;"",INDIRECT(D$2&amp;"!E55"),"")</f>
        <v>11</v>
      </c>
      <c r="E48" s="42">
        <f t="shared" ca="1" si="35"/>
        <v>11</v>
      </c>
      <c r="F48" s="42">
        <f t="shared" ca="1" si="35"/>
        <v>12</v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16</v>
      </c>
      <c r="D49" s="42">
        <f t="shared" ref="D49:J49" ca="1" si="36">IF(D$2&lt;&gt;"",INDIRECT(D$2&amp;"!E56"),"")</f>
        <v>13</v>
      </c>
      <c r="E49" s="42">
        <f t="shared" ca="1" si="36"/>
        <v>16</v>
      </c>
      <c r="F49" s="42">
        <f t="shared" ca="1" si="36"/>
        <v>18</v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2.6669999999999998</v>
      </c>
      <c r="D50" s="46">
        <f t="shared" ref="D50:J50" ca="1" si="37">IF(D$2&lt;&gt;"",INDIRECT(D$2&amp;"!E57"),"")</f>
        <v>1.4300000000000002</v>
      </c>
      <c r="E50" s="46">
        <f t="shared" ca="1" si="37"/>
        <v>2.5700000000000003</v>
      </c>
      <c r="F50" s="46">
        <f t="shared" ca="1" si="37"/>
        <v>3.9999999999999996</v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>No.3</v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67.7</v>
      </c>
      <c r="D55" s="52">
        <f t="shared" ref="D55:J55" ca="1" si="39">IF(D$2&lt;&gt;"",INDIRECT(D$2&amp;"!C61"),"")</f>
        <v>70</v>
      </c>
      <c r="E55" s="52">
        <f t="shared" ca="1" si="39"/>
        <v>68.400000000000006</v>
      </c>
      <c r="F55" s="52">
        <f t="shared" ca="1" si="39"/>
        <v>64.7</v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68.400000000000006</v>
      </c>
      <c r="N55" s="51" t="str">
        <f ca="1">IF($C$18=0,"",ROUND((C40/C18*100),1))</f>
        <v/>
      </c>
      <c r="O55" s="55">
        <f ca="1">ROUND((C47/C25*100),1)</f>
        <v>68.400000000000006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61.8</v>
      </c>
      <c r="D56" s="52">
        <f ca="1">IF(D$2&lt;&gt;"",INDIRECT(D$2&amp;"!C62"),"")</f>
        <v>58.8</v>
      </c>
      <c r="E56" s="52">
        <f t="shared" ref="E56:J56" ca="1" si="40">IF(E$2&lt;&gt;"",INDIRECT(E$2&amp;"!C62"),"")</f>
        <v>65.900000000000006</v>
      </c>
      <c r="F56" s="52">
        <f t="shared" ca="1" si="40"/>
        <v>60.7</v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61.9</v>
      </c>
      <c r="N56" s="51" t="str">
        <f ca="1">IF($C$18=0,"",ROUND((C43/C21*100),1))</f>
        <v/>
      </c>
      <c r="O56" s="55">
        <f ca="1">ROUND((C50/C28*100),1)</f>
        <v>61.9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>No.3</v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6</v>
      </c>
      <c r="D61" s="42">
        <f t="shared" ref="D61:J61" ca="1" si="42">IF(D$2&lt;&gt;"",INDIRECT(D$2&amp;"!C66"),"")</f>
        <v>6</v>
      </c>
      <c r="E61" s="42">
        <f t="shared" ca="1" si="42"/>
        <v>6</v>
      </c>
      <c r="F61" s="42">
        <f t="shared" ca="1" si="42"/>
        <v>6</v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600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15</v>
      </c>
      <c r="D62" s="42">
        <f t="shared" ref="D62:J62" ca="1" si="44">IF(D$2&lt;&gt;"",INDIRECT(D$2&amp;"!C67"),"")</f>
        <v>15</v>
      </c>
      <c r="E62" s="42">
        <f t="shared" ca="1" si="44"/>
        <v>13</v>
      </c>
      <c r="F62" s="42">
        <f t="shared" ca="1" si="44"/>
        <v>16</v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15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19</v>
      </c>
      <c r="D63" s="42">
        <f t="shared" ref="D63:J63" ca="1" si="46">IF(D$2&lt;&gt;"",INDIRECT(D$2&amp;"!C68"),"")</f>
        <v>15</v>
      </c>
      <c r="E63" s="42">
        <f t="shared" ca="1" si="46"/>
        <v>18</v>
      </c>
      <c r="F63" s="42">
        <f t="shared" ca="1" si="46"/>
        <v>24</v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19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1.64</v>
      </c>
      <c r="D64" s="46">
        <f t="shared" ref="D64:J64" ca="1" si="47">IF(D$2&lt;&gt;"",INDIRECT(D$2&amp;"!C69"),"")</f>
        <v>0.99999999999999911</v>
      </c>
      <c r="E64" s="46">
        <f t="shared" ca="1" si="47"/>
        <v>1.3299999999999992</v>
      </c>
      <c r="F64" s="46">
        <f t="shared" ca="1" si="47"/>
        <v>2.5899999999999985</v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164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形状比＝79、Sr＝27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>No.3</v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0</v>
      </c>
      <c r="D69" s="42">
        <f t="shared" ref="D69:J69" ca="1" si="49">IF(D$2&lt;&gt;"",INDIRECT(D$2&amp;"!D66"),"")</f>
        <v>0</v>
      </c>
      <c r="E69" s="42">
        <f t="shared" ca="1" si="49"/>
        <v>0</v>
      </c>
      <c r="F69" s="42">
        <f t="shared" ca="1" si="49"/>
        <v>0</v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 t="str">
        <f t="shared" ref="C70:C71" ca="1" si="50">IF($C$69=0,"",ROUND(AVERAGE(D70:J70),0))</f>
        <v/>
      </c>
      <c r="D70" s="42" t="str">
        <f t="shared" ref="D70:J70" ca="1" si="51">IF(D$2&lt;&gt;"",INDIRECT(D$2&amp;"!D67"),"")</f>
        <v/>
      </c>
      <c r="E70" s="42" t="str">
        <f t="shared" ca="1" si="51"/>
        <v/>
      </c>
      <c r="F70" s="42" t="str">
        <f t="shared" ca="1" si="51"/>
        <v/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 t="str">
        <f t="shared" ca="1" si="50"/>
        <v/>
      </c>
      <c r="D71" s="42" t="str">
        <f t="shared" ref="D71:J71" ca="1" si="52">IF(D$2&lt;&gt;"",INDIRECT(D$2&amp;"!D68"),"")</f>
        <v/>
      </c>
      <c r="E71" s="42" t="str">
        <f t="shared" ca="1" si="52"/>
        <v/>
      </c>
      <c r="F71" s="42" t="str">
        <f t="shared" ca="1" si="52"/>
        <v/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 t="str">
        <f ca="1">IF($C$69=0,"",ROUND(AVERAGE(D72:J72),3))</f>
        <v/>
      </c>
      <c r="D72" s="48" t="str">
        <f t="shared" ref="D72:J72" ca="1" si="53">IF(D$2&lt;&gt;"",INDIRECT(D$2&amp;"!D69"),"")</f>
        <v/>
      </c>
      <c r="E72" s="48" t="str">
        <f t="shared" ca="1" si="53"/>
        <v/>
      </c>
      <c r="F72" s="48" t="str">
        <f t="shared" ca="1" si="53"/>
        <v/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>No.3</v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6</v>
      </c>
      <c r="D76" s="42">
        <f t="shared" ref="D76:J76" ca="1" si="55">IF(D$2&lt;&gt;"",INDIRECT(D$2&amp;"!E66"),"")</f>
        <v>6</v>
      </c>
      <c r="E76" s="42">
        <f t="shared" ca="1" si="55"/>
        <v>6</v>
      </c>
      <c r="F76" s="42">
        <f t="shared" ca="1" si="55"/>
        <v>6</v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15</v>
      </c>
      <c r="D77" s="42">
        <f t="shared" ref="D77:J77" ca="1" si="57">IF(D$2&lt;&gt;"",INDIRECT(D$2&amp;"!E67"),"")</f>
        <v>15</v>
      </c>
      <c r="E77" s="42">
        <f t="shared" ca="1" si="57"/>
        <v>13</v>
      </c>
      <c r="F77" s="42">
        <f t="shared" ca="1" si="57"/>
        <v>16</v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19</v>
      </c>
      <c r="D78" s="42">
        <f t="shared" ref="D78:J78" ca="1" si="58">IF(D$2&lt;&gt;"",INDIRECT(D$2&amp;"!E68"),"")</f>
        <v>15</v>
      </c>
      <c r="E78" s="42">
        <f t="shared" ca="1" si="58"/>
        <v>18</v>
      </c>
      <c r="F78" s="42">
        <f t="shared" ca="1" si="58"/>
        <v>24</v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1.64</v>
      </c>
      <c r="D79" s="46">
        <f t="shared" ref="D79:J79" ca="1" si="59">IF(D$2&lt;&gt;"",INDIRECT(D$2&amp;"!E69"),"")</f>
        <v>0.99999999999999911</v>
      </c>
      <c r="E79" s="46">
        <f t="shared" ca="1" si="59"/>
        <v>1.3299999999999992</v>
      </c>
      <c r="F79" s="46">
        <f t="shared" ca="1" si="59"/>
        <v>2.5899999999999985</v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2CC8D-6B18-430C-B75F-74BC57150ECB}">
  <sheetPr>
    <tabColor rgb="FF00B050"/>
  </sheetPr>
  <dimension ref="A1:AJ120"/>
  <sheetViews>
    <sheetView showGridLines="0" view="pageBreakPreview" topLeftCell="A46" zoomScale="98" zoomScaleNormal="85" zoomScaleSheetLayoutView="98" workbookViewId="0">
      <selection activeCell="I63" sqref="I6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262</v>
      </c>
      <c r="B2" s="65"/>
      <c r="C2" s="65"/>
      <c r="D2" s="65"/>
      <c r="E2" s="65"/>
      <c r="F2" s="65"/>
      <c r="G2" s="65"/>
      <c r="H2" s="66" t="s">
        <v>509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351</v>
      </c>
      <c r="B4" s="78" t="s">
        <v>531</v>
      </c>
      <c r="C4" s="79"/>
      <c r="D4" s="21">
        <v>22</v>
      </c>
      <c r="E4" s="21">
        <v>17</v>
      </c>
      <c r="F4" s="4">
        <f t="shared" ref="F4:F43" si="0">IF(D4&gt;0,IF(B4="スギ",P4,IF(B4="ヒノキ",U4,IF(B4="アカマツ",Z4,IF(B4="カラマツ",AF4,AJ4)))),"")</f>
        <v>0.32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0.28999999999999998</v>
      </c>
      <c r="L4" s="22">
        <f t="shared" ref="L4:L43" si="2">ROUND(10^(-5+0.73504+1.83346*LOG(D4)+1.06569*LOG(E4)),2)</f>
        <v>0.32</v>
      </c>
      <c r="M4" s="22">
        <f t="shared" ref="M4:M43" si="3">ROUND(10^(-5+0.71514+1.74357*LOG(D4)+1.17719*LOG(E4)),2)</f>
        <v>0.32</v>
      </c>
      <c r="N4" s="22">
        <f t="shared" ref="N4:N43" si="4">ROUND(10^(-5+0.82956+1.76381*LOG(D4)+1.06412*LOG(E4)),2)</f>
        <v>0.32</v>
      </c>
      <c r="O4" s="22">
        <f t="shared" ref="O4:O43" si="5">ROUND(10^(-5+0.88226+1.79204*LOG(D4)+0.99303*LOG(E4)),2)</f>
        <v>0.32</v>
      </c>
      <c r="P4" s="22">
        <f>HLOOKUP($D4,K$3:O$43,MATCH($A4,$A$3:$A$43,0),1)</f>
        <v>0.32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0.28999999999999998</v>
      </c>
      <c r="R4" s="22">
        <f t="shared" ref="R4:R43" si="7">ROUND(10^(1.905709*LOG(D4)+1.011385*LOG(E4)-4.293729),2)</f>
        <v>0.32</v>
      </c>
      <c r="S4" s="22">
        <f t="shared" ref="S4:S43" si="8">ROUND(10^(1.771888*LOG(D4)+1.138415*LOG(E4)-4.271259),2)</f>
        <v>0.32</v>
      </c>
      <c r="T4" s="22">
        <f t="shared" ref="T4:T43" si="9">ROUND(10^(1.671519*LOG(D4)+1.363617*LOG(E4)-4.404407),2)</f>
        <v>0.33</v>
      </c>
      <c r="U4" s="22">
        <f t="shared" ref="U4:U43" si="10">HLOOKUP($D4,Q$3:T$43,MATCH($A4,$A$3:$A$43,0),1)</f>
        <v>0.32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0.33</v>
      </c>
      <c r="W4" s="22">
        <f t="shared" ref="W4:W43" si="12">ROUND(10^(-4.155639+1.847898*LOG(D4)+0.951955*LOG(E4)),2)</f>
        <v>0.31</v>
      </c>
      <c r="X4" s="22">
        <f t="shared" ref="X4:X43" si="13">ROUND(10^(-4.194535+1.804172*LOG(D4)+1.034248*LOG(E4)),2)</f>
        <v>0.32</v>
      </c>
      <c r="Y4" s="22">
        <f t="shared" ref="Y4:Y43" si="14">ROUND(10^(-4.42347+2.006485*LOG(D4)+0.967757*LOG(E4)),2)</f>
        <v>0.28999999999999998</v>
      </c>
      <c r="Z4" s="22">
        <f t="shared" ref="Z4:Z43" si="15">HLOOKUP($D4,V$3:Y$43,MATCH($A4,$A$3:$A$43,0),1)</f>
        <v>0.32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0.28000000000000003</v>
      </c>
      <c r="AB4" s="22">
        <f t="shared" ref="AB4:AB43" si="17">ROUND(10^(1.979213*LOG(D4)+0.998347*LOG(E4)-4.369281),2)</f>
        <v>0.33</v>
      </c>
      <c r="AC4" s="22">
        <f t="shared" ref="AC4:AC43" si="18">ROUND(10^(1.904401*LOG(D4)+1.062478*LOG(E4)-4.348104),2)</f>
        <v>0.33</v>
      </c>
      <c r="AD4" s="22">
        <f t="shared" ref="AD4:AD43" si="19">ROUND(10^(1.640825*LOG(D4)+1.080387*LOG(E4)-3.976731),2)</f>
        <v>0.36</v>
      </c>
      <c r="AE4" s="22">
        <f t="shared" ref="AE4:AE43" si="20">ROUND(10^(1.90887*LOG(D4)+1.088002*LOG(E4)-4.431495),2)</f>
        <v>0.28999999999999998</v>
      </c>
      <c r="AF4" s="22">
        <f t="shared" ref="AF4:AF43" si="21">HLOOKUP($D4,AA$3:AE$43,MATCH($A4,$A$3:$A$43,0),1)</f>
        <v>0.33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0.28000000000000003</v>
      </c>
      <c r="AH4" s="22">
        <f t="shared" ref="AH4:AH43" si="23">ROUND(10^(1.93813902*LOG(D4)+0.96697002*LOG(E4)-4.32216295),2)</f>
        <v>0.28999999999999998</v>
      </c>
      <c r="AI4" s="22">
        <f t="shared" ref="AI4:AI43" si="24">ROUND(10^(1.82464098*LOG(D4)+0.97625989*LOG(E4)-4.15096808),2)</f>
        <v>0.32</v>
      </c>
      <c r="AJ4" s="22">
        <f t="shared" ref="AJ4:AJ43" si="25">HLOOKUP($D4,AG$3:AI$43,MATCH($A4,$A$3:$A$43,0),1)</f>
        <v>0.28999999999999998</v>
      </c>
    </row>
    <row r="5" spans="1:36" ht="12.95" customHeight="1">
      <c r="A5" s="21">
        <v>352</v>
      </c>
      <c r="B5" s="78" t="s">
        <v>531</v>
      </c>
      <c r="C5" s="79"/>
      <c r="D5" s="21">
        <v>18</v>
      </c>
      <c r="E5" s="21">
        <v>15</v>
      </c>
      <c r="F5" s="4">
        <f t="shared" si="0"/>
        <v>0.19</v>
      </c>
      <c r="G5" s="5"/>
      <c r="H5" s="21"/>
      <c r="I5" s="21"/>
      <c r="J5" s="1" t="s">
        <v>15</v>
      </c>
      <c r="K5" s="22">
        <f t="shared" si="1"/>
        <v>0.18</v>
      </c>
      <c r="L5" s="22">
        <f t="shared" si="2"/>
        <v>0.19</v>
      </c>
      <c r="M5" s="22">
        <f t="shared" si="3"/>
        <v>0.19</v>
      </c>
      <c r="N5" s="22">
        <f t="shared" si="4"/>
        <v>0.2</v>
      </c>
      <c r="O5" s="22">
        <f t="shared" si="5"/>
        <v>0.2</v>
      </c>
      <c r="P5" s="22">
        <f t="shared" ref="P5:P43" si="26">HLOOKUP($D5,K$3:O$43,MATCH(A5,$A$3:$A$43,0),1)</f>
        <v>0.19</v>
      </c>
      <c r="Q5" s="22">
        <f t="shared" si="6"/>
        <v>0.18</v>
      </c>
      <c r="R5" s="22">
        <f t="shared" si="7"/>
        <v>0.19</v>
      </c>
      <c r="S5" s="22">
        <f t="shared" si="8"/>
        <v>0.2</v>
      </c>
      <c r="T5" s="22">
        <f t="shared" si="9"/>
        <v>0.2</v>
      </c>
      <c r="U5" s="22">
        <f t="shared" si="10"/>
        <v>0.19</v>
      </c>
      <c r="V5" s="22">
        <f t="shared" si="11"/>
        <v>0.2</v>
      </c>
      <c r="W5" s="22">
        <f t="shared" si="12"/>
        <v>0.19</v>
      </c>
      <c r="X5" s="22">
        <f t="shared" si="13"/>
        <v>0.19</v>
      </c>
      <c r="Y5" s="22">
        <f t="shared" si="14"/>
        <v>0.17</v>
      </c>
      <c r="Z5" s="22">
        <f t="shared" si="15"/>
        <v>0.19</v>
      </c>
      <c r="AA5" s="22">
        <f t="shared" si="16"/>
        <v>0.17</v>
      </c>
      <c r="AB5" s="22">
        <f t="shared" si="17"/>
        <v>0.19</v>
      </c>
      <c r="AC5" s="22">
        <f t="shared" si="18"/>
        <v>0.2</v>
      </c>
      <c r="AD5" s="22">
        <f t="shared" si="19"/>
        <v>0.23</v>
      </c>
      <c r="AE5" s="22">
        <f t="shared" si="20"/>
        <v>0.18</v>
      </c>
      <c r="AF5" s="22">
        <f t="shared" si="21"/>
        <v>0.19</v>
      </c>
      <c r="AG5" s="22">
        <f t="shared" si="22"/>
        <v>0.17</v>
      </c>
      <c r="AH5" s="22">
        <f t="shared" si="23"/>
        <v>0.18</v>
      </c>
      <c r="AI5" s="22">
        <f t="shared" si="24"/>
        <v>0.19</v>
      </c>
      <c r="AJ5" s="22">
        <f t="shared" si="25"/>
        <v>0.18</v>
      </c>
    </row>
    <row r="6" spans="1:36" ht="12.95" customHeight="1">
      <c r="A6" s="21">
        <v>353</v>
      </c>
      <c r="B6" s="78" t="s">
        <v>531</v>
      </c>
      <c r="C6" s="79"/>
      <c r="D6" s="21">
        <v>16</v>
      </c>
      <c r="E6" s="21">
        <v>16</v>
      </c>
      <c r="F6" s="4">
        <f t="shared" si="0"/>
        <v>0.17</v>
      </c>
      <c r="G6" s="5"/>
      <c r="H6" s="21"/>
      <c r="I6" s="21"/>
      <c r="J6" s="1" t="s">
        <v>15</v>
      </c>
      <c r="K6" s="22">
        <f t="shared" si="1"/>
        <v>0.16</v>
      </c>
      <c r="L6" s="22">
        <f t="shared" si="2"/>
        <v>0.17</v>
      </c>
      <c r="M6" s="22">
        <f t="shared" si="3"/>
        <v>0.17</v>
      </c>
      <c r="N6" s="22">
        <f t="shared" si="4"/>
        <v>0.17</v>
      </c>
      <c r="O6" s="22">
        <f t="shared" si="5"/>
        <v>0.17</v>
      </c>
      <c r="P6" s="22">
        <f t="shared" si="26"/>
        <v>0.17</v>
      </c>
      <c r="Q6" s="22">
        <f t="shared" si="6"/>
        <v>0.15</v>
      </c>
      <c r="R6" s="22">
        <f t="shared" si="7"/>
        <v>0.17</v>
      </c>
      <c r="S6" s="22">
        <f t="shared" si="8"/>
        <v>0.17</v>
      </c>
      <c r="T6" s="22">
        <f t="shared" si="9"/>
        <v>0.18</v>
      </c>
      <c r="U6" s="22">
        <f t="shared" si="10"/>
        <v>0.17</v>
      </c>
      <c r="V6" s="22">
        <f t="shared" si="11"/>
        <v>0.17</v>
      </c>
      <c r="W6" s="22">
        <f t="shared" si="12"/>
        <v>0.16</v>
      </c>
      <c r="X6" s="22">
        <f t="shared" si="13"/>
        <v>0.17</v>
      </c>
      <c r="Y6" s="22">
        <f t="shared" si="14"/>
        <v>0.14000000000000001</v>
      </c>
      <c r="Z6" s="22">
        <f t="shared" si="15"/>
        <v>0.16</v>
      </c>
      <c r="AA6" s="22">
        <f t="shared" si="16"/>
        <v>0.15</v>
      </c>
      <c r="AB6" s="22">
        <f t="shared" si="17"/>
        <v>0.16</v>
      </c>
      <c r="AC6" s="22">
        <f t="shared" si="18"/>
        <v>0.17</v>
      </c>
      <c r="AD6" s="22">
        <f t="shared" si="19"/>
        <v>0.2</v>
      </c>
      <c r="AE6" s="22">
        <f t="shared" si="20"/>
        <v>0.15</v>
      </c>
      <c r="AF6" s="22">
        <f t="shared" si="21"/>
        <v>0.16</v>
      </c>
      <c r="AG6" s="22">
        <f t="shared" si="22"/>
        <v>0.14000000000000001</v>
      </c>
      <c r="AH6" s="22">
        <f t="shared" si="23"/>
        <v>0.15</v>
      </c>
      <c r="AI6" s="22">
        <f t="shared" si="24"/>
        <v>0.17</v>
      </c>
      <c r="AJ6" s="22">
        <f t="shared" si="25"/>
        <v>0.15</v>
      </c>
    </row>
    <row r="7" spans="1:36" ht="12.95" customHeight="1">
      <c r="A7" s="21">
        <v>354</v>
      </c>
      <c r="B7" s="78" t="s">
        <v>531</v>
      </c>
      <c r="C7" s="79"/>
      <c r="D7" s="21">
        <v>10</v>
      </c>
      <c r="E7" s="21">
        <v>10</v>
      </c>
      <c r="F7" s="4">
        <f t="shared" si="0"/>
        <v>0.04</v>
      </c>
      <c r="G7" s="5" t="s">
        <v>532</v>
      </c>
      <c r="H7" s="21" t="s">
        <v>533</v>
      </c>
      <c r="I7" s="21" t="s">
        <v>534</v>
      </c>
      <c r="J7" s="1" t="s">
        <v>15</v>
      </c>
      <c r="K7" s="22">
        <f t="shared" si="1"/>
        <v>0.04</v>
      </c>
      <c r="L7" s="22">
        <f t="shared" si="2"/>
        <v>0.04</v>
      </c>
      <c r="M7" s="22">
        <f t="shared" si="3"/>
        <v>0.04</v>
      </c>
      <c r="N7" s="22">
        <f t="shared" si="4"/>
        <v>0.05</v>
      </c>
      <c r="O7" s="22">
        <f t="shared" si="5"/>
        <v>0.05</v>
      </c>
      <c r="P7" s="22">
        <f t="shared" si="26"/>
        <v>0.04</v>
      </c>
      <c r="Q7" s="22">
        <f t="shared" si="6"/>
        <v>0.04</v>
      </c>
      <c r="R7" s="22">
        <f t="shared" si="7"/>
        <v>0.04</v>
      </c>
      <c r="S7" s="22">
        <f t="shared" si="8"/>
        <v>0.04</v>
      </c>
      <c r="T7" s="22">
        <f t="shared" si="9"/>
        <v>0.04</v>
      </c>
      <c r="U7" s="22">
        <f t="shared" si="10"/>
        <v>0.04</v>
      </c>
      <c r="V7" s="22">
        <f t="shared" si="11"/>
        <v>0.04</v>
      </c>
      <c r="W7" s="22">
        <f t="shared" si="12"/>
        <v>0.04</v>
      </c>
      <c r="X7" s="22">
        <f t="shared" si="13"/>
        <v>0.04</v>
      </c>
      <c r="Y7" s="22">
        <f t="shared" si="14"/>
        <v>0.04</v>
      </c>
      <c r="Z7" s="22">
        <f t="shared" si="15"/>
        <v>0.04</v>
      </c>
      <c r="AA7" s="22">
        <f t="shared" si="16"/>
        <v>0.04</v>
      </c>
      <c r="AB7" s="22">
        <f t="shared" si="17"/>
        <v>0.04</v>
      </c>
      <c r="AC7" s="22">
        <f t="shared" si="18"/>
        <v>0.04</v>
      </c>
      <c r="AD7" s="22">
        <f t="shared" si="19"/>
        <v>0.06</v>
      </c>
      <c r="AE7" s="22">
        <f t="shared" si="20"/>
        <v>0.04</v>
      </c>
      <c r="AF7" s="22">
        <f t="shared" si="21"/>
        <v>0.04</v>
      </c>
      <c r="AG7" s="22">
        <f t="shared" si="22"/>
        <v>0.04</v>
      </c>
      <c r="AH7" s="22">
        <f t="shared" si="23"/>
        <v>0.04</v>
      </c>
      <c r="AI7" s="22">
        <f t="shared" si="24"/>
        <v>0.04</v>
      </c>
      <c r="AJ7" s="22">
        <f t="shared" si="25"/>
        <v>0.04</v>
      </c>
    </row>
    <row r="8" spans="1:36" ht="12.95" customHeight="1">
      <c r="A8" s="21">
        <v>355</v>
      </c>
      <c r="B8" s="78" t="s">
        <v>531</v>
      </c>
      <c r="C8" s="79"/>
      <c r="D8" s="21">
        <v>14</v>
      </c>
      <c r="E8" s="21">
        <v>14</v>
      </c>
      <c r="F8" s="4">
        <f t="shared" si="0"/>
        <v>0.11</v>
      </c>
      <c r="G8" s="5" t="s">
        <v>535</v>
      </c>
      <c r="H8" s="21" t="s">
        <v>519</v>
      </c>
      <c r="I8" s="21" t="s">
        <v>527</v>
      </c>
      <c r="J8" s="1" t="s">
        <v>15</v>
      </c>
      <c r="K8" s="22">
        <f t="shared" si="1"/>
        <v>0.11</v>
      </c>
      <c r="L8" s="22">
        <f t="shared" si="2"/>
        <v>0.11</v>
      </c>
      <c r="M8" s="22">
        <f t="shared" si="3"/>
        <v>0.12</v>
      </c>
      <c r="N8" s="22">
        <f t="shared" si="4"/>
        <v>0.12</v>
      </c>
      <c r="O8" s="22">
        <f t="shared" si="5"/>
        <v>0.12</v>
      </c>
      <c r="P8" s="22">
        <f t="shared" si="26"/>
        <v>0.11</v>
      </c>
      <c r="Q8" s="22">
        <f t="shared" si="6"/>
        <v>0.11</v>
      </c>
      <c r="R8" s="22">
        <f t="shared" si="7"/>
        <v>0.11</v>
      </c>
      <c r="S8" s="22">
        <f t="shared" si="8"/>
        <v>0.12</v>
      </c>
      <c r="T8" s="22">
        <f t="shared" si="9"/>
        <v>0.12</v>
      </c>
      <c r="U8" s="22">
        <f t="shared" si="10"/>
        <v>0.11</v>
      </c>
      <c r="V8" s="22">
        <f t="shared" si="11"/>
        <v>0.12</v>
      </c>
      <c r="W8" s="22">
        <f t="shared" si="12"/>
        <v>0.11</v>
      </c>
      <c r="X8" s="22">
        <f t="shared" si="13"/>
        <v>0.11</v>
      </c>
      <c r="Y8" s="22">
        <f t="shared" si="14"/>
        <v>0.1</v>
      </c>
      <c r="Z8" s="22">
        <f t="shared" si="15"/>
        <v>0.11</v>
      </c>
      <c r="AA8" s="22">
        <f t="shared" si="16"/>
        <v>0.1</v>
      </c>
      <c r="AB8" s="22">
        <f t="shared" si="17"/>
        <v>0.11</v>
      </c>
      <c r="AC8" s="22">
        <f t="shared" si="18"/>
        <v>0.11</v>
      </c>
      <c r="AD8" s="22">
        <f t="shared" si="19"/>
        <v>0.14000000000000001</v>
      </c>
      <c r="AE8" s="22">
        <f t="shared" si="20"/>
        <v>0.1</v>
      </c>
      <c r="AF8" s="22">
        <f t="shared" si="21"/>
        <v>0.11</v>
      </c>
      <c r="AG8" s="22">
        <f t="shared" si="22"/>
        <v>0.1</v>
      </c>
      <c r="AH8" s="22">
        <f t="shared" si="23"/>
        <v>0.1</v>
      </c>
      <c r="AI8" s="22">
        <f t="shared" si="24"/>
        <v>0.11</v>
      </c>
      <c r="AJ8" s="22">
        <f t="shared" si="25"/>
        <v>0.1</v>
      </c>
    </row>
    <row r="9" spans="1:36" ht="12.95" customHeight="1">
      <c r="A9" s="21">
        <v>356</v>
      </c>
      <c r="B9" s="78" t="s">
        <v>531</v>
      </c>
      <c r="C9" s="79"/>
      <c r="D9" s="21">
        <v>20</v>
      </c>
      <c r="E9" s="21">
        <v>16</v>
      </c>
      <c r="F9" s="4">
        <f t="shared" si="0"/>
        <v>0.25</v>
      </c>
      <c r="G9" s="5"/>
      <c r="H9" s="21"/>
      <c r="I9" s="21"/>
      <c r="J9" s="1" t="s">
        <v>15</v>
      </c>
      <c r="K9" s="22">
        <f t="shared" si="1"/>
        <v>0.23</v>
      </c>
      <c r="L9" s="22">
        <f t="shared" si="2"/>
        <v>0.25</v>
      </c>
      <c r="M9" s="22">
        <f t="shared" si="3"/>
        <v>0.25</v>
      </c>
      <c r="N9" s="22">
        <f t="shared" si="4"/>
        <v>0.25</v>
      </c>
      <c r="O9" s="22">
        <f t="shared" si="5"/>
        <v>0.26</v>
      </c>
      <c r="P9" s="22">
        <f t="shared" si="26"/>
        <v>0.25</v>
      </c>
      <c r="Q9" s="22">
        <f t="shared" si="6"/>
        <v>0.23</v>
      </c>
      <c r="R9" s="22">
        <f t="shared" si="7"/>
        <v>0.25</v>
      </c>
      <c r="S9" s="22">
        <f t="shared" si="8"/>
        <v>0.25</v>
      </c>
      <c r="T9" s="22">
        <f t="shared" si="9"/>
        <v>0.26</v>
      </c>
      <c r="U9" s="22">
        <f t="shared" si="10"/>
        <v>0.25</v>
      </c>
      <c r="V9" s="22">
        <f t="shared" si="11"/>
        <v>0.26</v>
      </c>
      <c r="W9" s="22">
        <f t="shared" si="12"/>
        <v>0.25</v>
      </c>
      <c r="X9" s="22">
        <f t="shared" si="13"/>
        <v>0.25</v>
      </c>
      <c r="Y9" s="22">
        <f t="shared" si="14"/>
        <v>0.23</v>
      </c>
      <c r="Z9" s="22">
        <f t="shared" si="15"/>
        <v>0.25</v>
      </c>
      <c r="AA9" s="22">
        <f t="shared" si="16"/>
        <v>0.22</v>
      </c>
      <c r="AB9" s="22">
        <f t="shared" si="17"/>
        <v>0.26</v>
      </c>
      <c r="AC9" s="22">
        <f t="shared" si="18"/>
        <v>0.26</v>
      </c>
      <c r="AD9" s="22">
        <f t="shared" si="19"/>
        <v>0.28999999999999998</v>
      </c>
      <c r="AE9" s="22">
        <f t="shared" si="20"/>
        <v>0.23</v>
      </c>
      <c r="AF9" s="22">
        <f t="shared" si="21"/>
        <v>0.26</v>
      </c>
      <c r="AG9" s="22">
        <f t="shared" si="22"/>
        <v>0.22</v>
      </c>
      <c r="AH9" s="22">
        <f t="shared" si="23"/>
        <v>0.23</v>
      </c>
      <c r="AI9" s="22">
        <f t="shared" si="24"/>
        <v>0.25</v>
      </c>
      <c r="AJ9" s="22">
        <f t="shared" si="25"/>
        <v>0.23</v>
      </c>
    </row>
    <row r="10" spans="1:36" ht="12.95" customHeight="1">
      <c r="A10" s="21">
        <v>357</v>
      </c>
      <c r="B10" s="78" t="s">
        <v>531</v>
      </c>
      <c r="C10" s="79"/>
      <c r="D10" s="21">
        <v>10</v>
      </c>
      <c r="E10" s="21">
        <v>9</v>
      </c>
      <c r="F10" s="4">
        <f t="shared" si="0"/>
        <v>0.04</v>
      </c>
      <c r="G10" s="5" t="s">
        <v>532</v>
      </c>
      <c r="H10" s="21" t="s">
        <v>533</v>
      </c>
      <c r="I10" s="21" t="s">
        <v>534</v>
      </c>
      <c r="J10" s="1" t="s">
        <v>15</v>
      </c>
      <c r="K10" s="22">
        <f t="shared" si="1"/>
        <v>0.04</v>
      </c>
      <c r="L10" s="22">
        <f t="shared" si="2"/>
        <v>0.04</v>
      </c>
      <c r="M10" s="22">
        <f t="shared" si="3"/>
        <v>0.04</v>
      </c>
      <c r="N10" s="22">
        <f t="shared" si="4"/>
        <v>0.04</v>
      </c>
      <c r="O10" s="22">
        <f t="shared" si="5"/>
        <v>0.04</v>
      </c>
      <c r="P10" s="22">
        <f t="shared" si="26"/>
        <v>0.04</v>
      </c>
      <c r="Q10" s="22">
        <f t="shared" si="6"/>
        <v>0.04</v>
      </c>
      <c r="R10" s="22">
        <f t="shared" si="7"/>
        <v>0.04</v>
      </c>
      <c r="S10" s="22">
        <f t="shared" si="8"/>
        <v>0.04</v>
      </c>
      <c r="T10" s="22">
        <f t="shared" si="9"/>
        <v>0.04</v>
      </c>
      <c r="U10" s="22">
        <f t="shared" si="10"/>
        <v>0.04</v>
      </c>
      <c r="V10" s="22">
        <f t="shared" si="11"/>
        <v>0.04</v>
      </c>
      <c r="W10" s="22">
        <f t="shared" si="12"/>
        <v>0.04</v>
      </c>
      <c r="X10" s="22">
        <f t="shared" si="13"/>
        <v>0.04</v>
      </c>
      <c r="Y10" s="22">
        <f t="shared" si="14"/>
        <v>0.03</v>
      </c>
      <c r="Z10" s="22">
        <f t="shared" si="15"/>
        <v>0.04</v>
      </c>
      <c r="AA10" s="22">
        <f t="shared" si="16"/>
        <v>0.04</v>
      </c>
      <c r="AB10" s="22">
        <f t="shared" si="17"/>
        <v>0.04</v>
      </c>
      <c r="AC10" s="22">
        <f t="shared" si="18"/>
        <v>0.04</v>
      </c>
      <c r="AD10" s="22">
        <f t="shared" si="19"/>
        <v>0.05</v>
      </c>
      <c r="AE10" s="22">
        <f t="shared" si="20"/>
        <v>0.03</v>
      </c>
      <c r="AF10" s="22">
        <f t="shared" si="21"/>
        <v>0.04</v>
      </c>
      <c r="AG10" s="22">
        <f t="shared" si="22"/>
        <v>0.04</v>
      </c>
      <c r="AH10" s="22">
        <f t="shared" si="23"/>
        <v>0.03</v>
      </c>
      <c r="AI10" s="22">
        <f t="shared" si="24"/>
        <v>0.04</v>
      </c>
      <c r="AJ10" s="22">
        <f t="shared" si="25"/>
        <v>0.04</v>
      </c>
    </row>
    <row r="11" spans="1:36" ht="12.95" customHeight="1">
      <c r="A11" s="21">
        <v>358</v>
      </c>
      <c r="B11" s="78" t="s">
        <v>531</v>
      </c>
      <c r="C11" s="79"/>
      <c r="D11" s="21">
        <v>14</v>
      </c>
      <c r="E11" s="21">
        <v>13</v>
      </c>
      <c r="F11" s="4">
        <f t="shared" si="0"/>
        <v>0.11</v>
      </c>
      <c r="G11" s="5"/>
      <c r="H11" s="21" t="s">
        <v>519</v>
      </c>
      <c r="I11" s="21" t="s">
        <v>520</v>
      </c>
      <c r="J11" s="1" t="s">
        <v>15</v>
      </c>
      <c r="K11" s="22">
        <f t="shared" si="1"/>
        <v>0.1</v>
      </c>
      <c r="L11" s="22">
        <f t="shared" si="2"/>
        <v>0.11</v>
      </c>
      <c r="M11" s="22">
        <f t="shared" si="3"/>
        <v>0.11</v>
      </c>
      <c r="N11" s="22">
        <f t="shared" si="4"/>
        <v>0.11</v>
      </c>
      <c r="O11" s="22">
        <f t="shared" si="5"/>
        <v>0.11</v>
      </c>
      <c r="P11" s="22">
        <f t="shared" si="26"/>
        <v>0.11</v>
      </c>
      <c r="Q11" s="22">
        <f t="shared" si="6"/>
        <v>0.1</v>
      </c>
      <c r="R11" s="22">
        <f t="shared" si="7"/>
        <v>0.1</v>
      </c>
      <c r="S11" s="22">
        <f t="shared" si="8"/>
        <v>0.11</v>
      </c>
      <c r="T11" s="22">
        <f t="shared" si="9"/>
        <v>0.11</v>
      </c>
      <c r="U11" s="22">
        <f t="shared" si="10"/>
        <v>0.1</v>
      </c>
      <c r="V11" s="22">
        <f t="shared" si="11"/>
        <v>0.11</v>
      </c>
      <c r="W11" s="22">
        <f t="shared" si="12"/>
        <v>0.11</v>
      </c>
      <c r="X11" s="22">
        <f t="shared" si="13"/>
        <v>0.11</v>
      </c>
      <c r="Y11" s="22">
        <f t="shared" si="14"/>
        <v>0.09</v>
      </c>
      <c r="Z11" s="22">
        <f t="shared" si="15"/>
        <v>0.11</v>
      </c>
      <c r="AA11" s="22">
        <f t="shared" si="16"/>
        <v>0.1</v>
      </c>
      <c r="AB11" s="22">
        <f t="shared" si="17"/>
        <v>0.1</v>
      </c>
      <c r="AC11" s="22">
        <f t="shared" si="18"/>
        <v>0.1</v>
      </c>
      <c r="AD11" s="22">
        <f t="shared" si="19"/>
        <v>0.13</v>
      </c>
      <c r="AE11" s="22">
        <f t="shared" si="20"/>
        <v>0.09</v>
      </c>
      <c r="AF11" s="22">
        <f t="shared" si="21"/>
        <v>0.1</v>
      </c>
      <c r="AG11" s="22">
        <f t="shared" si="22"/>
        <v>0.09</v>
      </c>
      <c r="AH11" s="22">
        <f t="shared" si="23"/>
        <v>0.09</v>
      </c>
      <c r="AI11" s="22">
        <f t="shared" si="24"/>
        <v>0.11</v>
      </c>
      <c r="AJ11" s="22">
        <f t="shared" si="25"/>
        <v>0.09</v>
      </c>
    </row>
    <row r="12" spans="1:36" ht="12.95" customHeight="1">
      <c r="A12" s="21">
        <v>359</v>
      </c>
      <c r="B12" s="78" t="s">
        <v>531</v>
      </c>
      <c r="C12" s="79"/>
      <c r="D12" s="21">
        <v>22</v>
      </c>
      <c r="E12" s="21">
        <v>18</v>
      </c>
      <c r="F12" s="4">
        <f t="shared" si="0"/>
        <v>0.34</v>
      </c>
      <c r="G12" s="5"/>
      <c r="H12" s="21" t="s">
        <v>519</v>
      </c>
      <c r="I12" s="21" t="s">
        <v>520</v>
      </c>
      <c r="J12" s="1" t="s">
        <v>15</v>
      </c>
      <c r="K12" s="22">
        <f t="shared" si="1"/>
        <v>0.31</v>
      </c>
      <c r="L12" s="22">
        <f t="shared" si="2"/>
        <v>0.34</v>
      </c>
      <c r="M12" s="22">
        <f t="shared" si="3"/>
        <v>0.34</v>
      </c>
      <c r="N12" s="22">
        <f t="shared" si="4"/>
        <v>0.34</v>
      </c>
      <c r="O12" s="22">
        <f t="shared" si="5"/>
        <v>0.34</v>
      </c>
      <c r="P12" s="22">
        <f t="shared" si="26"/>
        <v>0.34</v>
      </c>
      <c r="Q12" s="22">
        <f t="shared" si="6"/>
        <v>0.31</v>
      </c>
      <c r="R12" s="22">
        <f t="shared" si="7"/>
        <v>0.34</v>
      </c>
      <c r="S12" s="22">
        <f t="shared" si="8"/>
        <v>0.34</v>
      </c>
      <c r="T12" s="22">
        <f t="shared" si="9"/>
        <v>0.36</v>
      </c>
      <c r="U12" s="22">
        <f t="shared" si="10"/>
        <v>0.34</v>
      </c>
      <c r="V12" s="22">
        <f t="shared" si="11"/>
        <v>0.35</v>
      </c>
      <c r="W12" s="22">
        <f t="shared" si="12"/>
        <v>0.33</v>
      </c>
      <c r="X12" s="22">
        <f t="shared" si="13"/>
        <v>0.34</v>
      </c>
      <c r="Y12" s="22">
        <f t="shared" si="14"/>
        <v>0.31</v>
      </c>
      <c r="Z12" s="22">
        <f t="shared" si="15"/>
        <v>0.34</v>
      </c>
      <c r="AA12" s="22">
        <f t="shared" si="16"/>
        <v>0.3</v>
      </c>
      <c r="AB12" s="22">
        <f t="shared" si="17"/>
        <v>0.35</v>
      </c>
      <c r="AC12" s="22">
        <f t="shared" si="18"/>
        <v>0.35</v>
      </c>
      <c r="AD12" s="22">
        <f t="shared" si="19"/>
        <v>0.38</v>
      </c>
      <c r="AE12" s="22">
        <f t="shared" si="20"/>
        <v>0.31</v>
      </c>
      <c r="AF12" s="22">
        <f t="shared" si="21"/>
        <v>0.35</v>
      </c>
      <c r="AG12" s="22">
        <f t="shared" si="22"/>
        <v>0.28999999999999998</v>
      </c>
      <c r="AH12" s="22">
        <f t="shared" si="23"/>
        <v>0.31</v>
      </c>
      <c r="AI12" s="22">
        <f t="shared" si="24"/>
        <v>0.33</v>
      </c>
      <c r="AJ12" s="22">
        <f t="shared" si="25"/>
        <v>0.31</v>
      </c>
    </row>
    <row r="13" spans="1:36" ht="12.95" customHeight="1">
      <c r="A13" s="21">
        <v>360</v>
      </c>
      <c r="B13" s="78" t="s">
        <v>531</v>
      </c>
      <c r="C13" s="79"/>
      <c r="D13" s="21">
        <v>12</v>
      </c>
      <c r="E13" s="21">
        <v>11</v>
      </c>
      <c r="F13" s="4">
        <f t="shared" si="0"/>
        <v>7.0000000000000007E-2</v>
      </c>
      <c r="G13" s="5" t="s">
        <v>536</v>
      </c>
      <c r="H13" s="21" t="s">
        <v>533</v>
      </c>
      <c r="I13" s="21" t="s">
        <v>534</v>
      </c>
      <c r="J13" s="1" t="s">
        <v>15</v>
      </c>
      <c r="K13" s="22">
        <f t="shared" si="1"/>
        <v>7.0000000000000007E-2</v>
      </c>
      <c r="L13" s="22">
        <f t="shared" si="2"/>
        <v>7.0000000000000007E-2</v>
      </c>
      <c r="M13" s="22">
        <f t="shared" si="3"/>
        <v>7.0000000000000007E-2</v>
      </c>
      <c r="N13" s="22">
        <f t="shared" si="4"/>
        <v>7.0000000000000007E-2</v>
      </c>
      <c r="O13" s="22">
        <f t="shared" si="5"/>
        <v>7.0000000000000007E-2</v>
      </c>
      <c r="P13" s="22">
        <f t="shared" si="26"/>
        <v>7.0000000000000007E-2</v>
      </c>
      <c r="Q13" s="22">
        <f t="shared" si="6"/>
        <v>0.06</v>
      </c>
      <c r="R13" s="22">
        <f t="shared" si="7"/>
        <v>7.0000000000000007E-2</v>
      </c>
      <c r="S13" s="22">
        <f t="shared" si="8"/>
        <v>7.0000000000000007E-2</v>
      </c>
      <c r="T13" s="22">
        <f t="shared" si="9"/>
        <v>7.0000000000000007E-2</v>
      </c>
      <c r="U13" s="22">
        <f t="shared" si="10"/>
        <v>7.0000000000000007E-2</v>
      </c>
      <c r="V13" s="22">
        <f t="shared" si="11"/>
        <v>7.0000000000000007E-2</v>
      </c>
      <c r="W13" s="22">
        <f t="shared" si="12"/>
        <v>7.0000000000000007E-2</v>
      </c>
      <c r="X13" s="22">
        <f t="shared" si="13"/>
        <v>7.0000000000000007E-2</v>
      </c>
      <c r="Y13" s="22">
        <f t="shared" si="14"/>
        <v>0.06</v>
      </c>
      <c r="Z13" s="22">
        <f t="shared" si="15"/>
        <v>7.0000000000000007E-2</v>
      </c>
      <c r="AA13" s="22">
        <f t="shared" si="16"/>
        <v>0.06</v>
      </c>
      <c r="AB13" s="22">
        <f t="shared" si="17"/>
        <v>0.06</v>
      </c>
      <c r="AC13" s="22">
        <f t="shared" si="18"/>
        <v>7.0000000000000007E-2</v>
      </c>
      <c r="AD13" s="22">
        <f t="shared" si="19"/>
        <v>0.08</v>
      </c>
      <c r="AE13" s="22">
        <f t="shared" si="20"/>
        <v>0.06</v>
      </c>
      <c r="AF13" s="22">
        <f t="shared" si="21"/>
        <v>0.06</v>
      </c>
      <c r="AG13" s="22">
        <f t="shared" si="22"/>
        <v>0.06</v>
      </c>
      <c r="AH13" s="22">
        <f t="shared" si="23"/>
        <v>0.06</v>
      </c>
      <c r="AI13" s="22">
        <f t="shared" si="24"/>
        <v>7.0000000000000007E-2</v>
      </c>
      <c r="AJ13" s="22">
        <f t="shared" si="25"/>
        <v>0.06</v>
      </c>
    </row>
    <row r="14" spans="1:36" ht="12.95" customHeight="1">
      <c r="A14" s="21">
        <v>361</v>
      </c>
      <c r="B14" s="78" t="s">
        <v>531</v>
      </c>
      <c r="C14" s="79"/>
      <c r="D14" s="21">
        <v>8</v>
      </c>
      <c r="E14" s="21">
        <v>8</v>
      </c>
      <c r="F14" s="4">
        <f t="shared" si="0"/>
        <v>0.02</v>
      </c>
      <c r="G14" s="5" t="s">
        <v>532</v>
      </c>
      <c r="H14" s="21" t="s">
        <v>533</v>
      </c>
      <c r="I14" s="21" t="s">
        <v>534</v>
      </c>
      <c r="J14" s="1" t="s">
        <v>15</v>
      </c>
      <c r="K14" s="22">
        <f t="shared" si="1"/>
        <v>0.02</v>
      </c>
      <c r="L14" s="22">
        <f t="shared" si="2"/>
        <v>0.02</v>
      </c>
      <c r="M14" s="22">
        <f t="shared" si="3"/>
        <v>0.02</v>
      </c>
      <c r="N14" s="22">
        <f t="shared" si="4"/>
        <v>0.02</v>
      </c>
      <c r="O14" s="22">
        <f t="shared" si="5"/>
        <v>0.02</v>
      </c>
      <c r="P14" s="22">
        <f t="shared" si="26"/>
        <v>0.02</v>
      </c>
      <c r="Q14" s="22">
        <f t="shared" si="6"/>
        <v>0.02</v>
      </c>
      <c r="R14" s="22">
        <f t="shared" si="7"/>
        <v>0.02</v>
      </c>
      <c r="S14" s="22">
        <f t="shared" si="8"/>
        <v>0.02</v>
      </c>
      <c r="T14" s="22">
        <f t="shared" si="9"/>
        <v>0.02</v>
      </c>
      <c r="U14" s="22">
        <f t="shared" si="10"/>
        <v>0.02</v>
      </c>
      <c r="V14" s="22">
        <f t="shared" si="11"/>
        <v>0.02</v>
      </c>
      <c r="W14" s="22">
        <f t="shared" si="12"/>
        <v>0.02</v>
      </c>
      <c r="X14" s="22">
        <f t="shared" si="13"/>
        <v>0.02</v>
      </c>
      <c r="Y14" s="22">
        <f t="shared" si="14"/>
        <v>0.02</v>
      </c>
      <c r="Z14" s="22">
        <f t="shared" si="15"/>
        <v>0.02</v>
      </c>
      <c r="AA14" s="22">
        <f t="shared" si="16"/>
        <v>0.02</v>
      </c>
      <c r="AB14" s="22">
        <f t="shared" si="17"/>
        <v>0.02</v>
      </c>
      <c r="AC14" s="22">
        <f t="shared" si="18"/>
        <v>0.02</v>
      </c>
      <c r="AD14" s="22">
        <f t="shared" si="19"/>
        <v>0.03</v>
      </c>
      <c r="AE14" s="22">
        <f t="shared" si="20"/>
        <v>0.02</v>
      </c>
      <c r="AF14" s="22">
        <f t="shared" si="21"/>
        <v>0.02</v>
      </c>
      <c r="AG14" s="22">
        <f t="shared" si="22"/>
        <v>0.02</v>
      </c>
      <c r="AH14" s="22">
        <f t="shared" si="23"/>
        <v>0.02</v>
      </c>
      <c r="AI14" s="22">
        <f t="shared" si="24"/>
        <v>0.02</v>
      </c>
      <c r="AJ14" s="22">
        <f t="shared" si="25"/>
        <v>0.02</v>
      </c>
    </row>
    <row r="15" spans="1:36" ht="12.95" customHeight="1">
      <c r="A15" s="21">
        <v>362</v>
      </c>
      <c r="B15" s="78" t="s">
        <v>531</v>
      </c>
      <c r="C15" s="79"/>
      <c r="D15" s="21">
        <v>26</v>
      </c>
      <c r="E15" s="21">
        <v>21</v>
      </c>
      <c r="F15" s="4">
        <f t="shared" si="0"/>
        <v>0.55000000000000004</v>
      </c>
      <c r="G15" s="5"/>
      <c r="H15" s="21"/>
      <c r="I15" s="21"/>
      <c r="J15" s="1" t="s">
        <v>15</v>
      </c>
      <c r="K15" s="22">
        <f t="shared" si="1"/>
        <v>0.49</v>
      </c>
      <c r="L15" s="22">
        <f t="shared" si="2"/>
        <v>0.55000000000000004</v>
      </c>
      <c r="M15" s="22">
        <f t="shared" si="3"/>
        <v>0.55000000000000004</v>
      </c>
      <c r="N15" s="22">
        <f t="shared" si="4"/>
        <v>0.54</v>
      </c>
      <c r="O15" s="22">
        <f t="shared" si="5"/>
        <v>0.54</v>
      </c>
      <c r="P15" s="22">
        <f t="shared" si="26"/>
        <v>0.55000000000000004</v>
      </c>
      <c r="Q15" s="22">
        <f t="shared" si="6"/>
        <v>0.49</v>
      </c>
      <c r="R15" s="22">
        <f t="shared" si="7"/>
        <v>0.55000000000000004</v>
      </c>
      <c r="S15" s="22">
        <f t="shared" si="8"/>
        <v>0.55000000000000004</v>
      </c>
      <c r="T15" s="22">
        <f t="shared" si="9"/>
        <v>0.57999999999999996</v>
      </c>
      <c r="U15" s="22">
        <f t="shared" si="10"/>
        <v>0.55000000000000004</v>
      </c>
      <c r="V15" s="22">
        <f t="shared" si="11"/>
        <v>0.56000000000000005</v>
      </c>
      <c r="W15" s="22">
        <f t="shared" si="12"/>
        <v>0.52</v>
      </c>
      <c r="X15" s="22">
        <f t="shared" si="13"/>
        <v>0.53</v>
      </c>
      <c r="Y15" s="22">
        <f t="shared" si="14"/>
        <v>0.5</v>
      </c>
      <c r="Z15" s="22">
        <f t="shared" si="15"/>
        <v>0.53</v>
      </c>
      <c r="AA15" s="22">
        <f t="shared" si="16"/>
        <v>0.47</v>
      </c>
      <c r="AB15" s="22">
        <f t="shared" si="17"/>
        <v>0.56000000000000005</v>
      </c>
      <c r="AC15" s="22">
        <f t="shared" si="18"/>
        <v>0.56000000000000005</v>
      </c>
      <c r="AD15" s="22">
        <f t="shared" si="19"/>
        <v>0.59</v>
      </c>
      <c r="AE15" s="22">
        <f t="shared" si="20"/>
        <v>0.51</v>
      </c>
      <c r="AF15" s="22">
        <f t="shared" si="21"/>
        <v>0.56000000000000005</v>
      </c>
      <c r="AG15" s="22">
        <f t="shared" si="22"/>
        <v>0.46</v>
      </c>
      <c r="AH15" s="22">
        <f t="shared" si="23"/>
        <v>0.5</v>
      </c>
      <c r="AI15" s="22">
        <f t="shared" si="24"/>
        <v>0.53</v>
      </c>
      <c r="AJ15" s="22">
        <f t="shared" si="25"/>
        <v>0.5</v>
      </c>
    </row>
    <row r="16" spans="1:36" ht="12.95" customHeight="1">
      <c r="A16" s="21">
        <v>363</v>
      </c>
      <c r="B16" s="78" t="s">
        <v>531</v>
      </c>
      <c r="C16" s="79"/>
      <c r="D16" s="21">
        <v>18</v>
      </c>
      <c r="E16" s="21">
        <v>18</v>
      </c>
      <c r="F16" s="4">
        <f t="shared" si="0"/>
        <v>0.24</v>
      </c>
      <c r="G16" s="5" t="s">
        <v>535</v>
      </c>
      <c r="H16" s="21" t="s">
        <v>519</v>
      </c>
      <c r="I16" s="21" t="s">
        <v>527</v>
      </c>
      <c r="J16" s="1" t="s">
        <v>15</v>
      </c>
      <c r="K16" s="22">
        <f t="shared" si="1"/>
        <v>0.22</v>
      </c>
      <c r="L16" s="22">
        <f t="shared" si="2"/>
        <v>0.24</v>
      </c>
      <c r="M16" s="22">
        <f t="shared" si="3"/>
        <v>0.24</v>
      </c>
      <c r="N16" s="22">
        <f t="shared" si="4"/>
        <v>0.24</v>
      </c>
      <c r="O16" s="22">
        <f t="shared" si="5"/>
        <v>0.24</v>
      </c>
      <c r="P16" s="22">
        <f t="shared" si="26"/>
        <v>0.24</v>
      </c>
      <c r="Q16" s="22">
        <f t="shared" si="6"/>
        <v>0.22</v>
      </c>
      <c r="R16" s="22">
        <f t="shared" si="7"/>
        <v>0.23</v>
      </c>
      <c r="S16" s="22">
        <f t="shared" si="8"/>
        <v>0.24</v>
      </c>
      <c r="T16" s="22">
        <f t="shared" si="9"/>
        <v>0.25</v>
      </c>
      <c r="U16" s="22">
        <f t="shared" si="10"/>
        <v>0.23</v>
      </c>
      <c r="V16" s="22">
        <f t="shared" si="11"/>
        <v>0.24</v>
      </c>
      <c r="W16" s="22">
        <f t="shared" si="12"/>
        <v>0.23</v>
      </c>
      <c r="X16" s="22">
        <f t="shared" si="13"/>
        <v>0.23</v>
      </c>
      <c r="Y16" s="22">
        <f t="shared" si="14"/>
        <v>0.2</v>
      </c>
      <c r="Z16" s="22">
        <f t="shared" si="15"/>
        <v>0.23</v>
      </c>
      <c r="AA16" s="22">
        <f t="shared" si="16"/>
        <v>0.21</v>
      </c>
      <c r="AB16" s="22">
        <f t="shared" si="17"/>
        <v>0.23</v>
      </c>
      <c r="AC16" s="22">
        <f t="shared" si="18"/>
        <v>0.24</v>
      </c>
      <c r="AD16" s="22">
        <f t="shared" si="19"/>
        <v>0.27</v>
      </c>
      <c r="AE16" s="22">
        <f t="shared" si="20"/>
        <v>0.21</v>
      </c>
      <c r="AF16" s="22">
        <f t="shared" si="21"/>
        <v>0.23</v>
      </c>
      <c r="AG16" s="22">
        <f t="shared" si="22"/>
        <v>0.2</v>
      </c>
      <c r="AH16" s="22">
        <f t="shared" si="23"/>
        <v>0.21</v>
      </c>
      <c r="AI16" s="22">
        <f t="shared" si="24"/>
        <v>0.23</v>
      </c>
      <c r="AJ16" s="22">
        <f t="shared" si="25"/>
        <v>0.21</v>
      </c>
    </row>
    <row r="17" spans="1:36" ht="12.95" customHeight="1">
      <c r="A17" s="21">
        <v>364</v>
      </c>
      <c r="B17" s="78" t="s">
        <v>531</v>
      </c>
      <c r="C17" s="79"/>
      <c r="D17" s="21">
        <v>32</v>
      </c>
      <c r="E17" s="21">
        <v>21</v>
      </c>
      <c r="F17" s="4">
        <f t="shared" si="0"/>
        <v>0.78</v>
      </c>
      <c r="G17" s="5"/>
      <c r="H17" s="21"/>
      <c r="I17" s="21"/>
      <c r="J17" s="1" t="s">
        <v>15</v>
      </c>
      <c r="K17" s="22">
        <f t="shared" si="1"/>
        <v>0.7</v>
      </c>
      <c r="L17" s="22">
        <f t="shared" si="2"/>
        <v>0.8</v>
      </c>
      <c r="M17" s="22">
        <f t="shared" si="3"/>
        <v>0.79</v>
      </c>
      <c r="N17" s="22">
        <f t="shared" si="4"/>
        <v>0.78</v>
      </c>
      <c r="O17" s="22">
        <f t="shared" si="5"/>
        <v>0.78</v>
      </c>
      <c r="P17" s="22">
        <f t="shared" si="26"/>
        <v>0.78</v>
      </c>
      <c r="Q17" s="22">
        <f t="shared" si="6"/>
        <v>0.71</v>
      </c>
      <c r="R17" s="22">
        <f t="shared" si="7"/>
        <v>0.82</v>
      </c>
      <c r="S17" s="22">
        <f t="shared" si="8"/>
        <v>0.8</v>
      </c>
      <c r="T17" s="22">
        <f t="shared" si="9"/>
        <v>0.82</v>
      </c>
      <c r="U17" s="22">
        <f t="shared" si="10"/>
        <v>0.82</v>
      </c>
      <c r="V17" s="22">
        <f t="shared" si="11"/>
        <v>0.84</v>
      </c>
      <c r="W17" s="22">
        <f t="shared" si="12"/>
        <v>0.77</v>
      </c>
      <c r="X17" s="22">
        <f t="shared" si="13"/>
        <v>0.77</v>
      </c>
      <c r="Y17" s="22">
        <f t="shared" si="14"/>
        <v>0.75</v>
      </c>
      <c r="Z17" s="22">
        <f t="shared" si="15"/>
        <v>0.77</v>
      </c>
      <c r="AA17" s="22">
        <f t="shared" si="16"/>
        <v>0.68</v>
      </c>
      <c r="AB17" s="22">
        <f t="shared" si="17"/>
        <v>0.85</v>
      </c>
      <c r="AC17" s="22">
        <f t="shared" si="18"/>
        <v>0.84</v>
      </c>
      <c r="AD17" s="22">
        <f t="shared" si="19"/>
        <v>0.83</v>
      </c>
      <c r="AE17" s="22">
        <f t="shared" si="20"/>
        <v>0.76</v>
      </c>
      <c r="AF17" s="22">
        <f t="shared" si="21"/>
        <v>0.83</v>
      </c>
      <c r="AG17" s="22">
        <f t="shared" si="22"/>
        <v>0.69</v>
      </c>
      <c r="AH17" s="22">
        <f t="shared" si="23"/>
        <v>0.75</v>
      </c>
      <c r="AI17" s="22">
        <f t="shared" si="24"/>
        <v>0.77</v>
      </c>
      <c r="AJ17" s="22">
        <f t="shared" si="25"/>
        <v>0.75</v>
      </c>
    </row>
    <row r="18" spans="1:36" ht="12.95" customHeight="1">
      <c r="A18" s="21">
        <v>365</v>
      </c>
      <c r="B18" s="78" t="s">
        <v>531</v>
      </c>
      <c r="C18" s="79"/>
      <c r="D18" s="21">
        <v>20</v>
      </c>
      <c r="E18" s="21">
        <v>18</v>
      </c>
      <c r="F18" s="4">
        <f t="shared" si="0"/>
        <v>0.28999999999999998</v>
      </c>
      <c r="G18" s="5"/>
      <c r="H18" s="21" t="s">
        <v>519</v>
      </c>
      <c r="I18" s="21" t="s">
        <v>520</v>
      </c>
      <c r="J18" s="1" t="s">
        <v>15</v>
      </c>
      <c r="K18" s="22">
        <f t="shared" si="1"/>
        <v>0.26</v>
      </c>
      <c r="L18" s="22">
        <f t="shared" si="2"/>
        <v>0.28999999999999998</v>
      </c>
      <c r="M18" s="22">
        <f t="shared" si="3"/>
        <v>0.28999999999999998</v>
      </c>
      <c r="N18" s="22">
        <f t="shared" si="4"/>
        <v>0.28999999999999998</v>
      </c>
      <c r="O18" s="22">
        <f t="shared" si="5"/>
        <v>0.28999999999999998</v>
      </c>
      <c r="P18" s="22">
        <f t="shared" si="26"/>
        <v>0.28999999999999998</v>
      </c>
      <c r="Q18" s="22">
        <f t="shared" si="6"/>
        <v>0.26</v>
      </c>
      <c r="R18" s="22">
        <f t="shared" si="7"/>
        <v>0.28999999999999998</v>
      </c>
      <c r="S18" s="22">
        <f t="shared" si="8"/>
        <v>0.28999999999999998</v>
      </c>
      <c r="T18" s="22">
        <f t="shared" si="9"/>
        <v>0.3</v>
      </c>
      <c r="U18" s="22">
        <f t="shared" si="10"/>
        <v>0.28999999999999998</v>
      </c>
      <c r="V18" s="22">
        <f t="shared" si="11"/>
        <v>0.28999999999999998</v>
      </c>
      <c r="W18" s="22">
        <f t="shared" si="12"/>
        <v>0.28000000000000003</v>
      </c>
      <c r="X18" s="22">
        <f t="shared" si="13"/>
        <v>0.28000000000000003</v>
      </c>
      <c r="Y18" s="22">
        <f t="shared" si="14"/>
        <v>0.25</v>
      </c>
      <c r="Z18" s="22">
        <f t="shared" si="15"/>
        <v>0.28000000000000003</v>
      </c>
      <c r="AA18" s="22">
        <f t="shared" si="16"/>
        <v>0.25</v>
      </c>
      <c r="AB18" s="22">
        <f t="shared" si="17"/>
        <v>0.28999999999999998</v>
      </c>
      <c r="AC18" s="22">
        <f t="shared" si="18"/>
        <v>0.28999999999999998</v>
      </c>
      <c r="AD18" s="22">
        <f t="shared" si="19"/>
        <v>0.33</v>
      </c>
      <c r="AE18" s="22">
        <f t="shared" si="20"/>
        <v>0.26</v>
      </c>
      <c r="AF18" s="22">
        <f t="shared" si="21"/>
        <v>0.28999999999999998</v>
      </c>
      <c r="AG18" s="22">
        <f t="shared" si="22"/>
        <v>0.24</v>
      </c>
      <c r="AH18" s="22">
        <f t="shared" si="23"/>
        <v>0.26</v>
      </c>
      <c r="AI18" s="22">
        <f t="shared" si="24"/>
        <v>0.28000000000000003</v>
      </c>
      <c r="AJ18" s="22">
        <f t="shared" si="25"/>
        <v>0.26</v>
      </c>
    </row>
    <row r="19" spans="1:36" ht="12.95" customHeight="1">
      <c r="A19" s="21">
        <v>366</v>
      </c>
      <c r="B19" s="78" t="s">
        <v>531</v>
      </c>
      <c r="C19" s="79"/>
      <c r="D19" s="21">
        <v>24</v>
      </c>
      <c r="E19" s="21">
        <v>19</v>
      </c>
      <c r="F19" s="4">
        <f t="shared" si="0"/>
        <v>0.42</v>
      </c>
      <c r="G19" s="5"/>
      <c r="H19" s="21"/>
      <c r="I19" s="21"/>
      <c r="J19" s="1" t="s">
        <v>15</v>
      </c>
      <c r="K19" s="22">
        <f t="shared" si="1"/>
        <v>0.38</v>
      </c>
      <c r="L19" s="22">
        <f t="shared" si="2"/>
        <v>0.42</v>
      </c>
      <c r="M19" s="22">
        <f t="shared" si="3"/>
        <v>0.42</v>
      </c>
      <c r="N19" s="22">
        <f t="shared" si="4"/>
        <v>0.42</v>
      </c>
      <c r="O19" s="22">
        <f t="shared" si="5"/>
        <v>0.42</v>
      </c>
      <c r="P19" s="22">
        <f t="shared" si="26"/>
        <v>0.42</v>
      </c>
      <c r="Q19" s="22">
        <f t="shared" si="6"/>
        <v>0.38</v>
      </c>
      <c r="R19" s="22">
        <f t="shared" si="7"/>
        <v>0.43</v>
      </c>
      <c r="S19" s="22">
        <f t="shared" si="8"/>
        <v>0.43</v>
      </c>
      <c r="T19" s="22">
        <f t="shared" si="9"/>
        <v>0.44</v>
      </c>
      <c r="U19" s="22">
        <f t="shared" si="10"/>
        <v>0.43</v>
      </c>
      <c r="V19" s="22">
        <f t="shared" si="11"/>
        <v>0.44</v>
      </c>
      <c r="W19" s="22">
        <f t="shared" si="12"/>
        <v>0.41</v>
      </c>
      <c r="X19" s="22">
        <f t="shared" si="13"/>
        <v>0.42</v>
      </c>
      <c r="Y19" s="22">
        <f t="shared" si="14"/>
        <v>0.38</v>
      </c>
      <c r="Z19" s="22">
        <f t="shared" si="15"/>
        <v>0.42</v>
      </c>
      <c r="AA19" s="22">
        <f t="shared" si="16"/>
        <v>0.37</v>
      </c>
      <c r="AB19" s="22">
        <f t="shared" si="17"/>
        <v>0.44</v>
      </c>
      <c r="AC19" s="22">
        <f t="shared" si="18"/>
        <v>0.44</v>
      </c>
      <c r="AD19" s="22">
        <f t="shared" si="19"/>
        <v>0.47</v>
      </c>
      <c r="AE19" s="22">
        <f t="shared" si="20"/>
        <v>0.39</v>
      </c>
      <c r="AF19" s="22">
        <f t="shared" si="21"/>
        <v>0.44</v>
      </c>
      <c r="AG19" s="22">
        <f t="shared" si="22"/>
        <v>0.36</v>
      </c>
      <c r="AH19" s="22">
        <f t="shared" si="23"/>
        <v>0.39</v>
      </c>
      <c r="AI19" s="22">
        <f t="shared" si="24"/>
        <v>0.41</v>
      </c>
      <c r="AJ19" s="22">
        <f t="shared" si="25"/>
        <v>0.39</v>
      </c>
    </row>
    <row r="20" spans="1:36" ht="12.95" customHeight="1">
      <c r="A20" s="21">
        <v>367</v>
      </c>
      <c r="B20" s="78" t="s">
        <v>531</v>
      </c>
      <c r="C20" s="79"/>
      <c r="D20" s="21">
        <v>16</v>
      </c>
      <c r="E20" s="21">
        <v>18</v>
      </c>
      <c r="F20" s="4">
        <f t="shared" si="0"/>
        <v>0.19</v>
      </c>
      <c r="G20" s="5"/>
      <c r="H20" s="21"/>
      <c r="I20" s="21"/>
      <c r="J20" s="1" t="s">
        <v>15</v>
      </c>
      <c r="K20" s="22">
        <f t="shared" si="1"/>
        <v>0.18</v>
      </c>
      <c r="L20" s="22">
        <f t="shared" si="2"/>
        <v>0.19</v>
      </c>
      <c r="M20" s="22">
        <f t="shared" si="3"/>
        <v>0.2</v>
      </c>
      <c r="N20" s="22">
        <f t="shared" si="4"/>
        <v>0.19</v>
      </c>
      <c r="O20" s="22">
        <f t="shared" si="5"/>
        <v>0.19</v>
      </c>
      <c r="P20" s="22">
        <f t="shared" si="26"/>
        <v>0.19</v>
      </c>
      <c r="Q20" s="22">
        <f t="shared" si="6"/>
        <v>0.17</v>
      </c>
      <c r="R20" s="22">
        <f t="shared" si="7"/>
        <v>0.19</v>
      </c>
      <c r="S20" s="22">
        <f t="shared" si="8"/>
        <v>0.2</v>
      </c>
      <c r="T20" s="22">
        <f t="shared" si="9"/>
        <v>0.21</v>
      </c>
      <c r="U20" s="22">
        <f t="shared" si="10"/>
        <v>0.19</v>
      </c>
      <c r="V20" s="22">
        <f t="shared" si="11"/>
        <v>0.19</v>
      </c>
      <c r="W20" s="22">
        <f t="shared" si="12"/>
        <v>0.18</v>
      </c>
      <c r="X20" s="22">
        <f t="shared" si="13"/>
        <v>0.19</v>
      </c>
      <c r="Y20" s="22">
        <f t="shared" si="14"/>
        <v>0.16</v>
      </c>
      <c r="Z20" s="22">
        <f t="shared" si="15"/>
        <v>0.18</v>
      </c>
      <c r="AA20" s="22">
        <f t="shared" si="16"/>
        <v>0.17</v>
      </c>
      <c r="AB20" s="22">
        <f t="shared" si="17"/>
        <v>0.18</v>
      </c>
      <c r="AC20" s="22">
        <f t="shared" si="18"/>
        <v>0.19</v>
      </c>
      <c r="AD20" s="22">
        <f t="shared" si="19"/>
        <v>0.23</v>
      </c>
      <c r="AE20" s="22">
        <f t="shared" si="20"/>
        <v>0.17</v>
      </c>
      <c r="AF20" s="22">
        <f t="shared" si="21"/>
        <v>0.18</v>
      </c>
      <c r="AG20" s="22">
        <f t="shared" si="22"/>
        <v>0.16</v>
      </c>
      <c r="AH20" s="22">
        <f t="shared" si="23"/>
        <v>0.17</v>
      </c>
      <c r="AI20" s="22">
        <f t="shared" si="24"/>
        <v>0.19</v>
      </c>
      <c r="AJ20" s="22">
        <f t="shared" si="25"/>
        <v>0.17</v>
      </c>
    </row>
    <row r="21" spans="1:36" ht="12.95" customHeight="1">
      <c r="A21" s="21">
        <v>368</v>
      </c>
      <c r="B21" s="78" t="s">
        <v>531</v>
      </c>
      <c r="C21" s="79"/>
      <c r="D21" s="21">
        <v>12</v>
      </c>
      <c r="E21" s="21">
        <v>12</v>
      </c>
      <c r="F21" s="4">
        <f t="shared" si="0"/>
        <v>7.0000000000000007E-2</v>
      </c>
      <c r="G21" s="5"/>
      <c r="H21" s="21"/>
      <c r="I21" s="21"/>
      <c r="J21" s="1" t="s">
        <v>15</v>
      </c>
      <c r="K21" s="22">
        <f t="shared" si="1"/>
        <v>7.0000000000000007E-2</v>
      </c>
      <c r="L21" s="22">
        <f t="shared" si="2"/>
        <v>7.0000000000000007E-2</v>
      </c>
      <c r="M21" s="22">
        <f t="shared" si="3"/>
        <v>7.0000000000000007E-2</v>
      </c>
      <c r="N21" s="22">
        <f t="shared" si="4"/>
        <v>0.08</v>
      </c>
      <c r="O21" s="22">
        <f t="shared" si="5"/>
        <v>0.08</v>
      </c>
      <c r="P21" s="22">
        <f t="shared" si="26"/>
        <v>7.0000000000000007E-2</v>
      </c>
      <c r="Q21" s="22">
        <f t="shared" si="6"/>
        <v>7.0000000000000007E-2</v>
      </c>
      <c r="R21" s="22">
        <f t="shared" si="7"/>
        <v>7.0000000000000007E-2</v>
      </c>
      <c r="S21" s="22">
        <f t="shared" si="8"/>
        <v>7.0000000000000007E-2</v>
      </c>
      <c r="T21" s="22">
        <f t="shared" si="9"/>
        <v>7.0000000000000007E-2</v>
      </c>
      <c r="U21" s="22">
        <f t="shared" si="10"/>
        <v>7.0000000000000007E-2</v>
      </c>
      <c r="V21" s="22">
        <f t="shared" si="11"/>
        <v>7.0000000000000007E-2</v>
      </c>
      <c r="W21" s="22">
        <f t="shared" si="12"/>
        <v>7.0000000000000007E-2</v>
      </c>
      <c r="X21" s="22">
        <f t="shared" si="13"/>
        <v>7.0000000000000007E-2</v>
      </c>
      <c r="Y21" s="22">
        <f t="shared" si="14"/>
        <v>0.06</v>
      </c>
      <c r="Z21" s="22">
        <f t="shared" si="15"/>
        <v>7.0000000000000007E-2</v>
      </c>
      <c r="AA21" s="22">
        <f t="shared" si="16"/>
        <v>7.0000000000000007E-2</v>
      </c>
      <c r="AB21" s="22">
        <f t="shared" si="17"/>
        <v>7.0000000000000007E-2</v>
      </c>
      <c r="AC21" s="22">
        <f t="shared" si="18"/>
        <v>7.0000000000000007E-2</v>
      </c>
      <c r="AD21" s="22">
        <f t="shared" si="19"/>
        <v>0.09</v>
      </c>
      <c r="AE21" s="22">
        <f t="shared" si="20"/>
        <v>0.06</v>
      </c>
      <c r="AF21" s="22">
        <f t="shared" si="21"/>
        <v>7.0000000000000007E-2</v>
      </c>
      <c r="AG21" s="22">
        <f t="shared" si="22"/>
        <v>0.06</v>
      </c>
      <c r="AH21" s="22">
        <f t="shared" si="23"/>
        <v>7.0000000000000007E-2</v>
      </c>
      <c r="AI21" s="22">
        <f t="shared" si="24"/>
        <v>7.0000000000000007E-2</v>
      </c>
      <c r="AJ21" s="22">
        <f t="shared" si="25"/>
        <v>7.0000000000000007E-2</v>
      </c>
    </row>
    <row r="22" spans="1:36" ht="12.95" customHeight="1">
      <c r="A22" s="21">
        <v>369</v>
      </c>
      <c r="B22" s="78" t="s">
        <v>531</v>
      </c>
      <c r="C22" s="79"/>
      <c r="D22" s="21">
        <v>12</v>
      </c>
      <c r="E22" s="21">
        <v>10</v>
      </c>
      <c r="F22" s="4">
        <f t="shared" si="0"/>
        <v>0.06</v>
      </c>
      <c r="G22" s="5" t="s">
        <v>532</v>
      </c>
      <c r="H22" s="21" t="s">
        <v>533</v>
      </c>
      <c r="I22" s="21" t="s">
        <v>534</v>
      </c>
      <c r="J22" s="1" t="s">
        <v>15</v>
      </c>
      <c r="K22" s="22">
        <f t="shared" si="1"/>
        <v>0.06</v>
      </c>
      <c r="L22" s="22">
        <f t="shared" si="2"/>
        <v>0.06</v>
      </c>
      <c r="M22" s="22">
        <f t="shared" si="3"/>
        <v>0.06</v>
      </c>
      <c r="N22" s="22">
        <f t="shared" si="4"/>
        <v>0.06</v>
      </c>
      <c r="O22" s="22">
        <f t="shared" si="5"/>
        <v>0.06</v>
      </c>
      <c r="P22" s="22">
        <f t="shared" si="26"/>
        <v>0.06</v>
      </c>
      <c r="Q22" s="22">
        <f t="shared" si="6"/>
        <v>0.06</v>
      </c>
      <c r="R22" s="22">
        <f t="shared" si="7"/>
        <v>0.06</v>
      </c>
      <c r="S22" s="22">
        <f t="shared" si="8"/>
        <v>0.06</v>
      </c>
      <c r="T22" s="22">
        <f t="shared" si="9"/>
        <v>0.06</v>
      </c>
      <c r="U22" s="22">
        <f t="shared" si="10"/>
        <v>0.06</v>
      </c>
      <c r="V22" s="22">
        <f t="shared" si="11"/>
        <v>0.06</v>
      </c>
      <c r="W22" s="22">
        <f t="shared" si="12"/>
        <v>0.06</v>
      </c>
      <c r="X22" s="22">
        <f t="shared" si="13"/>
        <v>0.06</v>
      </c>
      <c r="Y22" s="22">
        <f t="shared" si="14"/>
        <v>0.05</v>
      </c>
      <c r="Z22" s="22">
        <f t="shared" si="15"/>
        <v>0.06</v>
      </c>
      <c r="AA22" s="22">
        <f t="shared" si="16"/>
        <v>0.06</v>
      </c>
      <c r="AB22" s="22">
        <f t="shared" si="17"/>
        <v>0.06</v>
      </c>
      <c r="AC22" s="22">
        <f t="shared" si="18"/>
        <v>0.06</v>
      </c>
      <c r="AD22" s="22">
        <f t="shared" si="19"/>
        <v>7.0000000000000007E-2</v>
      </c>
      <c r="AE22" s="22">
        <f t="shared" si="20"/>
        <v>0.05</v>
      </c>
      <c r="AF22" s="22">
        <f t="shared" si="21"/>
        <v>0.06</v>
      </c>
      <c r="AG22" s="22">
        <f t="shared" si="22"/>
        <v>0.05</v>
      </c>
      <c r="AH22" s="22">
        <f t="shared" si="23"/>
        <v>0.05</v>
      </c>
      <c r="AI22" s="22">
        <f t="shared" si="24"/>
        <v>0.06</v>
      </c>
      <c r="AJ22" s="22">
        <f t="shared" si="25"/>
        <v>0.05</v>
      </c>
    </row>
    <row r="23" spans="1:36" ht="12.95" customHeight="1">
      <c r="A23" s="21">
        <v>370</v>
      </c>
      <c r="B23" s="78" t="s">
        <v>531</v>
      </c>
      <c r="C23" s="79"/>
      <c r="D23" s="21">
        <v>8</v>
      </c>
      <c r="E23" s="21">
        <v>8</v>
      </c>
      <c r="F23" s="4">
        <f t="shared" si="0"/>
        <v>0.02</v>
      </c>
      <c r="G23" s="5" t="s">
        <v>532</v>
      </c>
      <c r="H23" s="21" t="s">
        <v>533</v>
      </c>
      <c r="I23" s="21" t="s">
        <v>534</v>
      </c>
      <c r="J23" s="1" t="s">
        <v>15</v>
      </c>
      <c r="K23" s="22">
        <f t="shared" si="1"/>
        <v>0.02</v>
      </c>
      <c r="L23" s="22">
        <f t="shared" si="2"/>
        <v>0.02</v>
      </c>
      <c r="M23" s="22">
        <f t="shared" si="3"/>
        <v>0.02</v>
      </c>
      <c r="N23" s="22">
        <f t="shared" si="4"/>
        <v>0.02</v>
      </c>
      <c r="O23" s="22">
        <f t="shared" si="5"/>
        <v>0.02</v>
      </c>
      <c r="P23" s="22">
        <f t="shared" si="26"/>
        <v>0.02</v>
      </c>
      <c r="Q23" s="22">
        <f t="shared" si="6"/>
        <v>0.02</v>
      </c>
      <c r="R23" s="22">
        <f t="shared" si="7"/>
        <v>0.02</v>
      </c>
      <c r="S23" s="22">
        <f t="shared" si="8"/>
        <v>0.02</v>
      </c>
      <c r="T23" s="22">
        <f t="shared" si="9"/>
        <v>0.02</v>
      </c>
      <c r="U23" s="22">
        <f t="shared" si="10"/>
        <v>0.02</v>
      </c>
      <c r="V23" s="22">
        <f t="shared" si="11"/>
        <v>0.02</v>
      </c>
      <c r="W23" s="22">
        <f t="shared" si="12"/>
        <v>0.02</v>
      </c>
      <c r="X23" s="22">
        <f t="shared" si="13"/>
        <v>0.02</v>
      </c>
      <c r="Y23" s="22">
        <f t="shared" si="14"/>
        <v>0.02</v>
      </c>
      <c r="Z23" s="22">
        <f t="shared" si="15"/>
        <v>0.02</v>
      </c>
      <c r="AA23" s="22">
        <f t="shared" si="16"/>
        <v>0.02</v>
      </c>
      <c r="AB23" s="22">
        <f t="shared" si="17"/>
        <v>0.02</v>
      </c>
      <c r="AC23" s="22">
        <f t="shared" si="18"/>
        <v>0.02</v>
      </c>
      <c r="AD23" s="22">
        <f t="shared" si="19"/>
        <v>0.03</v>
      </c>
      <c r="AE23" s="22">
        <f t="shared" si="20"/>
        <v>0.02</v>
      </c>
      <c r="AF23" s="22">
        <f t="shared" si="21"/>
        <v>0.02</v>
      </c>
      <c r="AG23" s="22">
        <f t="shared" si="22"/>
        <v>0.02</v>
      </c>
      <c r="AH23" s="22">
        <f t="shared" si="23"/>
        <v>0.02</v>
      </c>
      <c r="AI23" s="22">
        <f t="shared" si="24"/>
        <v>0.02</v>
      </c>
      <c r="AJ23" s="22">
        <f t="shared" si="25"/>
        <v>0.02</v>
      </c>
    </row>
    <row r="24" spans="1:36" ht="12.95" customHeight="1">
      <c r="A24" s="21">
        <v>371</v>
      </c>
      <c r="B24" s="78" t="s">
        <v>531</v>
      </c>
      <c r="C24" s="79"/>
      <c r="D24" s="21">
        <v>24</v>
      </c>
      <c r="E24" s="21">
        <v>17</v>
      </c>
      <c r="F24" s="4">
        <f t="shared" si="0"/>
        <v>0.37</v>
      </c>
      <c r="G24" s="5"/>
      <c r="H24" s="21"/>
      <c r="I24" s="21"/>
      <c r="J24" s="1" t="s">
        <v>15</v>
      </c>
      <c r="K24" s="22">
        <f t="shared" si="1"/>
        <v>0.34</v>
      </c>
      <c r="L24" s="22">
        <f t="shared" si="2"/>
        <v>0.38</v>
      </c>
      <c r="M24" s="22">
        <f t="shared" si="3"/>
        <v>0.37</v>
      </c>
      <c r="N24" s="22">
        <f t="shared" si="4"/>
        <v>0.37</v>
      </c>
      <c r="O24" s="22">
        <f t="shared" si="5"/>
        <v>0.38</v>
      </c>
      <c r="P24" s="22">
        <f t="shared" si="26"/>
        <v>0.37</v>
      </c>
      <c r="Q24" s="22">
        <f t="shared" si="6"/>
        <v>0.34</v>
      </c>
      <c r="R24" s="22">
        <f t="shared" si="7"/>
        <v>0.38</v>
      </c>
      <c r="S24" s="22">
        <f t="shared" si="8"/>
        <v>0.38</v>
      </c>
      <c r="T24" s="22">
        <f t="shared" si="9"/>
        <v>0.38</v>
      </c>
      <c r="U24" s="22">
        <f t="shared" si="10"/>
        <v>0.38</v>
      </c>
      <c r="V24" s="22">
        <f t="shared" si="11"/>
        <v>0.4</v>
      </c>
      <c r="W24" s="22">
        <f t="shared" si="12"/>
        <v>0.37</v>
      </c>
      <c r="X24" s="22">
        <f t="shared" si="13"/>
        <v>0.37</v>
      </c>
      <c r="Y24" s="22">
        <f t="shared" si="14"/>
        <v>0.34</v>
      </c>
      <c r="Z24" s="22">
        <f t="shared" si="15"/>
        <v>0.37</v>
      </c>
      <c r="AA24" s="22">
        <f t="shared" si="16"/>
        <v>0.33</v>
      </c>
      <c r="AB24" s="22">
        <f t="shared" si="17"/>
        <v>0.39</v>
      </c>
      <c r="AC24" s="22">
        <f t="shared" si="18"/>
        <v>0.39</v>
      </c>
      <c r="AD24" s="22">
        <f t="shared" si="19"/>
        <v>0.41</v>
      </c>
      <c r="AE24" s="22">
        <f t="shared" si="20"/>
        <v>0.35</v>
      </c>
      <c r="AF24" s="22">
        <f t="shared" si="21"/>
        <v>0.39</v>
      </c>
      <c r="AG24" s="22">
        <f t="shared" si="22"/>
        <v>0.33</v>
      </c>
      <c r="AH24" s="22">
        <f t="shared" si="23"/>
        <v>0.35</v>
      </c>
      <c r="AI24" s="22">
        <f t="shared" si="24"/>
        <v>0.37</v>
      </c>
      <c r="AJ24" s="22">
        <f t="shared" si="25"/>
        <v>0.35</v>
      </c>
    </row>
    <row r="25" spans="1:36" ht="12.95" customHeight="1">
      <c r="A25" s="21">
        <v>372</v>
      </c>
      <c r="B25" s="78" t="s">
        <v>531</v>
      </c>
      <c r="C25" s="79"/>
      <c r="D25" s="21">
        <v>6</v>
      </c>
      <c r="E25" s="21">
        <v>7</v>
      </c>
      <c r="F25" s="4">
        <f t="shared" si="0"/>
        <v>0.01</v>
      </c>
      <c r="G25" s="5" t="s">
        <v>532</v>
      </c>
      <c r="H25" s="21" t="s">
        <v>533</v>
      </c>
      <c r="I25" s="21" t="s">
        <v>534</v>
      </c>
      <c r="J25" s="1" t="s">
        <v>15</v>
      </c>
      <c r="K25" s="22">
        <f t="shared" si="1"/>
        <v>0.01</v>
      </c>
      <c r="L25" s="22">
        <f t="shared" si="2"/>
        <v>0.01</v>
      </c>
      <c r="M25" s="22">
        <f t="shared" si="3"/>
        <v>0.01</v>
      </c>
      <c r="N25" s="22">
        <f t="shared" si="4"/>
        <v>0.01</v>
      </c>
      <c r="O25" s="22">
        <f t="shared" si="5"/>
        <v>0.01</v>
      </c>
      <c r="P25" s="22">
        <f t="shared" si="26"/>
        <v>0.01</v>
      </c>
      <c r="Q25" s="22">
        <f t="shared" si="6"/>
        <v>0.01</v>
      </c>
      <c r="R25" s="22">
        <f t="shared" si="7"/>
        <v>0.01</v>
      </c>
      <c r="S25" s="22">
        <f t="shared" si="8"/>
        <v>0.01</v>
      </c>
      <c r="T25" s="22">
        <f t="shared" si="9"/>
        <v>0.01</v>
      </c>
      <c r="U25" s="22">
        <f t="shared" si="10"/>
        <v>0.01</v>
      </c>
      <c r="V25" s="22">
        <f t="shared" si="11"/>
        <v>0.01</v>
      </c>
      <c r="W25" s="22">
        <f t="shared" si="12"/>
        <v>0.01</v>
      </c>
      <c r="X25" s="22">
        <f t="shared" si="13"/>
        <v>0.01</v>
      </c>
      <c r="Y25" s="22">
        <f t="shared" si="14"/>
        <v>0.01</v>
      </c>
      <c r="Z25" s="22">
        <f t="shared" si="15"/>
        <v>0.01</v>
      </c>
      <c r="AA25" s="22">
        <f t="shared" si="16"/>
        <v>0.01</v>
      </c>
      <c r="AB25" s="22">
        <f t="shared" si="17"/>
        <v>0.01</v>
      </c>
      <c r="AC25" s="22">
        <f t="shared" si="18"/>
        <v>0.01</v>
      </c>
      <c r="AD25" s="22">
        <f t="shared" si="19"/>
        <v>0.02</v>
      </c>
      <c r="AE25" s="22">
        <f t="shared" si="20"/>
        <v>0.01</v>
      </c>
      <c r="AF25" s="22">
        <f t="shared" si="21"/>
        <v>0.01</v>
      </c>
      <c r="AG25" s="22">
        <f t="shared" si="22"/>
        <v>0.01</v>
      </c>
      <c r="AH25" s="22">
        <f t="shared" si="23"/>
        <v>0.01</v>
      </c>
      <c r="AI25" s="22">
        <f t="shared" si="24"/>
        <v>0.01</v>
      </c>
      <c r="AJ25" s="22">
        <f t="shared" si="25"/>
        <v>0.01</v>
      </c>
    </row>
    <row r="26" spans="1:36" ht="12.95" customHeight="1">
      <c r="A26" s="21">
        <v>373</v>
      </c>
      <c r="B26" s="78" t="s">
        <v>524</v>
      </c>
      <c r="C26" s="79"/>
      <c r="D26" s="21">
        <v>22</v>
      </c>
      <c r="E26" s="21">
        <v>16</v>
      </c>
      <c r="F26" s="4">
        <f t="shared" si="0"/>
        <v>0.28000000000000003</v>
      </c>
      <c r="G26" s="21"/>
      <c r="H26" s="21"/>
      <c r="I26" s="21"/>
      <c r="J26" s="1" t="s">
        <v>15</v>
      </c>
      <c r="K26" s="22">
        <f t="shared" si="1"/>
        <v>0.28000000000000003</v>
      </c>
      <c r="L26" s="22">
        <f t="shared" si="2"/>
        <v>0.3</v>
      </c>
      <c r="M26" s="22">
        <f t="shared" si="3"/>
        <v>0.3</v>
      </c>
      <c r="N26" s="22">
        <f t="shared" si="4"/>
        <v>0.3</v>
      </c>
      <c r="O26" s="22">
        <f t="shared" si="5"/>
        <v>0.3</v>
      </c>
      <c r="P26" s="22">
        <f t="shared" si="26"/>
        <v>0.3</v>
      </c>
      <c r="Q26" s="22">
        <f t="shared" si="6"/>
        <v>0.28000000000000003</v>
      </c>
      <c r="R26" s="22">
        <f t="shared" si="7"/>
        <v>0.3</v>
      </c>
      <c r="S26" s="22">
        <f t="shared" si="8"/>
        <v>0.3</v>
      </c>
      <c r="T26" s="22">
        <f t="shared" si="9"/>
        <v>0.3</v>
      </c>
      <c r="U26" s="22">
        <f t="shared" si="10"/>
        <v>0.3</v>
      </c>
      <c r="V26" s="22">
        <f t="shared" si="11"/>
        <v>0.32</v>
      </c>
      <c r="W26" s="22">
        <f t="shared" si="12"/>
        <v>0.3</v>
      </c>
      <c r="X26" s="22">
        <f t="shared" si="13"/>
        <v>0.3</v>
      </c>
      <c r="Y26" s="22">
        <f t="shared" si="14"/>
        <v>0.27</v>
      </c>
      <c r="Z26" s="22">
        <f t="shared" si="15"/>
        <v>0.3</v>
      </c>
      <c r="AA26" s="22">
        <f t="shared" si="16"/>
        <v>0.27</v>
      </c>
      <c r="AB26" s="22">
        <f t="shared" si="17"/>
        <v>0.31</v>
      </c>
      <c r="AC26" s="22">
        <f t="shared" si="18"/>
        <v>0.31</v>
      </c>
      <c r="AD26" s="22">
        <f t="shared" si="19"/>
        <v>0.34</v>
      </c>
      <c r="AE26" s="22">
        <f t="shared" si="20"/>
        <v>0.28000000000000003</v>
      </c>
      <c r="AF26" s="22">
        <f t="shared" si="21"/>
        <v>0.31</v>
      </c>
      <c r="AG26" s="22">
        <f t="shared" si="22"/>
        <v>0.27</v>
      </c>
      <c r="AH26" s="22">
        <f t="shared" si="23"/>
        <v>0.28000000000000003</v>
      </c>
      <c r="AI26" s="22">
        <f t="shared" si="24"/>
        <v>0.3</v>
      </c>
      <c r="AJ26" s="22">
        <f t="shared" si="25"/>
        <v>0.28000000000000003</v>
      </c>
    </row>
    <row r="27" spans="1:36" ht="12.95" customHeight="1">
      <c r="A27" s="21">
        <v>374</v>
      </c>
      <c r="B27" s="78" t="s">
        <v>530</v>
      </c>
      <c r="C27" s="79"/>
      <c r="D27" s="21">
        <v>24</v>
      </c>
      <c r="E27" s="21">
        <v>22</v>
      </c>
      <c r="F27" s="4">
        <f t="shared" si="0"/>
        <v>0.45</v>
      </c>
      <c r="G27" s="21" t="s">
        <v>526</v>
      </c>
      <c r="H27" s="21" t="s">
        <v>519</v>
      </c>
      <c r="I27" s="21" t="s">
        <v>520</v>
      </c>
      <c r="J27" s="1" t="s">
        <v>15</v>
      </c>
      <c r="K27" s="22">
        <f t="shared" si="1"/>
        <v>0.44</v>
      </c>
      <c r="L27" s="22">
        <f t="shared" si="2"/>
        <v>0.5</v>
      </c>
      <c r="M27" s="22">
        <f t="shared" si="3"/>
        <v>0.5</v>
      </c>
      <c r="N27" s="22">
        <f t="shared" si="4"/>
        <v>0.49</v>
      </c>
      <c r="O27" s="22">
        <f t="shared" si="5"/>
        <v>0.49</v>
      </c>
      <c r="P27" s="22">
        <f t="shared" si="26"/>
        <v>0.5</v>
      </c>
      <c r="Q27" s="22">
        <f t="shared" si="6"/>
        <v>0.44</v>
      </c>
      <c r="R27" s="22">
        <f t="shared" si="7"/>
        <v>0.49</v>
      </c>
      <c r="S27" s="22">
        <f t="shared" si="8"/>
        <v>0.5</v>
      </c>
      <c r="T27" s="22">
        <f t="shared" si="9"/>
        <v>0.54</v>
      </c>
      <c r="U27" s="22">
        <f t="shared" si="10"/>
        <v>0.5</v>
      </c>
      <c r="V27" s="22">
        <f t="shared" si="11"/>
        <v>0.5</v>
      </c>
      <c r="W27" s="22">
        <f t="shared" si="12"/>
        <v>0.47</v>
      </c>
      <c r="X27" s="22">
        <f t="shared" si="13"/>
        <v>0.48</v>
      </c>
      <c r="Y27" s="22">
        <f t="shared" si="14"/>
        <v>0.44</v>
      </c>
      <c r="Z27" s="22">
        <f t="shared" si="15"/>
        <v>0.48</v>
      </c>
      <c r="AA27" s="22">
        <f t="shared" si="16"/>
        <v>0.42</v>
      </c>
      <c r="AB27" s="22">
        <f t="shared" si="17"/>
        <v>0.5</v>
      </c>
      <c r="AC27" s="22">
        <f t="shared" si="18"/>
        <v>0.51</v>
      </c>
      <c r="AD27" s="22">
        <f t="shared" si="19"/>
        <v>0.55000000000000004</v>
      </c>
      <c r="AE27" s="22">
        <f t="shared" si="20"/>
        <v>0.46</v>
      </c>
      <c r="AF27" s="22">
        <f t="shared" si="21"/>
        <v>0.51</v>
      </c>
      <c r="AG27" s="22">
        <f t="shared" si="22"/>
        <v>0.41</v>
      </c>
      <c r="AH27" s="22">
        <f t="shared" si="23"/>
        <v>0.45</v>
      </c>
      <c r="AI27" s="22">
        <f t="shared" si="24"/>
        <v>0.48</v>
      </c>
      <c r="AJ27" s="22">
        <f t="shared" si="25"/>
        <v>0.45</v>
      </c>
    </row>
    <row r="28" spans="1:36" ht="12.95" customHeight="1">
      <c r="A28" s="21">
        <v>375</v>
      </c>
      <c r="B28" s="78" t="s">
        <v>530</v>
      </c>
      <c r="C28" s="79"/>
      <c r="D28" s="21">
        <v>8</v>
      </c>
      <c r="E28" s="21">
        <v>7</v>
      </c>
      <c r="F28" s="4">
        <f t="shared" si="0"/>
        <v>0.02</v>
      </c>
      <c r="G28" s="5" t="s">
        <v>564</v>
      </c>
      <c r="H28" s="21" t="s">
        <v>533</v>
      </c>
      <c r="I28" s="21" t="s">
        <v>534</v>
      </c>
      <c r="J28" s="1" t="s">
        <v>15</v>
      </c>
      <c r="K28" s="22">
        <f t="shared" si="1"/>
        <v>0.02</v>
      </c>
      <c r="L28" s="22">
        <f t="shared" si="2"/>
        <v>0.02</v>
      </c>
      <c r="M28" s="22">
        <f t="shared" si="3"/>
        <v>0.02</v>
      </c>
      <c r="N28" s="22">
        <f t="shared" si="4"/>
        <v>0.02</v>
      </c>
      <c r="O28" s="22">
        <f t="shared" si="5"/>
        <v>0.02</v>
      </c>
      <c r="P28" s="22">
        <f t="shared" si="26"/>
        <v>0.02</v>
      </c>
      <c r="Q28" s="22">
        <f t="shared" si="6"/>
        <v>0.02</v>
      </c>
      <c r="R28" s="22">
        <f t="shared" si="7"/>
        <v>0.02</v>
      </c>
      <c r="S28" s="22">
        <f t="shared" si="8"/>
        <v>0.02</v>
      </c>
      <c r="T28" s="22">
        <f t="shared" si="9"/>
        <v>0.02</v>
      </c>
      <c r="U28" s="22">
        <f t="shared" si="10"/>
        <v>0.02</v>
      </c>
      <c r="V28" s="22">
        <f t="shared" si="11"/>
        <v>0.02</v>
      </c>
      <c r="W28" s="22">
        <f t="shared" si="12"/>
        <v>0.02</v>
      </c>
      <c r="X28" s="22">
        <f t="shared" si="13"/>
        <v>0.02</v>
      </c>
      <c r="Y28" s="22">
        <f t="shared" si="14"/>
        <v>0.02</v>
      </c>
      <c r="Z28" s="22">
        <f t="shared" si="15"/>
        <v>0.02</v>
      </c>
      <c r="AA28" s="22">
        <f t="shared" si="16"/>
        <v>0.02</v>
      </c>
      <c r="AB28" s="22">
        <f t="shared" si="17"/>
        <v>0.02</v>
      </c>
      <c r="AC28" s="22">
        <f t="shared" si="18"/>
        <v>0.02</v>
      </c>
      <c r="AD28" s="22">
        <f t="shared" si="19"/>
        <v>0.03</v>
      </c>
      <c r="AE28" s="22">
        <f t="shared" si="20"/>
        <v>0.02</v>
      </c>
      <c r="AF28" s="22">
        <f t="shared" si="21"/>
        <v>0.02</v>
      </c>
      <c r="AG28" s="22">
        <f t="shared" si="22"/>
        <v>0.02</v>
      </c>
      <c r="AH28" s="22">
        <f t="shared" si="23"/>
        <v>0.02</v>
      </c>
      <c r="AI28" s="22">
        <f t="shared" si="24"/>
        <v>0.02</v>
      </c>
      <c r="AJ28" s="22">
        <f t="shared" si="25"/>
        <v>0.02</v>
      </c>
    </row>
    <row r="29" spans="1:36" ht="12.95" customHeight="1">
      <c r="A29" s="21">
        <v>376</v>
      </c>
      <c r="B29" s="78" t="s">
        <v>530</v>
      </c>
      <c r="C29" s="79"/>
      <c r="D29" s="21">
        <v>12</v>
      </c>
      <c r="E29" s="21">
        <v>18</v>
      </c>
      <c r="F29" s="4">
        <f t="shared" si="0"/>
        <v>0.1</v>
      </c>
      <c r="G29" s="21"/>
      <c r="H29" s="21"/>
      <c r="I29" s="21"/>
      <c r="J29" s="1" t="s">
        <v>15</v>
      </c>
      <c r="K29" s="22">
        <f t="shared" si="1"/>
        <v>0.11</v>
      </c>
      <c r="L29" s="22">
        <f t="shared" si="2"/>
        <v>0.11</v>
      </c>
      <c r="M29" s="22">
        <f t="shared" si="3"/>
        <v>0.12</v>
      </c>
      <c r="N29" s="22">
        <f t="shared" si="4"/>
        <v>0.12</v>
      </c>
      <c r="O29" s="22">
        <f t="shared" si="5"/>
        <v>0.12</v>
      </c>
      <c r="P29" s="22">
        <f t="shared" si="26"/>
        <v>0.11</v>
      </c>
      <c r="Q29" s="22">
        <f t="shared" si="6"/>
        <v>0.1</v>
      </c>
      <c r="R29" s="22">
        <f t="shared" si="7"/>
        <v>0.11</v>
      </c>
      <c r="S29" s="22">
        <f t="shared" si="8"/>
        <v>0.12</v>
      </c>
      <c r="T29" s="22">
        <f t="shared" si="9"/>
        <v>0.13</v>
      </c>
      <c r="U29" s="22">
        <f t="shared" si="10"/>
        <v>0.11</v>
      </c>
      <c r="V29" s="22">
        <f t="shared" si="11"/>
        <v>0.11</v>
      </c>
      <c r="W29" s="22">
        <f t="shared" si="12"/>
        <v>0.11</v>
      </c>
      <c r="X29" s="22">
        <f t="shared" si="13"/>
        <v>0.11</v>
      </c>
      <c r="Y29" s="22">
        <f t="shared" si="14"/>
        <v>0.09</v>
      </c>
      <c r="Z29" s="22">
        <f t="shared" si="15"/>
        <v>0.11</v>
      </c>
      <c r="AA29" s="22">
        <f t="shared" si="16"/>
        <v>0.1</v>
      </c>
      <c r="AB29" s="22">
        <f t="shared" si="17"/>
        <v>0.1</v>
      </c>
      <c r="AC29" s="22">
        <f t="shared" si="18"/>
        <v>0.11</v>
      </c>
      <c r="AD29" s="22">
        <f t="shared" si="19"/>
        <v>0.14000000000000001</v>
      </c>
      <c r="AE29" s="22">
        <f t="shared" si="20"/>
        <v>0.1</v>
      </c>
      <c r="AF29" s="22">
        <f t="shared" si="21"/>
        <v>0.1</v>
      </c>
      <c r="AG29" s="22">
        <f t="shared" si="22"/>
        <v>0.09</v>
      </c>
      <c r="AH29" s="22">
        <f t="shared" si="23"/>
        <v>0.1</v>
      </c>
      <c r="AI29" s="22">
        <f t="shared" si="24"/>
        <v>0.11</v>
      </c>
      <c r="AJ29" s="22">
        <f t="shared" si="25"/>
        <v>0.1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565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18</v>
      </c>
      <c r="D47" s="13">
        <f>COUNTIF(G4:G43,"*下層*")</f>
        <v>8</v>
      </c>
      <c r="E47" s="13">
        <f>COUNTA(A4:A43)</f>
        <v>26</v>
      </c>
      <c r="F47" s="9"/>
      <c r="G47" s="14">
        <f>C47*100</f>
        <v>1800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17</v>
      </c>
      <c r="D48" s="13">
        <f>IF(D47&gt;0,ROUND(SUMIF(G4:G43,"*下層*",E4:E43)/D47,0),"")</f>
        <v>9</v>
      </c>
      <c r="E48" s="13">
        <f>ROUND(SUM(E4:E43)/E47,0)</f>
        <v>15</v>
      </c>
      <c r="F48" s="12"/>
      <c r="G48" s="14">
        <f>C48</f>
        <v>17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20</v>
      </c>
      <c r="D49" s="13">
        <f>IF(D47&gt;0,ROUND(SUMIF(G4:G43,"*下層*",D4:D43)/D47,0),"")</f>
        <v>9</v>
      </c>
      <c r="E49" s="13">
        <f>ROUND(SUM(D4:D43)/E47,0)</f>
        <v>17</v>
      </c>
      <c r="F49" s="12"/>
      <c r="G49" s="14">
        <f>C49</f>
        <v>20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5.2299999999999995</v>
      </c>
      <c r="D50" s="15">
        <f>SUMIF(G4:G43,"*下層*",F4:F43)</f>
        <v>0.28000000000000003</v>
      </c>
      <c r="E50" s="4">
        <f>SUM(F4:F43)</f>
        <v>5.51</v>
      </c>
      <c r="F50" s="12"/>
      <c r="G50" s="16">
        <f>C50*100</f>
        <v>523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形状比＝85、Sr＝14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8</v>
      </c>
      <c r="E54" s="13">
        <f>COUNTA(H4:H43)</f>
        <v>14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17</v>
      </c>
      <c r="D55" s="13">
        <f>IF(D54&gt;0,ROUND(SUMIF(H4:H43,"▲",E4:E43)/D54,0),"")</f>
        <v>9</v>
      </c>
      <c r="E55" s="13">
        <f>ROUND(SUMIF(H4:H43,"*",E4:E43)/E54,0)</f>
        <v>12</v>
      </c>
      <c r="F55" s="12"/>
      <c r="G55" s="14">
        <f>C55</f>
        <v>17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19</v>
      </c>
      <c r="D56" s="13">
        <f>IF(D54&gt;0,ROUND(SUMIF(H4:H43,"▲",D4:D43)/D54,0),"")</f>
        <v>9</v>
      </c>
      <c r="E56" s="13">
        <f>ROUND(SUMIF(H4:H43,"*",D4:D43)/E54,0)</f>
        <v>13</v>
      </c>
      <c r="F56" s="12"/>
      <c r="G56" s="14">
        <f>C56</f>
        <v>19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1.54</v>
      </c>
      <c r="D57" s="15">
        <f>SUMIF(H4:H43,"▲",F4:F43)</f>
        <v>0.28000000000000003</v>
      </c>
      <c r="E57" s="15">
        <f>SUM(C57:D57)</f>
        <v>1.82</v>
      </c>
      <c r="F57" s="12"/>
      <c r="G57" s="18">
        <f>C57*100</f>
        <v>154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33.299999999999997</v>
      </c>
      <c r="D61" s="19">
        <f>IF(D47&gt;0,ROUND(D54/D47*100,1),"")</f>
        <v>100</v>
      </c>
      <c r="E61" s="19">
        <f>ROUND(E54/E47*100,1)</f>
        <v>53.8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29.4</v>
      </c>
      <c r="D62" s="19">
        <f>IF(D47&gt;0,ROUND(D57/D50*100,1),"")</f>
        <v>100</v>
      </c>
      <c r="E62" s="19">
        <f>ROUND(E57/E50*100,1)</f>
        <v>33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12</v>
      </c>
      <c r="D66" s="13">
        <f>D47-D54</f>
        <v>0</v>
      </c>
      <c r="E66" s="13">
        <f>SUM(C66:D66)</f>
        <v>12</v>
      </c>
      <c r="F66" s="9"/>
      <c r="G66" s="14">
        <f>C66*100</f>
        <v>1200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17</v>
      </c>
      <c r="D67" s="13" t="str">
        <f>IF(D66&gt;0,ROUND(SUMIFS(E4:E43,G4:G43,"*下層*",H4:H43,"")/D66,0),"")</f>
        <v/>
      </c>
      <c r="E67" s="13">
        <f>IF(E66&gt;0,ROUND(SUMIF(H4:H43,"",E4:E43)/E66,0),"")</f>
        <v>17</v>
      </c>
      <c r="F67" s="12"/>
      <c r="G67" s="14">
        <f>C67</f>
        <v>17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20</v>
      </c>
      <c r="D68" s="13" t="str">
        <f>IF(D66&gt;0,ROUND(SUMIFS(D4:D43,G4:G43,"*下層*",H4:H43,"")/D66,0),"")</f>
        <v/>
      </c>
      <c r="E68" s="13">
        <f>IF(E66&gt;0,ROUND(SUMIF(H4:H43,"",D4:D43)/E66,0),"")</f>
        <v>20</v>
      </c>
      <c r="F68" s="12"/>
      <c r="G68" s="14">
        <f>C68</f>
        <v>20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3.6899999999999995</v>
      </c>
      <c r="D69" s="15" t="str">
        <f>IF(D66&gt;0,D50-D57,"")</f>
        <v/>
      </c>
      <c r="E69" s="4">
        <f>SUM(C69:D69)</f>
        <v>3.6899999999999995</v>
      </c>
      <c r="F69" s="12"/>
      <c r="G69" s="16">
        <f>C69*100</f>
        <v>368.99999999999994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形状比＝85、Sr＝17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11" priority="16" stopIfTrue="1">
      <formula>AND(($H4="スギ"),(#REF!&lt;12))</formula>
    </cfRule>
  </conditionalFormatting>
  <conditionalFormatting sqref="L4:L43">
    <cfRule type="expression" dxfId="110" priority="15" stopIfTrue="1">
      <formula>AND(($H4="スギ"),(#REF!&lt;22),(#REF!&gt;=12))</formula>
    </cfRule>
  </conditionalFormatting>
  <conditionalFormatting sqref="M4:M43">
    <cfRule type="expression" dxfId="109" priority="14" stopIfTrue="1">
      <formula>AND(($H4="スギ"),(#REF!&lt;32),(#REF!&gt;=22))</formula>
    </cfRule>
  </conditionalFormatting>
  <conditionalFormatting sqref="N4:N43">
    <cfRule type="expression" dxfId="108" priority="13" stopIfTrue="1">
      <formula>AND(($H4="スギ"),(#REF!&lt;42),(#REF!&gt;=32))</formula>
    </cfRule>
  </conditionalFormatting>
  <conditionalFormatting sqref="S4:S43">
    <cfRule type="expression" dxfId="107" priority="9" stopIfTrue="1">
      <formula>AND(($H4="ヒノキ"),(#REF!&lt;32),(#REF!&gt;=22))</formula>
    </cfRule>
  </conditionalFormatting>
  <conditionalFormatting sqref="Z4:AF43 U4:U43 AJ4:AJ43 O4:P43">
    <cfRule type="expression" dxfId="106" priority="12" stopIfTrue="1">
      <formula>AND(($H4="スギ"),(#REF!&gt;=42))</formula>
    </cfRule>
  </conditionalFormatting>
  <conditionalFormatting sqref="Z4:AF43 AJ4:AJ43 T4:U43">
    <cfRule type="expression" dxfId="105" priority="8" stopIfTrue="1">
      <formula>AND(($H4="ヒノキ"),(#REF!&gt;=32))</formula>
    </cfRule>
  </conditionalFormatting>
  <conditionalFormatting sqref="AA4:AA43 Q4:Q43">
    <cfRule type="expression" dxfId="104" priority="11" stopIfTrue="1">
      <formula>AND(($H4="ヒノキ"),(#REF!&lt;12))</formula>
    </cfRule>
  </conditionalFormatting>
  <conditionalFormatting sqref="AA4:AA43 V4:V43">
    <cfRule type="expression" dxfId="103" priority="7" stopIfTrue="1">
      <formula>AND(($H4="アカマツ"),(#REF!&lt;12))</formula>
    </cfRule>
  </conditionalFormatting>
  <conditionalFormatting sqref="AB4:AB43 W4:W43">
    <cfRule type="expression" dxfId="102" priority="6" stopIfTrue="1">
      <formula>AND(($H4="アカマツ"),(#REF!&lt;22),(#REF!&gt;=12))</formula>
    </cfRule>
  </conditionalFormatting>
  <conditionalFormatting sqref="AB4:AE43 R4:R43">
    <cfRule type="expression" dxfId="101" priority="10" stopIfTrue="1">
      <formula>AND(($H4="ヒノキ"),(#REF!&lt;22),(#REF!&gt;=12))</formula>
    </cfRule>
  </conditionalFormatting>
  <conditionalFormatting sqref="AC4:AC43 X4:X43">
    <cfRule type="expression" dxfId="100" priority="5" stopIfTrue="1">
      <formula>AND(($H4="アカマツ"),(#REF!&lt;42),(#REF!&gt;=22))</formula>
    </cfRule>
  </conditionalFormatting>
  <conditionalFormatting sqref="AG4:AG43">
    <cfRule type="expression" dxfId="99" priority="3" stopIfTrue="1">
      <formula>AND(($H4&lt;&gt;"スギ"),($H4&lt;&gt;"ヒノキ"),($H4&lt;&gt;"アカマツ"),(#REF!&lt;12))</formula>
    </cfRule>
  </conditionalFormatting>
  <conditionalFormatting sqref="AH4:AH43">
    <cfRule type="expression" dxfId="9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9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D8E07-D912-48D5-84D1-F276217AE87F}">
  <sheetPr>
    <tabColor rgb="FFFFFF00"/>
  </sheetPr>
  <dimension ref="A1:AJ120"/>
  <sheetViews>
    <sheetView showGridLines="0" view="pageBreakPreview" topLeftCell="A34" zoomScale="98" zoomScaleNormal="85" zoomScaleSheetLayoutView="98" workbookViewId="0">
      <selection activeCell="L56" sqref="L56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  <c r="D1" s="1" t="s">
        <v>255</v>
      </c>
    </row>
    <row r="2" spans="1:36" ht="21" customHeight="1">
      <c r="A2" s="65" t="s">
        <v>499</v>
      </c>
      <c r="B2" s="65"/>
      <c r="C2" s="65"/>
      <c r="D2" s="65"/>
      <c r="E2" s="65"/>
      <c r="F2" s="65"/>
      <c r="G2" s="65"/>
      <c r="H2" s="66" t="s">
        <v>509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201</v>
      </c>
      <c r="B4" s="78" t="s">
        <v>512</v>
      </c>
      <c r="C4" s="79"/>
      <c r="D4" s="21">
        <v>38</v>
      </c>
      <c r="E4" s="21">
        <v>17</v>
      </c>
      <c r="F4" s="4">
        <f t="shared" ref="F4:F43" si="0">IF(D4&gt;0,IF(B4="スギ",P4,IF(B4="ヒノキ",U4,IF(B4="アカマツ",Z4,IF(B4="カラマツ",AF4,AJ4)))),"")</f>
        <v>0.85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0.76</v>
      </c>
      <c r="L4" s="22">
        <f t="shared" ref="L4:L43" si="2">ROUND(10^(-5+0.73504+1.83346*LOG(D4)+1.06569*LOG(E4)),2)</f>
        <v>0.88</v>
      </c>
      <c r="M4" s="22">
        <f t="shared" ref="M4:M43" si="3">ROUND(10^(-5+0.71514+1.74357*LOG(D4)+1.17719*LOG(E4)),2)</f>
        <v>0.83</v>
      </c>
      <c r="N4" s="22">
        <f t="shared" ref="N4:N43" si="4">ROUND(10^(-5+0.82956+1.76381*LOG(D4)+1.06412*LOG(E4)),2)</f>
        <v>0.84</v>
      </c>
      <c r="O4" s="22">
        <f t="shared" ref="O4:O43" si="5">ROUND(10^(-5+0.88226+1.79204*LOG(D4)+0.99303*LOG(E4)),2)</f>
        <v>0.86</v>
      </c>
      <c r="P4" s="22">
        <f>HLOOKUP($D4,K$3:O$43,MATCH($A4,$A$3:$A$43,0),1)</f>
        <v>0.84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0.79</v>
      </c>
      <c r="R4" s="22">
        <f t="shared" ref="R4:R43" si="7">ROUND(10^(1.905709*LOG(D4)+1.011385*LOG(E4)-4.293729),2)</f>
        <v>0.91</v>
      </c>
      <c r="S4" s="22">
        <f t="shared" ref="S4:S43" si="8">ROUND(10^(1.771888*LOG(D4)+1.138415*LOG(E4)-4.271259),2)</f>
        <v>0.85</v>
      </c>
      <c r="T4" s="22">
        <f t="shared" ref="T4:T43" si="9">ROUND(10^(1.671519*LOG(D4)+1.363617*LOG(E4)-4.404407),2)</f>
        <v>0.82</v>
      </c>
      <c r="U4" s="22">
        <f t="shared" ref="U4:U43" si="10">HLOOKUP($D4,Q$3:T$43,MATCH($A4,$A$3:$A$43,0),1)</f>
        <v>0.82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0.97</v>
      </c>
      <c r="W4" s="22">
        <f t="shared" ref="W4:W43" si="12">ROUND(10^(-4.155639+1.847898*LOG(D4)+0.951955*LOG(E4)),2)</f>
        <v>0.86</v>
      </c>
      <c r="X4" s="22">
        <f t="shared" ref="X4:X43" si="13">ROUND(10^(-4.194535+1.804172*LOG(D4)+1.034248*LOG(E4)),2)</f>
        <v>0.85</v>
      </c>
      <c r="Y4" s="22">
        <f t="shared" ref="Y4:Y43" si="14">ROUND(10^(-4.42347+2.006485*LOG(D4)+0.967757*LOG(E4)),2)</f>
        <v>0.87</v>
      </c>
      <c r="Z4" s="22">
        <f t="shared" ref="Z4:Z43" si="15">HLOOKUP($D4,V$3:Y$43,MATCH($A4,$A$3:$A$43,0),1)</f>
        <v>0.85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0.76</v>
      </c>
      <c r="AB4" s="22">
        <f t="shared" ref="AB4:AB43" si="17">ROUND(10^(1.979213*LOG(D4)+0.998347*LOG(E4)-4.369281),2)</f>
        <v>0.97</v>
      </c>
      <c r="AC4" s="22">
        <f t="shared" ref="AC4:AC43" si="18">ROUND(10^(1.904401*LOG(D4)+1.062478*LOG(E4)-4.348104),2)</f>
        <v>0.93</v>
      </c>
      <c r="AD4" s="22">
        <f t="shared" ref="AD4:AD43" si="19">ROUND(10^(1.640825*LOG(D4)+1.080387*LOG(E4)-3.976731),2)</f>
        <v>0.88</v>
      </c>
      <c r="AE4" s="22">
        <f t="shared" ref="AE4:AE43" si="20">ROUND(10^(1.90887*LOG(D4)+1.088002*LOG(E4)-4.431495),2)</f>
        <v>0.84</v>
      </c>
      <c r="AF4" s="22">
        <f t="shared" ref="AF4:AF43" si="21">HLOOKUP($D4,AA$3:AE$43,MATCH($A4,$A$3:$A$43,0),1)</f>
        <v>0.88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0.81</v>
      </c>
      <c r="AH4" s="22">
        <f t="shared" ref="AH4:AH43" si="23">ROUND(10^(1.93813902*LOG(D4)+0.96697002*LOG(E4)-4.32216295),2)</f>
        <v>0.85</v>
      </c>
      <c r="AI4" s="22">
        <f t="shared" ref="AI4:AI43" si="24">ROUND(10^(1.82464098*LOG(D4)+0.97625989*LOG(E4)-4.15096808),2)</f>
        <v>0.86</v>
      </c>
      <c r="AJ4" s="22">
        <f t="shared" ref="AJ4:AJ43" si="25">HLOOKUP($D4,AG$3:AI$43,MATCH($A4,$A$3:$A$43,0),1)</f>
        <v>0.85</v>
      </c>
    </row>
    <row r="5" spans="1:36" ht="12.95" customHeight="1">
      <c r="A5" s="21">
        <v>202</v>
      </c>
      <c r="B5" s="78" t="s">
        <v>537</v>
      </c>
      <c r="C5" s="79"/>
      <c r="D5" s="21">
        <v>10</v>
      </c>
      <c r="E5" s="21">
        <v>8</v>
      </c>
      <c r="F5" s="4">
        <f t="shared" si="0"/>
        <v>0.03</v>
      </c>
      <c r="G5" s="5"/>
      <c r="H5" s="21" t="s">
        <v>519</v>
      </c>
      <c r="I5" s="21" t="s">
        <v>520</v>
      </c>
      <c r="J5" s="1" t="s">
        <v>15</v>
      </c>
      <c r="K5" s="22">
        <f t="shared" si="1"/>
        <v>0.03</v>
      </c>
      <c r="L5" s="22">
        <f t="shared" si="2"/>
        <v>0.03</v>
      </c>
      <c r="M5" s="22">
        <f t="shared" si="3"/>
        <v>0.03</v>
      </c>
      <c r="N5" s="22">
        <f t="shared" si="4"/>
        <v>0.04</v>
      </c>
      <c r="O5" s="22">
        <f t="shared" si="5"/>
        <v>0.04</v>
      </c>
      <c r="P5" s="22">
        <f t="shared" ref="P5:P43" si="26">HLOOKUP($D5,K$3:O$43,MATCH(A5,$A$3:$A$43,0),1)</f>
        <v>0.03</v>
      </c>
      <c r="Q5" s="22">
        <f t="shared" si="6"/>
        <v>0.03</v>
      </c>
      <c r="R5" s="22">
        <f t="shared" si="7"/>
        <v>0.03</v>
      </c>
      <c r="S5" s="22">
        <f t="shared" si="8"/>
        <v>0.03</v>
      </c>
      <c r="T5" s="22">
        <f t="shared" si="9"/>
        <v>0.03</v>
      </c>
      <c r="U5" s="22">
        <f t="shared" si="10"/>
        <v>0.03</v>
      </c>
      <c r="V5" s="22">
        <f t="shared" si="11"/>
        <v>0.04</v>
      </c>
      <c r="W5" s="22">
        <f t="shared" si="12"/>
        <v>0.04</v>
      </c>
      <c r="X5" s="22">
        <f t="shared" si="13"/>
        <v>0.03</v>
      </c>
      <c r="Y5" s="22">
        <f t="shared" si="14"/>
        <v>0.03</v>
      </c>
      <c r="Z5" s="22">
        <f t="shared" si="15"/>
        <v>0.04</v>
      </c>
      <c r="AA5" s="22">
        <f t="shared" si="16"/>
        <v>0.03</v>
      </c>
      <c r="AB5" s="22">
        <f t="shared" si="17"/>
        <v>0.03</v>
      </c>
      <c r="AC5" s="22">
        <f t="shared" si="18"/>
        <v>0.03</v>
      </c>
      <c r="AD5" s="22">
        <f t="shared" si="19"/>
        <v>0.04</v>
      </c>
      <c r="AE5" s="22">
        <f t="shared" si="20"/>
        <v>0.03</v>
      </c>
      <c r="AF5" s="22">
        <f t="shared" si="21"/>
        <v>0.03</v>
      </c>
      <c r="AG5" s="22">
        <f t="shared" si="22"/>
        <v>0.03</v>
      </c>
      <c r="AH5" s="22">
        <f t="shared" si="23"/>
        <v>0.03</v>
      </c>
      <c r="AI5" s="22">
        <f t="shared" si="24"/>
        <v>0.04</v>
      </c>
      <c r="AJ5" s="22">
        <f t="shared" si="25"/>
        <v>0.03</v>
      </c>
    </row>
    <row r="6" spans="1:36" ht="12.95" customHeight="1">
      <c r="A6" s="21">
        <v>203</v>
      </c>
      <c r="B6" s="78" t="s">
        <v>513</v>
      </c>
      <c r="C6" s="79"/>
      <c r="D6" s="21">
        <v>14</v>
      </c>
      <c r="E6" s="21">
        <v>12</v>
      </c>
      <c r="F6" s="4">
        <f t="shared" si="0"/>
        <v>0.09</v>
      </c>
      <c r="G6" s="5"/>
      <c r="H6" s="21"/>
      <c r="I6" s="21"/>
      <c r="J6" s="1" t="s">
        <v>15</v>
      </c>
      <c r="K6" s="22">
        <f t="shared" si="1"/>
        <v>0.09</v>
      </c>
      <c r="L6" s="22">
        <f t="shared" si="2"/>
        <v>0.1</v>
      </c>
      <c r="M6" s="22">
        <f t="shared" si="3"/>
        <v>0.1</v>
      </c>
      <c r="N6" s="22">
        <f t="shared" si="4"/>
        <v>0.1</v>
      </c>
      <c r="O6" s="22">
        <f t="shared" si="5"/>
        <v>0.1</v>
      </c>
      <c r="P6" s="22">
        <f t="shared" si="26"/>
        <v>0.1</v>
      </c>
      <c r="Q6" s="22">
        <f t="shared" si="6"/>
        <v>0.09</v>
      </c>
      <c r="R6" s="22">
        <f t="shared" si="7"/>
        <v>0.1</v>
      </c>
      <c r="S6" s="22">
        <f t="shared" si="8"/>
        <v>0.1</v>
      </c>
      <c r="T6" s="22">
        <f t="shared" si="9"/>
        <v>0.1</v>
      </c>
      <c r="U6" s="22">
        <f t="shared" si="10"/>
        <v>0.1</v>
      </c>
      <c r="V6" s="22">
        <f t="shared" si="11"/>
        <v>0.1</v>
      </c>
      <c r="W6" s="22">
        <f t="shared" si="12"/>
        <v>0.1</v>
      </c>
      <c r="X6" s="22">
        <f t="shared" si="13"/>
        <v>0.1</v>
      </c>
      <c r="Y6" s="22">
        <f t="shared" si="14"/>
        <v>0.08</v>
      </c>
      <c r="Z6" s="22">
        <f t="shared" si="15"/>
        <v>0.1</v>
      </c>
      <c r="AA6" s="22">
        <f t="shared" si="16"/>
        <v>0.09</v>
      </c>
      <c r="AB6" s="22">
        <f t="shared" si="17"/>
        <v>0.09</v>
      </c>
      <c r="AC6" s="22">
        <f t="shared" si="18"/>
        <v>0.1</v>
      </c>
      <c r="AD6" s="22">
        <f t="shared" si="19"/>
        <v>0.12</v>
      </c>
      <c r="AE6" s="22">
        <f t="shared" si="20"/>
        <v>0.09</v>
      </c>
      <c r="AF6" s="22">
        <f t="shared" si="21"/>
        <v>0.09</v>
      </c>
      <c r="AG6" s="22">
        <f t="shared" si="22"/>
        <v>0.09</v>
      </c>
      <c r="AH6" s="22">
        <f t="shared" si="23"/>
        <v>0.09</v>
      </c>
      <c r="AI6" s="22">
        <f t="shared" si="24"/>
        <v>0.1</v>
      </c>
      <c r="AJ6" s="22">
        <f t="shared" si="25"/>
        <v>0.09</v>
      </c>
    </row>
    <row r="7" spans="1:36" ht="12.95" customHeight="1">
      <c r="A7" s="21">
        <v>204</v>
      </c>
      <c r="B7" s="78" t="s">
        <v>530</v>
      </c>
      <c r="C7" s="79"/>
      <c r="D7" s="21">
        <v>50</v>
      </c>
      <c r="E7" s="21">
        <v>19</v>
      </c>
      <c r="F7" s="4">
        <f t="shared" si="0"/>
        <v>1.58</v>
      </c>
      <c r="G7" s="5"/>
      <c r="H7" s="21" t="s">
        <v>519</v>
      </c>
      <c r="I7" s="21" t="s">
        <v>520</v>
      </c>
      <c r="J7" s="1" t="s">
        <v>15</v>
      </c>
      <c r="K7" s="22">
        <f t="shared" si="1"/>
        <v>1.38</v>
      </c>
      <c r="L7" s="22">
        <f t="shared" si="2"/>
        <v>1.63</v>
      </c>
      <c r="M7" s="22">
        <f t="shared" si="3"/>
        <v>1.52</v>
      </c>
      <c r="N7" s="22">
        <f t="shared" si="4"/>
        <v>1.54</v>
      </c>
      <c r="O7" s="22">
        <f t="shared" si="5"/>
        <v>1.57</v>
      </c>
      <c r="P7" s="22">
        <f t="shared" si="26"/>
        <v>1.57</v>
      </c>
      <c r="Q7" s="22">
        <f t="shared" si="6"/>
        <v>1.44</v>
      </c>
      <c r="R7" s="22">
        <f t="shared" si="7"/>
        <v>1.73</v>
      </c>
      <c r="S7" s="22">
        <f t="shared" si="8"/>
        <v>1.57</v>
      </c>
      <c r="T7" s="22">
        <f t="shared" si="9"/>
        <v>1.51</v>
      </c>
      <c r="U7" s="22">
        <f t="shared" si="10"/>
        <v>1.51</v>
      </c>
      <c r="V7" s="22">
        <f t="shared" si="11"/>
        <v>1.83</v>
      </c>
      <c r="W7" s="22">
        <f t="shared" si="12"/>
        <v>1.59</v>
      </c>
      <c r="X7" s="22">
        <f t="shared" si="13"/>
        <v>1.56</v>
      </c>
      <c r="Y7" s="22">
        <f t="shared" si="14"/>
        <v>1.67</v>
      </c>
      <c r="Z7" s="22">
        <f t="shared" si="15"/>
        <v>1.67</v>
      </c>
      <c r="AA7" s="22">
        <f t="shared" si="16"/>
        <v>1.38</v>
      </c>
      <c r="AB7" s="22">
        <f t="shared" si="17"/>
        <v>1.86</v>
      </c>
      <c r="AC7" s="22">
        <f t="shared" si="18"/>
        <v>1.76</v>
      </c>
      <c r="AD7" s="22">
        <f t="shared" si="19"/>
        <v>1.56</v>
      </c>
      <c r="AE7" s="22">
        <f t="shared" si="20"/>
        <v>1.6</v>
      </c>
      <c r="AF7" s="22">
        <f t="shared" si="21"/>
        <v>1.6</v>
      </c>
      <c r="AG7" s="22">
        <f t="shared" si="22"/>
        <v>1.51</v>
      </c>
      <c r="AH7" s="22">
        <f t="shared" si="23"/>
        <v>1.61</v>
      </c>
      <c r="AI7" s="22">
        <f t="shared" si="24"/>
        <v>1.58</v>
      </c>
      <c r="AJ7" s="22">
        <f t="shared" si="25"/>
        <v>1.58</v>
      </c>
    </row>
    <row r="8" spans="1:36" ht="12.95" customHeight="1">
      <c r="A8" s="21">
        <v>205</v>
      </c>
      <c r="B8" s="78" t="s">
        <v>512</v>
      </c>
      <c r="C8" s="79"/>
      <c r="D8" s="21">
        <v>36</v>
      </c>
      <c r="E8" s="21">
        <v>18</v>
      </c>
      <c r="F8" s="4">
        <f t="shared" si="0"/>
        <v>0.81</v>
      </c>
      <c r="G8" s="5" t="s">
        <v>539</v>
      </c>
      <c r="H8" s="21" t="s">
        <v>519</v>
      </c>
      <c r="I8" s="21" t="s">
        <v>41</v>
      </c>
      <c r="J8" s="1" t="s">
        <v>15</v>
      </c>
      <c r="K8" s="22">
        <f t="shared" si="1"/>
        <v>0.73</v>
      </c>
      <c r="L8" s="22">
        <f t="shared" si="2"/>
        <v>0.84</v>
      </c>
      <c r="M8" s="22">
        <f t="shared" si="3"/>
        <v>0.81</v>
      </c>
      <c r="N8" s="22">
        <f t="shared" si="4"/>
        <v>0.81</v>
      </c>
      <c r="O8" s="22">
        <f t="shared" si="5"/>
        <v>0.83</v>
      </c>
      <c r="P8" s="22">
        <f t="shared" si="26"/>
        <v>0.81</v>
      </c>
      <c r="Q8" s="22">
        <f t="shared" si="6"/>
        <v>0.76</v>
      </c>
      <c r="R8" s="22">
        <f t="shared" si="7"/>
        <v>0.87</v>
      </c>
      <c r="S8" s="22">
        <f t="shared" si="8"/>
        <v>0.82</v>
      </c>
      <c r="T8" s="22">
        <f t="shared" si="9"/>
        <v>0.81</v>
      </c>
      <c r="U8" s="22">
        <f t="shared" si="10"/>
        <v>0.81</v>
      </c>
      <c r="V8" s="22">
        <f t="shared" si="11"/>
        <v>0.92</v>
      </c>
      <c r="W8" s="22">
        <f t="shared" si="12"/>
        <v>0.82</v>
      </c>
      <c r="X8" s="22">
        <f t="shared" si="13"/>
        <v>0.82</v>
      </c>
      <c r="Y8" s="22">
        <f t="shared" si="14"/>
        <v>0.82</v>
      </c>
      <c r="Z8" s="22">
        <f t="shared" si="15"/>
        <v>0.82</v>
      </c>
      <c r="AA8" s="22">
        <f t="shared" si="16"/>
        <v>0.73</v>
      </c>
      <c r="AB8" s="22">
        <f t="shared" si="17"/>
        <v>0.92</v>
      </c>
      <c r="AC8" s="22">
        <f t="shared" si="18"/>
        <v>0.89</v>
      </c>
      <c r="AD8" s="22">
        <f t="shared" si="19"/>
        <v>0.86</v>
      </c>
      <c r="AE8" s="22">
        <f t="shared" si="20"/>
        <v>0.8</v>
      </c>
      <c r="AF8" s="22">
        <f t="shared" si="21"/>
        <v>0.86</v>
      </c>
      <c r="AG8" s="22">
        <f t="shared" si="22"/>
        <v>0.76</v>
      </c>
      <c r="AH8" s="22">
        <f t="shared" si="23"/>
        <v>0.81</v>
      </c>
      <c r="AI8" s="22">
        <f t="shared" si="24"/>
        <v>0.82</v>
      </c>
      <c r="AJ8" s="22">
        <f t="shared" si="25"/>
        <v>0.81</v>
      </c>
    </row>
    <row r="9" spans="1:36" ht="12.95" customHeight="1">
      <c r="A9" s="21">
        <v>206</v>
      </c>
      <c r="B9" s="78" t="s">
        <v>511</v>
      </c>
      <c r="C9" s="79"/>
      <c r="D9" s="21">
        <v>8</v>
      </c>
      <c r="E9" s="21">
        <v>7</v>
      </c>
      <c r="F9" s="63">
        <v>0.02</v>
      </c>
      <c r="G9" s="5"/>
      <c r="H9" s="21" t="s">
        <v>519</v>
      </c>
      <c r="I9" s="21" t="s">
        <v>520</v>
      </c>
      <c r="J9" s="1" t="s">
        <v>15</v>
      </c>
      <c r="K9" s="22">
        <f t="shared" si="1"/>
        <v>0.02</v>
      </c>
      <c r="L9" s="22">
        <f t="shared" si="2"/>
        <v>0.02</v>
      </c>
      <c r="M9" s="22">
        <f t="shared" si="3"/>
        <v>0.02</v>
      </c>
      <c r="N9" s="22">
        <f t="shared" si="4"/>
        <v>0.02</v>
      </c>
      <c r="O9" s="22">
        <f t="shared" si="5"/>
        <v>0.02</v>
      </c>
      <c r="P9" s="22">
        <f t="shared" si="26"/>
        <v>0.02</v>
      </c>
      <c r="Q9" s="22">
        <f t="shared" si="6"/>
        <v>0.02</v>
      </c>
      <c r="R9" s="22">
        <f t="shared" si="7"/>
        <v>0.02</v>
      </c>
      <c r="S9" s="22">
        <f t="shared" si="8"/>
        <v>0.02</v>
      </c>
      <c r="T9" s="22">
        <f t="shared" si="9"/>
        <v>0.02</v>
      </c>
      <c r="U9" s="22">
        <f t="shared" si="10"/>
        <v>0.02</v>
      </c>
      <c r="V9" s="22">
        <f t="shared" si="11"/>
        <v>0.02</v>
      </c>
      <c r="W9" s="22">
        <f t="shared" si="12"/>
        <v>0.02</v>
      </c>
      <c r="X9" s="22">
        <f t="shared" si="13"/>
        <v>0.02</v>
      </c>
      <c r="Y9" s="22">
        <f t="shared" si="14"/>
        <v>0.02</v>
      </c>
      <c r="Z9" s="22">
        <f t="shared" si="15"/>
        <v>0.02</v>
      </c>
      <c r="AA9" s="22">
        <f t="shared" si="16"/>
        <v>0.02</v>
      </c>
      <c r="AB9" s="22">
        <f t="shared" si="17"/>
        <v>0.02</v>
      </c>
      <c r="AC9" s="22">
        <f t="shared" si="18"/>
        <v>0.02</v>
      </c>
      <c r="AD9" s="22">
        <f t="shared" si="19"/>
        <v>0.03</v>
      </c>
      <c r="AE9" s="22">
        <f t="shared" si="20"/>
        <v>0.02</v>
      </c>
      <c r="AF9" s="22">
        <f t="shared" si="21"/>
        <v>0.02</v>
      </c>
      <c r="AG9" s="22">
        <f t="shared" si="22"/>
        <v>0.02</v>
      </c>
      <c r="AH9" s="22">
        <f t="shared" si="23"/>
        <v>0.02</v>
      </c>
      <c r="AI9" s="22">
        <f t="shared" si="24"/>
        <v>0.02</v>
      </c>
      <c r="AJ9" s="22">
        <f t="shared" si="25"/>
        <v>0.02</v>
      </c>
    </row>
    <row r="10" spans="1:36" ht="12.95" customHeight="1">
      <c r="A10" s="21">
        <v>207</v>
      </c>
      <c r="B10" s="78" t="s">
        <v>530</v>
      </c>
      <c r="C10" s="79"/>
      <c r="D10" s="21">
        <v>44</v>
      </c>
      <c r="E10" s="21">
        <v>19</v>
      </c>
      <c r="F10" s="4">
        <f t="shared" si="0"/>
        <v>1.25</v>
      </c>
      <c r="G10" s="5"/>
      <c r="H10" s="21" t="s">
        <v>519</v>
      </c>
      <c r="I10" s="21" t="s">
        <v>520</v>
      </c>
      <c r="J10" s="1" t="s">
        <v>15</v>
      </c>
      <c r="K10" s="22">
        <f t="shared" si="1"/>
        <v>1.1000000000000001</v>
      </c>
      <c r="L10" s="22">
        <f t="shared" si="2"/>
        <v>1.29</v>
      </c>
      <c r="M10" s="22">
        <f t="shared" si="3"/>
        <v>1.22</v>
      </c>
      <c r="N10" s="22">
        <f t="shared" si="4"/>
        <v>1.23</v>
      </c>
      <c r="O10" s="22">
        <f t="shared" si="5"/>
        <v>1.25</v>
      </c>
      <c r="P10" s="22">
        <f t="shared" si="26"/>
        <v>1.25</v>
      </c>
      <c r="Q10" s="22">
        <f t="shared" si="6"/>
        <v>1.1499999999999999</v>
      </c>
      <c r="R10" s="22">
        <f t="shared" si="7"/>
        <v>1.35</v>
      </c>
      <c r="S10" s="22">
        <f t="shared" si="8"/>
        <v>1.25</v>
      </c>
      <c r="T10" s="22">
        <f t="shared" si="9"/>
        <v>1.22</v>
      </c>
      <c r="U10" s="22">
        <f t="shared" si="10"/>
        <v>1.22</v>
      </c>
      <c r="V10" s="22">
        <f t="shared" si="11"/>
        <v>1.43</v>
      </c>
      <c r="W10" s="22">
        <f t="shared" si="12"/>
        <v>1.25</v>
      </c>
      <c r="X10" s="22">
        <f t="shared" si="13"/>
        <v>1.24</v>
      </c>
      <c r="Y10" s="22">
        <f t="shared" si="14"/>
        <v>1.29</v>
      </c>
      <c r="Z10" s="22">
        <f t="shared" si="15"/>
        <v>1.29</v>
      </c>
      <c r="AA10" s="22">
        <f t="shared" si="16"/>
        <v>1.1000000000000001</v>
      </c>
      <c r="AB10" s="22">
        <f t="shared" si="17"/>
        <v>1.45</v>
      </c>
      <c r="AC10" s="22">
        <f t="shared" si="18"/>
        <v>1.38</v>
      </c>
      <c r="AD10" s="22">
        <f t="shared" si="19"/>
        <v>1.26</v>
      </c>
      <c r="AE10" s="22">
        <f t="shared" si="20"/>
        <v>1.25</v>
      </c>
      <c r="AF10" s="22">
        <f t="shared" si="21"/>
        <v>1.25</v>
      </c>
      <c r="AG10" s="22">
        <f t="shared" si="22"/>
        <v>1.18</v>
      </c>
      <c r="AH10" s="22">
        <f t="shared" si="23"/>
        <v>1.26</v>
      </c>
      <c r="AI10" s="22">
        <f t="shared" si="24"/>
        <v>1.25</v>
      </c>
      <c r="AJ10" s="22">
        <f t="shared" si="25"/>
        <v>1.25</v>
      </c>
    </row>
    <row r="11" spans="1:36" ht="12.95" customHeight="1">
      <c r="A11" s="21">
        <v>208</v>
      </c>
      <c r="B11" s="78" t="s">
        <v>511</v>
      </c>
      <c r="C11" s="79"/>
      <c r="D11" s="21">
        <v>10</v>
      </c>
      <c r="E11" s="21">
        <v>8</v>
      </c>
      <c r="F11" s="63">
        <v>0.04</v>
      </c>
      <c r="G11" s="5"/>
      <c r="H11" s="21" t="s">
        <v>519</v>
      </c>
      <c r="I11" s="21" t="s">
        <v>520</v>
      </c>
      <c r="J11" s="1" t="s">
        <v>15</v>
      </c>
      <c r="K11" s="22">
        <f t="shared" si="1"/>
        <v>0.03</v>
      </c>
      <c r="L11" s="22">
        <f t="shared" si="2"/>
        <v>0.03</v>
      </c>
      <c r="M11" s="22">
        <f t="shared" si="3"/>
        <v>0.03</v>
      </c>
      <c r="N11" s="22">
        <f t="shared" si="4"/>
        <v>0.04</v>
      </c>
      <c r="O11" s="22">
        <f t="shared" si="5"/>
        <v>0.04</v>
      </c>
      <c r="P11" s="22">
        <f t="shared" si="26"/>
        <v>0.03</v>
      </c>
      <c r="Q11" s="22">
        <f t="shared" si="6"/>
        <v>0.03</v>
      </c>
      <c r="R11" s="22">
        <f t="shared" si="7"/>
        <v>0.03</v>
      </c>
      <c r="S11" s="22">
        <f t="shared" si="8"/>
        <v>0.03</v>
      </c>
      <c r="T11" s="22">
        <f t="shared" si="9"/>
        <v>0.03</v>
      </c>
      <c r="U11" s="22">
        <f t="shared" si="10"/>
        <v>0.03</v>
      </c>
      <c r="V11" s="22">
        <f t="shared" si="11"/>
        <v>0.04</v>
      </c>
      <c r="W11" s="22">
        <f t="shared" si="12"/>
        <v>0.04</v>
      </c>
      <c r="X11" s="22">
        <f t="shared" si="13"/>
        <v>0.03</v>
      </c>
      <c r="Y11" s="22">
        <f t="shared" si="14"/>
        <v>0.03</v>
      </c>
      <c r="Z11" s="22">
        <f t="shared" si="15"/>
        <v>0.04</v>
      </c>
      <c r="AA11" s="22">
        <f t="shared" si="16"/>
        <v>0.03</v>
      </c>
      <c r="AB11" s="22">
        <f t="shared" si="17"/>
        <v>0.03</v>
      </c>
      <c r="AC11" s="22">
        <f t="shared" si="18"/>
        <v>0.03</v>
      </c>
      <c r="AD11" s="22">
        <f t="shared" si="19"/>
        <v>0.04</v>
      </c>
      <c r="AE11" s="22">
        <f t="shared" si="20"/>
        <v>0.03</v>
      </c>
      <c r="AF11" s="22">
        <f t="shared" si="21"/>
        <v>0.03</v>
      </c>
      <c r="AG11" s="22">
        <f t="shared" si="22"/>
        <v>0.03</v>
      </c>
      <c r="AH11" s="22">
        <f t="shared" si="23"/>
        <v>0.03</v>
      </c>
      <c r="AI11" s="22">
        <f t="shared" si="24"/>
        <v>0.04</v>
      </c>
      <c r="AJ11" s="22">
        <f t="shared" si="25"/>
        <v>0.03</v>
      </c>
    </row>
    <row r="12" spans="1:36" ht="12.95" customHeight="1">
      <c r="A12" s="21">
        <v>209</v>
      </c>
      <c r="B12" s="78" t="s">
        <v>538</v>
      </c>
      <c r="C12" s="79"/>
      <c r="D12" s="21">
        <v>12</v>
      </c>
      <c r="E12" s="21">
        <v>10</v>
      </c>
      <c r="F12" s="4">
        <f t="shared" si="0"/>
        <v>0.05</v>
      </c>
      <c r="G12" s="5" t="s">
        <v>526</v>
      </c>
      <c r="H12" s="21"/>
      <c r="I12" s="21"/>
      <c r="J12" s="1" t="s">
        <v>15</v>
      </c>
      <c r="K12" s="22">
        <f t="shared" si="1"/>
        <v>0.06</v>
      </c>
      <c r="L12" s="22">
        <f t="shared" si="2"/>
        <v>0.06</v>
      </c>
      <c r="M12" s="22">
        <f t="shared" si="3"/>
        <v>0.06</v>
      </c>
      <c r="N12" s="22">
        <f t="shared" si="4"/>
        <v>0.06</v>
      </c>
      <c r="O12" s="22">
        <f t="shared" si="5"/>
        <v>0.06</v>
      </c>
      <c r="P12" s="22">
        <f t="shared" si="26"/>
        <v>0.06</v>
      </c>
      <c r="Q12" s="22">
        <f t="shared" si="6"/>
        <v>0.06</v>
      </c>
      <c r="R12" s="22">
        <f t="shared" si="7"/>
        <v>0.06</v>
      </c>
      <c r="S12" s="22">
        <f t="shared" si="8"/>
        <v>0.06</v>
      </c>
      <c r="T12" s="22">
        <f t="shared" si="9"/>
        <v>0.06</v>
      </c>
      <c r="U12" s="22">
        <f t="shared" si="10"/>
        <v>0.06</v>
      </c>
      <c r="V12" s="22">
        <f t="shared" si="11"/>
        <v>0.06</v>
      </c>
      <c r="W12" s="22">
        <f t="shared" si="12"/>
        <v>0.06</v>
      </c>
      <c r="X12" s="22">
        <f t="shared" si="13"/>
        <v>0.06</v>
      </c>
      <c r="Y12" s="22">
        <f t="shared" si="14"/>
        <v>0.05</v>
      </c>
      <c r="Z12" s="22">
        <f t="shared" si="15"/>
        <v>0.06</v>
      </c>
      <c r="AA12" s="22">
        <f t="shared" si="16"/>
        <v>0.06</v>
      </c>
      <c r="AB12" s="22">
        <f t="shared" si="17"/>
        <v>0.06</v>
      </c>
      <c r="AC12" s="22">
        <f t="shared" si="18"/>
        <v>0.06</v>
      </c>
      <c r="AD12" s="22">
        <f t="shared" si="19"/>
        <v>7.0000000000000007E-2</v>
      </c>
      <c r="AE12" s="22">
        <f t="shared" si="20"/>
        <v>0.05</v>
      </c>
      <c r="AF12" s="22">
        <f t="shared" si="21"/>
        <v>0.06</v>
      </c>
      <c r="AG12" s="22">
        <f t="shared" si="22"/>
        <v>0.05</v>
      </c>
      <c r="AH12" s="22">
        <f t="shared" si="23"/>
        <v>0.05</v>
      </c>
      <c r="AI12" s="22">
        <f t="shared" si="24"/>
        <v>0.06</v>
      </c>
      <c r="AJ12" s="22">
        <f t="shared" si="25"/>
        <v>0.05</v>
      </c>
    </row>
    <row r="13" spans="1:36" ht="12.95" customHeight="1">
      <c r="A13" s="21">
        <v>210</v>
      </c>
      <c r="B13" s="78" t="s">
        <v>538</v>
      </c>
      <c r="C13" s="79"/>
      <c r="D13" s="21">
        <v>8</v>
      </c>
      <c r="E13" s="21">
        <v>7</v>
      </c>
      <c r="F13" s="4">
        <f t="shared" si="0"/>
        <v>0.02</v>
      </c>
      <c r="G13" s="5" t="s">
        <v>518</v>
      </c>
      <c r="H13" s="21" t="s">
        <v>519</v>
      </c>
      <c r="I13" s="21" t="s">
        <v>520</v>
      </c>
      <c r="J13" s="1" t="s">
        <v>15</v>
      </c>
      <c r="K13" s="22">
        <f t="shared" si="1"/>
        <v>0.02</v>
      </c>
      <c r="L13" s="22">
        <f t="shared" si="2"/>
        <v>0.02</v>
      </c>
      <c r="M13" s="22">
        <f t="shared" si="3"/>
        <v>0.02</v>
      </c>
      <c r="N13" s="22">
        <f t="shared" si="4"/>
        <v>0.02</v>
      </c>
      <c r="O13" s="22">
        <f t="shared" si="5"/>
        <v>0.02</v>
      </c>
      <c r="P13" s="22">
        <f t="shared" si="26"/>
        <v>0.02</v>
      </c>
      <c r="Q13" s="22">
        <f t="shared" si="6"/>
        <v>0.02</v>
      </c>
      <c r="R13" s="22">
        <f t="shared" si="7"/>
        <v>0.02</v>
      </c>
      <c r="S13" s="22">
        <f t="shared" si="8"/>
        <v>0.02</v>
      </c>
      <c r="T13" s="22">
        <f t="shared" si="9"/>
        <v>0.02</v>
      </c>
      <c r="U13" s="22">
        <f t="shared" si="10"/>
        <v>0.02</v>
      </c>
      <c r="V13" s="22">
        <f t="shared" si="11"/>
        <v>0.02</v>
      </c>
      <c r="W13" s="22">
        <f t="shared" si="12"/>
        <v>0.02</v>
      </c>
      <c r="X13" s="22">
        <f t="shared" si="13"/>
        <v>0.02</v>
      </c>
      <c r="Y13" s="22">
        <f t="shared" si="14"/>
        <v>0.02</v>
      </c>
      <c r="Z13" s="22">
        <f t="shared" si="15"/>
        <v>0.02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0.03</v>
      </c>
      <c r="AE13" s="22">
        <f t="shared" si="20"/>
        <v>0.02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0.02</v>
      </c>
      <c r="AJ13" s="22">
        <f t="shared" si="25"/>
        <v>0.02</v>
      </c>
    </row>
    <row r="14" spans="1:36" ht="12.95" customHeight="1">
      <c r="A14" s="21">
        <v>211</v>
      </c>
      <c r="B14" s="78" t="s">
        <v>530</v>
      </c>
      <c r="C14" s="79"/>
      <c r="D14" s="21">
        <v>44</v>
      </c>
      <c r="E14" s="21">
        <v>20</v>
      </c>
      <c r="F14" s="4">
        <f t="shared" si="0"/>
        <v>1.31</v>
      </c>
      <c r="G14" s="5"/>
      <c r="H14" s="21" t="s">
        <v>519</v>
      </c>
      <c r="I14" s="21" t="s">
        <v>520</v>
      </c>
      <c r="J14" s="1" t="s">
        <v>15</v>
      </c>
      <c r="K14" s="22">
        <f t="shared" si="1"/>
        <v>1.1599999999999999</v>
      </c>
      <c r="L14" s="22">
        <f t="shared" si="2"/>
        <v>1.36</v>
      </c>
      <c r="M14" s="22">
        <f t="shared" si="3"/>
        <v>1.29</v>
      </c>
      <c r="N14" s="22">
        <f t="shared" si="4"/>
        <v>1.3</v>
      </c>
      <c r="O14" s="22">
        <f t="shared" si="5"/>
        <v>1.32</v>
      </c>
      <c r="P14" s="22">
        <f t="shared" si="26"/>
        <v>1.32</v>
      </c>
      <c r="Q14" s="22">
        <f t="shared" si="6"/>
        <v>1.2</v>
      </c>
      <c r="R14" s="22">
        <f t="shared" si="7"/>
        <v>1.43</v>
      </c>
      <c r="S14" s="22">
        <f t="shared" si="8"/>
        <v>1.32</v>
      </c>
      <c r="T14" s="22">
        <f t="shared" si="9"/>
        <v>1.31</v>
      </c>
      <c r="U14" s="22">
        <f t="shared" si="10"/>
        <v>1.31</v>
      </c>
      <c r="V14" s="22">
        <f t="shared" si="11"/>
        <v>1.5</v>
      </c>
      <c r="W14" s="22">
        <f t="shared" si="12"/>
        <v>1.32</v>
      </c>
      <c r="X14" s="22">
        <f t="shared" si="13"/>
        <v>1.31</v>
      </c>
      <c r="Y14" s="22">
        <f t="shared" si="14"/>
        <v>1.36</v>
      </c>
      <c r="Z14" s="22">
        <f t="shared" si="15"/>
        <v>1.36</v>
      </c>
      <c r="AA14" s="22">
        <f t="shared" si="16"/>
        <v>1.1499999999999999</v>
      </c>
      <c r="AB14" s="22">
        <f t="shared" si="17"/>
        <v>1.52</v>
      </c>
      <c r="AC14" s="22">
        <f t="shared" si="18"/>
        <v>1.46</v>
      </c>
      <c r="AD14" s="22">
        <f t="shared" si="19"/>
        <v>1.34</v>
      </c>
      <c r="AE14" s="22">
        <f t="shared" si="20"/>
        <v>1.32</v>
      </c>
      <c r="AF14" s="22">
        <f t="shared" si="21"/>
        <v>1.32</v>
      </c>
      <c r="AG14" s="22">
        <f t="shared" si="22"/>
        <v>1.23</v>
      </c>
      <c r="AH14" s="22">
        <f t="shared" si="23"/>
        <v>1.32</v>
      </c>
      <c r="AI14" s="22">
        <f t="shared" si="24"/>
        <v>1.31</v>
      </c>
      <c r="AJ14" s="22">
        <f t="shared" si="25"/>
        <v>1.31</v>
      </c>
    </row>
    <row r="15" spans="1:36" ht="12.95" customHeight="1">
      <c r="A15" s="21">
        <v>212</v>
      </c>
      <c r="B15" s="78" t="s">
        <v>511</v>
      </c>
      <c r="C15" s="79"/>
      <c r="D15" s="21">
        <v>12</v>
      </c>
      <c r="E15" s="21">
        <v>8</v>
      </c>
      <c r="F15" s="63">
        <v>0.05</v>
      </c>
      <c r="G15" s="5"/>
      <c r="H15" s="21" t="s">
        <v>519</v>
      </c>
      <c r="I15" s="21" t="s">
        <v>520</v>
      </c>
      <c r="J15" s="1" t="s">
        <v>15</v>
      </c>
      <c r="K15" s="22">
        <f t="shared" si="1"/>
        <v>0.05</v>
      </c>
      <c r="L15" s="22">
        <f t="shared" si="2"/>
        <v>0.05</v>
      </c>
      <c r="M15" s="22">
        <f t="shared" si="3"/>
        <v>0.05</v>
      </c>
      <c r="N15" s="22">
        <f t="shared" si="4"/>
        <v>0.05</v>
      </c>
      <c r="O15" s="22">
        <f t="shared" si="5"/>
        <v>0.05</v>
      </c>
      <c r="P15" s="22">
        <f t="shared" si="26"/>
        <v>0.05</v>
      </c>
      <c r="Q15" s="22">
        <f t="shared" si="6"/>
        <v>0.05</v>
      </c>
      <c r="R15" s="22">
        <f t="shared" si="7"/>
        <v>0.05</v>
      </c>
      <c r="S15" s="22">
        <f t="shared" si="8"/>
        <v>0.05</v>
      </c>
      <c r="T15" s="22">
        <f t="shared" si="9"/>
        <v>0.04</v>
      </c>
      <c r="U15" s="22">
        <f t="shared" si="10"/>
        <v>0.05</v>
      </c>
      <c r="V15" s="22">
        <f t="shared" si="11"/>
        <v>0.05</v>
      </c>
      <c r="W15" s="22">
        <f t="shared" si="12"/>
        <v>0.05</v>
      </c>
      <c r="X15" s="22">
        <f t="shared" si="13"/>
        <v>0.05</v>
      </c>
      <c r="Y15" s="22">
        <f t="shared" si="14"/>
        <v>0.04</v>
      </c>
      <c r="Z15" s="22">
        <f t="shared" si="15"/>
        <v>0.05</v>
      </c>
      <c r="AA15" s="22">
        <f t="shared" si="16"/>
        <v>0.05</v>
      </c>
      <c r="AB15" s="22">
        <f t="shared" si="17"/>
        <v>0.05</v>
      </c>
      <c r="AC15" s="22">
        <f t="shared" si="18"/>
        <v>0.05</v>
      </c>
      <c r="AD15" s="22">
        <f t="shared" si="19"/>
        <v>0.06</v>
      </c>
      <c r="AE15" s="22">
        <f t="shared" si="20"/>
        <v>0.04</v>
      </c>
      <c r="AF15" s="22">
        <f t="shared" si="21"/>
        <v>0.05</v>
      </c>
      <c r="AG15" s="22">
        <f t="shared" si="22"/>
        <v>0.05</v>
      </c>
      <c r="AH15" s="22">
        <f t="shared" si="23"/>
        <v>0.04</v>
      </c>
      <c r="AI15" s="22">
        <f t="shared" si="24"/>
        <v>0.05</v>
      </c>
      <c r="AJ15" s="22">
        <f t="shared" si="25"/>
        <v>0.04</v>
      </c>
    </row>
    <row r="16" spans="1:36" ht="12.95" customHeight="1">
      <c r="A16" s="21">
        <v>213</v>
      </c>
      <c r="B16" s="78" t="s">
        <v>516</v>
      </c>
      <c r="C16" s="79"/>
      <c r="D16" s="21">
        <v>12</v>
      </c>
      <c r="E16" s="21">
        <v>12</v>
      </c>
      <c r="F16" s="4">
        <f t="shared" si="0"/>
        <v>7.0000000000000007E-2</v>
      </c>
      <c r="G16" s="5" t="s">
        <v>518</v>
      </c>
      <c r="H16" s="21"/>
      <c r="I16" s="21"/>
      <c r="J16" s="1" t="s">
        <v>15</v>
      </c>
      <c r="K16" s="22">
        <f t="shared" si="1"/>
        <v>7.0000000000000007E-2</v>
      </c>
      <c r="L16" s="22">
        <f t="shared" si="2"/>
        <v>7.0000000000000007E-2</v>
      </c>
      <c r="M16" s="22">
        <f t="shared" si="3"/>
        <v>7.0000000000000007E-2</v>
      </c>
      <c r="N16" s="22">
        <f t="shared" si="4"/>
        <v>0.08</v>
      </c>
      <c r="O16" s="22">
        <f t="shared" si="5"/>
        <v>0.08</v>
      </c>
      <c r="P16" s="22">
        <f t="shared" si="26"/>
        <v>7.0000000000000007E-2</v>
      </c>
      <c r="Q16" s="22">
        <f t="shared" si="6"/>
        <v>7.0000000000000007E-2</v>
      </c>
      <c r="R16" s="22">
        <f t="shared" si="7"/>
        <v>7.0000000000000007E-2</v>
      </c>
      <c r="S16" s="22">
        <f t="shared" si="8"/>
        <v>7.0000000000000007E-2</v>
      </c>
      <c r="T16" s="22">
        <f t="shared" si="9"/>
        <v>7.0000000000000007E-2</v>
      </c>
      <c r="U16" s="22">
        <f t="shared" si="10"/>
        <v>7.0000000000000007E-2</v>
      </c>
      <c r="V16" s="22">
        <f t="shared" si="11"/>
        <v>7.0000000000000007E-2</v>
      </c>
      <c r="W16" s="22">
        <f t="shared" si="12"/>
        <v>7.0000000000000007E-2</v>
      </c>
      <c r="X16" s="22">
        <f t="shared" si="13"/>
        <v>7.0000000000000007E-2</v>
      </c>
      <c r="Y16" s="22">
        <f t="shared" si="14"/>
        <v>0.06</v>
      </c>
      <c r="Z16" s="22">
        <f t="shared" si="15"/>
        <v>7.0000000000000007E-2</v>
      </c>
      <c r="AA16" s="22">
        <f t="shared" si="16"/>
        <v>7.0000000000000007E-2</v>
      </c>
      <c r="AB16" s="22">
        <f t="shared" si="17"/>
        <v>7.0000000000000007E-2</v>
      </c>
      <c r="AC16" s="22">
        <f t="shared" si="18"/>
        <v>7.0000000000000007E-2</v>
      </c>
      <c r="AD16" s="22">
        <f t="shared" si="19"/>
        <v>0.09</v>
      </c>
      <c r="AE16" s="22">
        <f t="shared" si="20"/>
        <v>0.06</v>
      </c>
      <c r="AF16" s="22">
        <f t="shared" si="21"/>
        <v>7.0000000000000007E-2</v>
      </c>
      <c r="AG16" s="22">
        <f t="shared" si="22"/>
        <v>0.06</v>
      </c>
      <c r="AH16" s="22">
        <f t="shared" si="23"/>
        <v>7.0000000000000007E-2</v>
      </c>
      <c r="AI16" s="22">
        <f t="shared" si="24"/>
        <v>7.0000000000000007E-2</v>
      </c>
      <c r="AJ16" s="22">
        <f t="shared" si="25"/>
        <v>7.0000000000000007E-2</v>
      </c>
    </row>
    <row r="17" spans="1:36" ht="12.95" customHeight="1">
      <c r="A17" s="21">
        <v>214</v>
      </c>
      <c r="B17" s="78" t="s">
        <v>516</v>
      </c>
      <c r="C17" s="79"/>
      <c r="D17" s="21">
        <v>8</v>
      </c>
      <c r="E17" s="21">
        <v>8</v>
      </c>
      <c r="F17" s="4">
        <f t="shared" si="0"/>
        <v>0.02</v>
      </c>
      <c r="G17" s="5" t="s">
        <v>518</v>
      </c>
      <c r="H17" s="21" t="s">
        <v>519</v>
      </c>
      <c r="I17" s="21" t="s">
        <v>520</v>
      </c>
      <c r="J17" s="1" t="s">
        <v>15</v>
      </c>
      <c r="K17" s="22">
        <f t="shared" si="1"/>
        <v>0.02</v>
      </c>
      <c r="L17" s="22">
        <f t="shared" si="2"/>
        <v>0.02</v>
      </c>
      <c r="M17" s="22">
        <f t="shared" si="3"/>
        <v>0.02</v>
      </c>
      <c r="N17" s="22">
        <f t="shared" si="4"/>
        <v>0.02</v>
      </c>
      <c r="O17" s="22">
        <f t="shared" si="5"/>
        <v>0.02</v>
      </c>
      <c r="P17" s="22">
        <f t="shared" si="26"/>
        <v>0.02</v>
      </c>
      <c r="Q17" s="22">
        <f t="shared" si="6"/>
        <v>0.02</v>
      </c>
      <c r="R17" s="22">
        <f t="shared" si="7"/>
        <v>0.02</v>
      </c>
      <c r="S17" s="22">
        <f t="shared" si="8"/>
        <v>0.02</v>
      </c>
      <c r="T17" s="22">
        <f t="shared" si="9"/>
        <v>0.02</v>
      </c>
      <c r="U17" s="22">
        <f t="shared" si="10"/>
        <v>0.02</v>
      </c>
      <c r="V17" s="22">
        <f t="shared" si="11"/>
        <v>0.02</v>
      </c>
      <c r="W17" s="22">
        <f t="shared" si="12"/>
        <v>0.02</v>
      </c>
      <c r="X17" s="22">
        <f t="shared" si="13"/>
        <v>0.02</v>
      </c>
      <c r="Y17" s="22">
        <f t="shared" si="14"/>
        <v>0.02</v>
      </c>
      <c r="Z17" s="22">
        <f t="shared" si="15"/>
        <v>0.02</v>
      </c>
      <c r="AA17" s="22">
        <f t="shared" si="16"/>
        <v>0.02</v>
      </c>
      <c r="AB17" s="22">
        <f t="shared" si="17"/>
        <v>0.02</v>
      </c>
      <c r="AC17" s="22">
        <f t="shared" si="18"/>
        <v>0.02</v>
      </c>
      <c r="AD17" s="22">
        <f t="shared" si="19"/>
        <v>0.03</v>
      </c>
      <c r="AE17" s="22">
        <f t="shared" si="20"/>
        <v>0.02</v>
      </c>
      <c r="AF17" s="22">
        <f t="shared" si="21"/>
        <v>0.02</v>
      </c>
      <c r="AG17" s="22">
        <f t="shared" si="22"/>
        <v>0.02</v>
      </c>
      <c r="AH17" s="22">
        <f t="shared" si="23"/>
        <v>0.02</v>
      </c>
      <c r="AI17" s="22">
        <f t="shared" si="24"/>
        <v>0.02</v>
      </c>
      <c r="AJ17" s="22">
        <f t="shared" si="25"/>
        <v>0.02</v>
      </c>
    </row>
    <row r="18" spans="1:36" ht="12.95" customHeight="1">
      <c r="A18" s="21">
        <v>215</v>
      </c>
      <c r="B18" s="78" t="s">
        <v>511</v>
      </c>
      <c r="C18" s="79"/>
      <c r="D18" s="21">
        <v>10</v>
      </c>
      <c r="E18" s="21">
        <v>7</v>
      </c>
      <c r="F18" s="63">
        <v>0.03</v>
      </c>
      <c r="G18" s="5"/>
      <c r="H18" s="21" t="s">
        <v>519</v>
      </c>
      <c r="I18" s="21" t="s">
        <v>520</v>
      </c>
      <c r="J18" s="1" t="s">
        <v>15</v>
      </c>
      <c r="K18" s="22">
        <f t="shared" si="1"/>
        <v>0.03</v>
      </c>
      <c r="L18" s="22">
        <f t="shared" si="2"/>
        <v>0.03</v>
      </c>
      <c r="M18" s="22">
        <f t="shared" si="3"/>
        <v>0.03</v>
      </c>
      <c r="N18" s="22">
        <f t="shared" si="4"/>
        <v>0.03</v>
      </c>
      <c r="O18" s="22">
        <f t="shared" si="5"/>
        <v>0.03</v>
      </c>
      <c r="P18" s="22">
        <f t="shared" si="26"/>
        <v>0.03</v>
      </c>
      <c r="Q18" s="22">
        <f t="shared" si="6"/>
        <v>0.03</v>
      </c>
      <c r="R18" s="22">
        <f t="shared" si="7"/>
        <v>0.03</v>
      </c>
      <c r="S18" s="22">
        <f t="shared" si="8"/>
        <v>0.03</v>
      </c>
      <c r="T18" s="22">
        <f t="shared" si="9"/>
        <v>0.03</v>
      </c>
      <c r="U18" s="22">
        <f t="shared" si="10"/>
        <v>0.03</v>
      </c>
      <c r="V18" s="22">
        <f t="shared" si="11"/>
        <v>0.03</v>
      </c>
      <c r="W18" s="22">
        <f t="shared" si="12"/>
        <v>0.03</v>
      </c>
      <c r="X18" s="22">
        <f t="shared" si="13"/>
        <v>0.03</v>
      </c>
      <c r="Y18" s="22">
        <f t="shared" si="14"/>
        <v>0.03</v>
      </c>
      <c r="Z18" s="22">
        <f t="shared" si="15"/>
        <v>0.03</v>
      </c>
      <c r="AA18" s="22">
        <f t="shared" si="16"/>
        <v>0.03</v>
      </c>
      <c r="AB18" s="22">
        <f t="shared" si="17"/>
        <v>0.03</v>
      </c>
      <c r="AC18" s="22">
        <f t="shared" si="18"/>
        <v>0.03</v>
      </c>
      <c r="AD18" s="22">
        <f t="shared" si="19"/>
        <v>0.04</v>
      </c>
      <c r="AE18" s="22">
        <f t="shared" si="20"/>
        <v>0.02</v>
      </c>
      <c r="AF18" s="22">
        <f t="shared" si="21"/>
        <v>0.03</v>
      </c>
      <c r="AG18" s="22">
        <f t="shared" si="22"/>
        <v>0.03</v>
      </c>
      <c r="AH18" s="22">
        <f t="shared" si="23"/>
        <v>0.03</v>
      </c>
      <c r="AI18" s="22">
        <f t="shared" si="24"/>
        <v>0.03</v>
      </c>
      <c r="AJ18" s="22">
        <f t="shared" si="25"/>
        <v>0.03</v>
      </c>
    </row>
    <row r="19" spans="1:36" ht="12.95" customHeight="1">
      <c r="A19" s="21">
        <v>216</v>
      </c>
      <c r="B19" s="78" t="s">
        <v>514</v>
      </c>
      <c r="C19" s="79"/>
      <c r="D19" s="21">
        <v>18</v>
      </c>
      <c r="E19" s="21">
        <v>18</v>
      </c>
      <c r="F19" s="4">
        <f t="shared" si="0"/>
        <v>0.21</v>
      </c>
      <c r="G19" s="5" t="s">
        <v>518</v>
      </c>
      <c r="H19" s="21"/>
      <c r="I19" s="21"/>
      <c r="J19" s="1" t="s">
        <v>15</v>
      </c>
      <c r="K19" s="22">
        <f t="shared" si="1"/>
        <v>0.22</v>
      </c>
      <c r="L19" s="22">
        <f t="shared" si="2"/>
        <v>0.24</v>
      </c>
      <c r="M19" s="22">
        <f t="shared" si="3"/>
        <v>0.24</v>
      </c>
      <c r="N19" s="22">
        <f t="shared" si="4"/>
        <v>0.24</v>
      </c>
      <c r="O19" s="22">
        <f t="shared" si="5"/>
        <v>0.24</v>
      </c>
      <c r="P19" s="22">
        <f t="shared" si="26"/>
        <v>0.24</v>
      </c>
      <c r="Q19" s="22">
        <f t="shared" si="6"/>
        <v>0.22</v>
      </c>
      <c r="R19" s="22">
        <f t="shared" si="7"/>
        <v>0.23</v>
      </c>
      <c r="S19" s="22">
        <f t="shared" si="8"/>
        <v>0.24</v>
      </c>
      <c r="T19" s="22">
        <f t="shared" si="9"/>
        <v>0.25</v>
      </c>
      <c r="U19" s="22">
        <f t="shared" si="10"/>
        <v>0.23</v>
      </c>
      <c r="V19" s="22">
        <f t="shared" si="11"/>
        <v>0.24</v>
      </c>
      <c r="W19" s="22">
        <f t="shared" si="12"/>
        <v>0.23</v>
      </c>
      <c r="X19" s="22">
        <f t="shared" si="13"/>
        <v>0.23</v>
      </c>
      <c r="Y19" s="22">
        <f t="shared" si="14"/>
        <v>0.2</v>
      </c>
      <c r="Z19" s="22">
        <f t="shared" si="15"/>
        <v>0.23</v>
      </c>
      <c r="AA19" s="22">
        <f t="shared" si="16"/>
        <v>0.21</v>
      </c>
      <c r="AB19" s="22">
        <f t="shared" si="17"/>
        <v>0.23</v>
      </c>
      <c r="AC19" s="22">
        <f t="shared" si="18"/>
        <v>0.24</v>
      </c>
      <c r="AD19" s="22">
        <f t="shared" si="19"/>
        <v>0.27</v>
      </c>
      <c r="AE19" s="22">
        <f t="shared" si="20"/>
        <v>0.21</v>
      </c>
      <c r="AF19" s="22">
        <f t="shared" si="21"/>
        <v>0.23</v>
      </c>
      <c r="AG19" s="22">
        <f t="shared" si="22"/>
        <v>0.2</v>
      </c>
      <c r="AH19" s="22">
        <f t="shared" si="23"/>
        <v>0.21</v>
      </c>
      <c r="AI19" s="22">
        <f t="shared" si="24"/>
        <v>0.23</v>
      </c>
      <c r="AJ19" s="22">
        <f t="shared" si="25"/>
        <v>0.21</v>
      </c>
    </row>
    <row r="20" spans="1:36" ht="12.95" customHeight="1">
      <c r="A20" s="21">
        <v>217</v>
      </c>
      <c r="B20" s="78" t="s">
        <v>514</v>
      </c>
      <c r="C20" s="79"/>
      <c r="D20" s="21">
        <v>16</v>
      </c>
      <c r="E20" s="21">
        <v>17</v>
      </c>
      <c r="F20" s="4">
        <f t="shared" si="0"/>
        <v>0.16</v>
      </c>
      <c r="G20" s="5" t="s">
        <v>518</v>
      </c>
      <c r="H20" s="21" t="s">
        <v>519</v>
      </c>
      <c r="I20" s="21" t="s">
        <v>520</v>
      </c>
      <c r="J20" s="1" t="s">
        <v>15</v>
      </c>
      <c r="K20" s="22">
        <f t="shared" si="1"/>
        <v>0.17</v>
      </c>
      <c r="L20" s="22">
        <f t="shared" si="2"/>
        <v>0.18</v>
      </c>
      <c r="M20" s="22">
        <f t="shared" si="3"/>
        <v>0.18</v>
      </c>
      <c r="N20" s="22">
        <f t="shared" si="4"/>
        <v>0.18</v>
      </c>
      <c r="O20" s="22">
        <f t="shared" si="5"/>
        <v>0.18</v>
      </c>
      <c r="P20" s="22">
        <f t="shared" si="26"/>
        <v>0.18</v>
      </c>
      <c r="Q20" s="22">
        <f t="shared" si="6"/>
        <v>0.16</v>
      </c>
      <c r="R20" s="22">
        <f t="shared" si="7"/>
        <v>0.18</v>
      </c>
      <c r="S20" s="22">
        <f t="shared" si="8"/>
        <v>0.18</v>
      </c>
      <c r="T20" s="22">
        <f t="shared" si="9"/>
        <v>0.19</v>
      </c>
      <c r="U20" s="22">
        <f t="shared" si="10"/>
        <v>0.18</v>
      </c>
      <c r="V20" s="22">
        <f t="shared" si="11"/>
        <v>0.18</v>
      </c>
      <c r="W20" s="22">
        <f t="shared" si="12"/>
        <v>0.17</v>
      </c>
      <c r="X20" s="22">
        <f t="shared" si="13"/>
        <v>0.18</v>
      </c>
      <c r="Y20" s="22">
        <f t="shared" si="14"/>
        <v>0.15</v>
      </c>
      <c r="Z20" s="22">
        <f t="shared" si="15"/>
        <v>0.17</v>
      </c>
      <c r="AA20" s="22">
        <f t="shared" si="16"/>
        <v>0.16</v>
      </c>
      <c r="AB20" s="22">
        <f t="shared" si="17"/>
        <v>0.17</v>
      </c>
      <c r="AC20" s="22">
        <f t="shared" si="18"/>
        <v>0.18</v>
      </c>
      <c r="AD20" s="22">
        <f t="shared" si="19"/>
        <v>0.21</v>
      </c>
      <c r="AE20" s="22">
        <f t="shared" si="20"/>
        <v>0.16</v>
      </c>
      <c r="AF20" s="22">
        <f t="shared" si="21"/>
        <v>0.17</v>
      </c>
      <c r="AG20" s="22">
        <f t="shared" si="22"/>
        <v>0.15</v>
      </c>
      <c r="AH20" s="22">
        <f t="shared" si="23"/>
        <v>0.16</v>
      </c>
      <c r="AI20" s="22">
        <f t="shared" si="24"/>
        <v>0.18</v>
      </c>
      <c r="AJ20" s="22">
        <f t="shared" si="25"/>
        <v>0.16</v>
      </c>
    </row>
    <row r="21" spans="1:36" ht="12.95" customHeight="1">
      <c r="A21" s="21">
        <v>218</v>
      </c>
      <c r="B21" s="78" t="s">
        <v>516</v>
      </c>
      <c r="C21" s="79"/>
      <c r="D21" s="21">
        <v>22</v>
      </c>
      <c r="E21" s="21">
        <v>12</v>
      </c>
      <c r="F21" s="4">
        <f t="shared" si="0"/>
        <v>0.21</v>
      </c>
      <c r="G21" s="5"/>
      <c r="H21" s="21"/>
      <c r="I21" s="21"/>
      <c r="J21" s="1" t="s">
        <v>15</v>
      </c>
      <c r="K21" s="22">
        <f t="shared" si="1"/>
        <v>0.21</v>
      </c>
      <c r="L21" s="22">
        <f t="shared" si="2"/>
        <v>0.22</v>
      </c>
      <c r="M21" s="22">
        <f t="shared" si="3"/>
        <v>0.21</v>
      </c>
      <c r="N21" s="22">
        <f t="shared" si="4"/>
        <v>0.22</v>
      </c>
      <c r="O21" s="22">
        <f t="shared" si="5"/>
        <v>0.23</v>
      </c>
      <c r="P21" s="22">
        <f t="shared" si="26"/>
        <v>0.21</v>
      </c>
      <c r="Q21" s="22">
        <f t="shared" si="6"/>
        <v>0.21</v>
      </c>
      <c r="R21" s="22">
        <f t="shared" si="7"/>
        <v>0.23</v>
      </c>
      <c r="S21" s="22">
        <f t="shared" si="8"/>
        <v>0.22</v>
      </c>
      <c r="T21" s="22">
        <f t="shared" si="9"/>
        <v>0.2</v>
      </c>
      <c r="U21" s="22">
        <f t="shared" si="10"/>
        <v>0.22</v>
      </c>
      <c r="V21" s="22">
        <f t="shared" si="11"/>
        <v>0.24</v>
      </c>
      <c r="W21" s="22">
        <f t="shared" si="12"/>
        <v>0.23</v>
      </c>
      <c r="X21" s="22">
        <f t="shared" si="13"/>
        <v>0.22</v>
      </c>
      <c r="Y21" s="22">
        <f t="shared" si="14"/>
        <v>0.21</v>
      </c>
      <c r="Z21" s="22">
        <f t="shared" si="15"/>
        <v>0.22</v>
      </c>
      <c r="AA21" s="22">
        <f t="shared" si="16"/>
        <v>0.2</v>
      </c>
      <c r="AB21" s="22">
        <f t="shared" si="17"/>
        <v>0.23</v>
      </c>
      <c r="AC21" s="22">
        <f t="shared" si="18"/>
        <v>0.23</v>
      </c>
      <c r="AD21" s="22">
        <f t="shared" si="19"/>
        <v>0.25</v>
      </c>
      <c r="AE21" s="22">
        <f t="shared" si="20"/>
        <v>0.2</v>
      </c>
      <c r="AF21" s="22">
        <f t="shared" si="21"/>
        <v>0.23</v>
      </c>
      <c r="AG21" s="22">
        <f t="shared" si="22"/>
        <v>0.21</v>
      </c>
      <c r="AH21" s="22">
        <f t="shared" si="23"/>
        <v>0.21</v>
      </c>
      <c r="AI21" s="22">
        <f t="shared" si="24"/>
        <v>0.22</v>
      </c>
      <c r="AJ21" s="22">
        <f t="shared" si="25"/>
        <v>0.21</v>
      </c>
    </row>
    <row r="22" spans="1:36" ht="12.95" customHeight="1">
      <c r="A22" s="21">
        <v>219</v>
      </c>
      <c r="B22" s="78" t="s">
        <v>515</v>
      </c>
      <c r="C22" s="79"/>
      <c r="D22" s="21">
        <v>36</v>
      </c>
      <c r="E22" s="21">
        <v>16</v>
      </c>
      <c r="F22" s="4">
        <f t="shared" si="0"/>
        <v>0.72</v>
      </c>
      <c r="G22" s="5"/>
      <c r="H22" s="21" t="s">
        <v>519</v>
      </c>
      <c r="I22" s="21" t="s">
        <v>520</v>
      </c>
      <c r="J22" s="1" t="s">
        <v>15</v>
      </c>
      <c r="K22" s="22">
        <f t="shared" si="1"/>
        <v>0.65</v>
      </c>
      <c r="L22" s="22">
        <f t="shared" si="2"/>
        <v>0.74</v>
      </c>
      <c r="M22" s="22">
        <f t="shared" si="3"/>
        <v>0.7</v>
      </c>
      <c r="N22" s="22">
        <f t="shared" si="4"/>
        <v>0.72</v>
      </c>
      <c r="O22" s="22">
        <f t="shared" si="5"/>
        <v>0.74</v>
      </c>
      <c r="P22" s="22">
        <f t="shared" si="26"/>
        <v>0.72</v>
      </c>
      <c r="Q22" s="22">
        <f t="shared" si="6"/>
        <v>0.67</v>
      </c>
      <c r="R22" s="22">
        <f t="shared" si="7"/>
        <v>0.78</v>
      </c>
      <c r="S22" s="22">
        <f t="shared" si="8"/>
        <v>0.72</v>
      </c>
      <c r="T22" s="22">
        <f t="shared" si="9"/>
        <v>0.69</v>
      </c>
      <c r="U22" s="22">
        <f t="shared" si="10"/>
        <v>0.69</v>
      </c>
      <c r="V22" s="22">
        <f t="shared" si="11"/>
        <v>0.82</v>
      </c>
      <c r="W22" s="22">
        <f t="shared" si="12"/>
        <v>0.74</v>
      </c>
      <c r="X22" s="22">
        <f t="shared" si="13"/>
        <v>0.72</v>
      </c>
      <c r="Y22" s="22">
        <f t="shared" si="14"/>
        <v>0.73</v>
      </c>
      <c r="Z22" s="22">
        <f t="shared" si="15"/>
        <v>0.72</v>
      </c>
      <c r="AA22" s="22">
        <f t="shared" si="16"/>
        <v>0.65</v>
      </c>
      <c r="AB22" s="22">
        <f t="shared" si="17"/>
        <v>0.82</v>
      </c>
      <c r="AC22" s="22">
        <f t="shared" si="18"/>
        <v>0.79</v>
      </c>
      <c r="AD22" s="22">
        <f t="shared" si="19"/>
        <v>0.75</v>
      </c>
      <c r="AE22" s="22">
        <f t="shared" si="20"/>
        <v>0.71</v>
      </c>
      <c r="AF22" s="22">
        <f t="shared" si="21"/>
        <v>0.75</v>
      </c>
      <c r="AG22" s="22">
        <f t="shared" si="22"/>
        <v>0.69</v>
      </c>
      <c r="AH22" s="22">
        <f t="shared" si="23"/>
        <v>0.72</v>
      </c>
      <c r="AI22" s="22">
        <f t="shared" si="24"/>
        <v>0.73</v>
      </c>
      <c r="AJ22" s="22">
        <f t="shared" si="25"/>
        <v>0.72</v>
      </c>
    </row>
    <row r="23" spans="1:36" ht="12.95" customHeight="1">
      <c r="A23" s="21">
        <v>220</v>
      </c>
      <c r="B23" s="78" t="s">
        <v>530</v>
      </c>
      <c r="C23" s="79"/>
      <c r="D23" s="21">
        <v>20</v>
      </c>
      <c r="E23" s="21">
        <v>17</v>
      </c>
      <c r="F23" s="4">
        <f t="shared" si="0"/>
        <v>0.25</v>
      </c>
      <c r="G23" s="5"/>
      <c r="H23" s="21" t="s">
        <v>519</v>
      </c>
      <c r="I23" s="21" t="s">
        <v>520</v>
      </c>
      <c r="J23" s="1" t="s">
        <v>15</v>
      </c>
      <c r="K23" s="22">
        <f t="shared" si="1"/>
        <v>0.25</v>
      </c>
      <c r="L23" s="22">
        <f t="shared" si="2"/>
        <v>0.27</v>
      </c>
      <c r="M23" s="22">
        <f t="shared" si="3"/>
        <v>0.27</v>
      </c>
      <c r="N23" s="22">
        <f t="shared" si="4"/>
        <v>0.27</v>
      </c>
      <c r="O23" s="22">
        <f t="shared" si="5"/>
        <v>0.27</v>
      </c>
      <c r="P23" s="22">
        <f t="shared" si="26"/>
        <v>0.27</v>
      </c>
      <c r="Q23" s="22">
        <f t="shared" si="6"/>
        <v>0.25</v>
      </c>
      <c r="R23" s="22">
        <f t="shared" si="7"/>
        <v>0.27</v>
      </c>
      <c r="S23" s="22">
        <f t="shared" si="8"/>
        <v>0.27</v>
      </c>
      <c r="T23" s="22">
        <f t="shared" si="9"/>
        <v>0.28000000000000003</v>
      </c>
      <c r="U23" s="22">
        <f t="shared" si="10"/>
        <v>0.27</v>
      </c>
      <c r="V23" s="22">
        <f t="shared" si="11"/>
        <v>0.28000000000000003</v>
      </c>
      <c r="W23" s="22">
        <f t="shared" si="12"/>
        <v>0.26</v>
      </c>
      <c r="X23" s="22">
        <f t="shared" si="13"/>
        <v>0.27</v>
      </c>
      <c r="Y23" s="22">
        <f t="shared" si="14"/>
        <v>0.24</v>
      </c>
      <c r="Z23" s="22">
        <f t="shared" si="15"/>
        <v>0.26</v>
      </c>
      <c r="AA23" s="22">
        <f t="shared" si="16"/>
        <v>0.24</v>
      </c>
      <c r="AB23" s="22">
        <f t="shared" si="17"/>
        <v>0.27</v>
      </c>
      <c r="AC23" s="22">
        <f t="shared" si="18"/>
        <v>0.27</v>
      </c>
      <c r="AD23" s="22">
        <f t="shared" si="19"/>
        <v>0.31</v>
      </c>
      <c r="AE23" s="22">
        <f t="shared" si="20"/>
        <v>0.25</v>
      </c>
      <c r="AF23" s="22">
        <f t="shared" si="21"/>
        <v>0.27</v>
      </c>
      <c r="AG23" s="22">
        <f t="shared" si="22"/>
        <v>0.23</v>
      </c>
      <c r="AH23" s="22">
        <f t="shared" si="23"/>
        <v>0.25</v>
      </c>
      <c r="AI23" s="22">
        <f t="shared" si="24"/>
        <v>0.27</v>
      </c>
      <c r="AJ23" s="22">
        <f t="shared" si="25"/>
        <v>0.25</v>
      </c>
    </row>
    <row r="24" spans="1:36" ht="12.95" customHeight="1">
      <c r="A24" s="21">
        <v>221</v>
      </c>
      <c r="B24" s="78" t="s">
        <v>510</v>
      </c>
      <c r="C24" s="79"/>
      <c r="D24" s="21">
        <v>30</v>
      </c>
      <c r="E24" s="21">
        <v>16</v>
      </c>
      <c r="F24" s="4">
        <f t="shared" si="0"/>
        <v>0.51</v>
      </c>
      <c r="G24" s="5"/>
      <c r="H24" s="21"/>
      <c r="I24" s="21"/>
      <c r="J24" s="1" t="s">
        <v>15</v>
      </c>
      <c r="K24" s="22">
        <f t="shared" si="1"/>
        <v>0.47</v>
      </c>
      <c r="L24" s="22">
        <f t="shared" si="2"/>
        <v>0.53</v>
      </c>
      <c r="M24" s="22">
        <f t="shared" si="3"/>
        <v>0.51</v>
      </c>
      <c r="N24" s="22">
        <f t="shared" si="4"/>
        <v>0.52</v>
      </c>
      <c r="O24" s="22">
        <f t="shared" si="5"/>
        <v>0.53</v>
      </c>
      <c r="P24" s="22">
        <f t="shared" si="26"/>
        <v>0.51</v>
      </c>
      <c r="Q24" s="22">
        <f t="shared" si="6"/>
        <v>0.48</v>
      </c>
      <c r="R24" s="22">
        <f t="shared" si="7"/>
        <v>0.55000000000000004</v>
      </c>
      <c r="S24" s="22">
        <f t="shared" si="8"/>
        <v>0.52</v>
      </c>
      <c r="T24" s="22">
        <f t="shared" si="9"/>
        <v>0.51</v>
      </c>
      <c r="U24" s="22">
        <f t="shared" si="10"/>
        <v>0.52</v>
      </c>
      <c r="V24" s="22">
        <f t="shared" si="11"/>
        <v>0.57999999999999996</v>
      </c>
      <c r="W24" s="22">
        <f t="shared" si="12"/>
        <v>0.53</v>
      </c>
      <c r="X24" s="22">
        <f t="shared" si="13"/>
        <v>0.52</v>
      </c>
      <c r="Y24" s="22">
        <f t="shared" si="14"/>
        <v>0.51</v>
      </c>
      <c r="Z24" s="22">
        <f t="shared" si="15"/>
        <v>0.52</v>
      </c>
      <c r="AA24" s="22">
        <f t="shared" si="16"/>
        <v>0.47</v>
      </c>
      <c r="AB24" s="22">
        <f t="shared" si="17"/>
        <v>0.56999999999999995</v>
      </c>
      <c r="AC24" s="22">
        <f t="shared" si="18"/>
        <v>0.55000000000000004</v>
      </c>
      <c r="AD24" s="22">
        <f t="shared" si="19"/>
        <v>0.56000000000000005</v>
      </c>
      <c r="AE24" s="22">
        <f t="shared" si="20"/>
        <v>0.5</v>
      </c>
      <c r="AF24" s="22">
        <f t="shared" si="21"/>
        <v>0.55000000000000004</v>
      </c>
      <c r="AG24" s="22">
        <f t="shared" si="22"/>
        <v>0.48</v>
      </c>
      <c r="AH24" s="22">
        <f t="shared" si="23"/>
        <v>0.51</v>
      </c>
      <c r="AI24" s="22">
        <f t="shared" si="24"/>
        <v>0.52</v>
      </c>
      <c r="AJ24" s="22">
        <f t="shared" si="25"/>
        <v>0.51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566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21</v>
      </c>
      <c r="D47" s="13">
        <f>COUNTIF(G4:G43,"*下層*")</f>
        <v>0</v>
      </c>
      <c r="E47" s="13">
        <f>COUNTA(A4:A43)</f>
        <v>21</v>
      </c>
      <c r="F47" s="9"/>
      <c r="G47" s="14">
        <f>C47*100</f>
        <v>2100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22</v>
      </c>
      <c r="D49" s="13" t="str">
        <f>IF(D47&gt;0,ROUND(SUMIF(G4:G43,"*下層*",D4:D43)/D47,0),"")</f>
        <v/>
      </c>
      <c r="E49" s="13">
        <f>ROUND(SUM(D4:D43)/E47,0)</f>
        <v>22</v>
      </c>
      <c r="F49" s="12"/>
      <c r="G49" s="14">
        <f>C49</f>
        <v>22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8.2799999999999994</v>
      </c>
      <c r="D50" s="15">
        <f>SUMIF(G4:G43,"*下層*",F4:F43)</f>
        <v>0</v>
      </c>
      <c r="E50" s="4">
        <f>SUM(F4:F43)</f>
        <v>8.2799999999999994</v>
      </c>
      <c r="F50" s="12"/>
      <c r="G50" s="16">
        <f>C50*100</f>
        <v>827.99999999999989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形状比＝59、Sr＝17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14</v>
      </c>
      <c r="D54" s="13">
        <f>COUNTIF(H4:H43,"▲")</f>
        <v>0</v>
      </c>
      <c r="E54" s="13">
        <f>COUNTA(H4:H43)</f>
        <v>14</v>
      </c>
      <c r="F54" s="9"/>
      <c r="G54" s="14">
        <f>C54*100</f>
        <v>1400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13</v>
      </c>
      <c r="D55" s="13" t="str">
        <f>IF(D54&gt;0,ROUND(SUMIF(H4:H43,"▲",E4:E43)/D54,0),"")</f>
        <v/>
      </c>
      <c r="E55" s="13">
        <f>ROUND(SUMIF(H4:H43,"*",E4:E43)/E54,0)</f>
        <v>13</v>
      </c>
      <c r="F55" s="12"/>
      <c r="G55" s="14">
        <f>C55</f>
        <v>13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22</v>
      </c>
      <c r="D56" s="13" t="str">
        <f>IF(D54&gt;0,ROUND(SUMIF(H4:H43,"▲",D4:D43)/D54,0),"")</f>
        <v/>
      </c>
      <c r="E56" s="13">
        <f>ROUND(SUMIF(H4:H43,"*",D4:D43)/E54,0)</f>
        <v>22</v>
      </c>
      <c r="F56" s="12"/>
      <c r="G56" s="14">
        <f>C56</f>
        <v>22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6.29</v>
      </c>
      <c r="D57" s="15">
        <f>SUMIF(H4:H43,"▲",F4:F43)</f>
        <v>0</v>
      </c>
      <c r="E57" s="15">
        <f>SUM(C57:D57)</f>
        <v>6.29</v>
      </c>
      <c r="F57" s="12"/>
      <c r="G57" s="18">
        <f>C57*100</f>
        <v>629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66.7</v>
      </c>
      <c r="D61" s="19" t="str">
        <f>IF(D47&gt;0,ROUND(D54/D47*100,1),"")</f>
        <v/>
      </c>
      <c r="E61" s="19">
        <f>ROUND(E54/E47*100,1)</f>
        <v>66.7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76</v>
      </c>
      <c r="D62" s="19" t="str">
        <f>IF(D47&gt;0,ROUND(D57/D50*100,1),"")</f>
        <v/>
      </c>
      <c r="E62" s="19">
        <f>ROUND(E57/E50*100,1)</f>
        <v>76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14</v>
      </c>
      <c r="D67" s="13" t="str">
        <f>IF(D66&gt;0,ROUND(SUMIFS(E4:E43,G4:G43,"*下層*",H4:H43,"")/D66,0),"")</f>
        <v/>
      </c>
      <c r="E67" s="13">
        <f>IF(E66&gt;0,ROUND(SUMIF(H4:H43,"",E4:E43)/E66,0),"")</f>
        <v>14</v>
      </c>
      <c r="F67" s="12"/>
      <c r="G67" s="14">
        <f>C67</f>
        <v>14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21</v>
      </c>
      <c r="D68" s="13" t="str">
        <f>IF(D66&gt;0,ROUND(SUMIFS(D4:D43,G4:G43,"*下層*",H4:H43,"")/D66,0),"")</f>
        <v/>
      </c>
      <c r="E68" s="13">
        <f>IF(E66&gt;0,ROUND(SUMIF(H4:H43,"",D4:D43)/E66,0),"")</f>
        <v>21</v>
      </c>
      <c r="F68" s="12"/>
      <c r="G68" s="14">
        <f>C68</f>
        <v>21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1.9899999999999993</v>
      </c>
      <c r="D69" s="15" t="str">
        <f>IF(D66&gt;0,D50-D57,"")</f>
        <v/>
      </c>
      <c r="E69" s="4">
        <f>SUM(C69:D69)</f>
        <v>1.9899999999999993</v>
      </c>
      <c r="F69" s="12"/>
      <c r="G69" s="16">
        <f>C69*100</f>
        <v>198.99999999999994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形状比＝67、Sr＝27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95" priority="16" stopIfTrue="1">
      <formula>AND(($H4="スギ"),(#REF!&lt;12))</formula>
    </cfRule>
  </conditionalFormatting>
  <conditionalFormatting sqref="L4:L43">
    <cfRule type="expression" dxfId="94" priority="15" stopIfTrue="1">
      <formula>AND(($H4="スギ"),(#REF!&lt;22),(#REF!&gt;=12))</formula>
    </cfRule>
  </conditionalFormatting>
  <conditionalFormatting sqref="M4:M43">
    <cfRule type="expression" dxfId="93" priority="14" stopIfTrue="1">
      <formula>AND(($H4="スギ"),(#REF!&lt;32),(#REF!&gt;=22))</formula>
    </cfRule>
  </conditionalFormatting>
  <conditionalFormatting sqref="N4:N43">
    <cfRule type="expression" dxfId="92" priority="13" stopIfTrue="1">
      <formula>AND(($H4="スギ"),(#REF!&lt;42),(#REF!&gt;=32))</formula>
    </cfRule>
  </conditionalFormatting>
  <conditionalFormatting sqref="S4:S43">
    <cfRule type="expression" dxfId="91" priority="9" stopIfTrue="1">
      <formula>AND(($H4="ヒノキ"),(#REF!&lt;32),(#REF!&gt;=22))</formula>
    </cfRule>
  </conditionalFormatting>
  <conditionalFormatting sqref="Z4:AF43 U4:U43 AJ4:AJ43 O4:P43">
    <cfRule type="expression" dxfId="90" priority="12" stopIfTrue="1">
      <formula>AND(($H4="スギ"),(#REF!&gt;=42))</formula>
    </cfRule>
  </conditionalFormatting>
  <conditionalFormatting sqref="Z4:AF43 AJ4:AJ43 T4:U43">
    <cfRule type="expression" dxfId="89" priority="8" stopIfTrue="1">
      <formula>AND(($H4="ヒノキ"),(#REF!&gt;=32))</formula>
    </cfRule>
  </conditionalFormatting>
  <conditionalFormatting sqref="AA4:AA43 Q4:Q43">
    <cfRule type="expression" dxfId="88" priority="11" stopIfTrue="1">
      <formula>AND(($H4="ヒノキ"),(#REF!&lt;12))</formula>
    </cfRule>
  </conditionalFormatting>
  <conditionalFormatting sqref="AA4:AA43 V4:V43">
    <cfRule type="expression" dxfId="87" priority="7" stopIfTrue="1">
      <formula>AND(($H4="アカマツ"),(#REF!&lt;12))</formula>
    </cfRule>
  </conditionalFormatting>
  <conditionalFormatting sqref="AB4:AB43 W4:W43">
    <cfRule type="expression" dxfId="86" priority="6" stopIfTrue="1">
      <formula>AND(($H4="アカマツ"),(#REF!&lt;22),(#REF!&gt;=12))</formula>
    </cfRule>
  </conditionalFormatting>
  <conditionalFormatting sqref="AB4:AE43 R4:R43">
    <cfRule type="expression" dxfId="85" priority="10" stopIfTrue="1">
      <formula>AND(($H4="ヒノキ"),(#REF!&lt;22),(#REF!&gt;=12))</formula>
    </cfRule>
  </conditionalFormatting>
  <conditionalFormatting sqref="AC4:AC43 X4:X43">
    <cfRule type="expression" dxfId="84" priority="5" stopIfTrue="1">
      <formula>AND(($H4="アカマツ"),(#REF!&lt;42),(#REF!&gt;=22))</formula>
    </cfRule>
  </conditionalFormatting>
  <conditionalFormatting sqref="AG4:AG43">
    <cfRule type="expression" dxfId="83" priority="3" stopIfTrue="1">
      <formula>AND(($H4&lt;&gt;"スギ"),($H4&lt;&gt;"ヒノキ"),($H4&lt;&gt;"アカマツ"),(#REF!&lt;12))</formula>
    </cfRule>
  </conditionalFormatting>
  <conditionalFormatting sqref="AH4:AH43">
    <cfRule type="expression" dxfId="8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F9B83-03A1-4A4A-824B-5DE376332C8B}">
  <sheetPr>
    <tabColor theme="9" tint="-0.249977111117893"/>
  </sheetPr>
  <dimension ref="A1:AJ120"/>
  <sheetViews>
    <sheetView showGridLines="0" view="pageBreakPreview" topLeftCell="A22" zoomScaleNormal="85" zoomScaleSheetLayoutView="100" workbookViewId="0">
      <selection activeCell="M50" sqref="M50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50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131</v>
      </c>
      <c r="B4" s="78" t="s">
        <v>84</v>
      </c>
      <c r="C4" s="79"/>
      <c r="D4" s="21">
        <v>28</v>
      </c>
      <c r="E4" s="21">
        <v>20</v>
      </c>
      <c r="F4" s="4">
        <f t="shared" ref="F4:F43" si="0">IF(D4&gt;0,IF(B4="スギ",P4,IF(B4="ヒノキ",U4,IF(B4="アカマツ",Z4,IF(B4="カラマツ",AF4,AJ4)))),"")</f>
        <v>0.57999999999999996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0.53</v>
      </c>
      <c r="L4" s="22">
        <f t="shared" ref="L4:L43" si="2">ROUND(10^(-5+0.73504+1.83346*LOG(D4)+1.06569*LOG(E4)),2)</f>
        <v>0.6</v>
      </c>
      <c r="M4" s="22">
        <f t="shared" ref="M4:M43" si="3">ROUND(10^(-5+0.71514+1.74357*LOG(D4)+1.17719*LOG(E4)),2)</f>
        <v>0.59</v>
      </c>
      <c r="N4" s="22">
        <f t="shared" ref="N4:N43" si="4">ROUND(10^(-5+0.82956+1.76381*LOG(D4)+1.06412*LOG(E4)),2)</f>
        <v>0.57999999999999996</v>
      </c>
      <c r="O4" s="22">
        <f t="shared" ref="O4:O43" si="5">ROUND(10^(-5+0.88226+1.79204*LOG(D4)+0.99303*LOG(E4)),2)</f>
        <v>0.59</v>
      </c>
      <c r="P4" s="22">
        <f>HLOOKUP($D4,K$3:O$43,MATCH($A4,$A$3:$A$43,0),1)</f>
        <v>0.59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0.53</v>
      </c>
      <c r="R4" s="22">
        <f t="shared" ref="R4:R43" si="7">ROUND(10^(1.905709*LOG(D4)+1.011385*LOG(E4)-4.293729),2)</f>
        <v>0.6</v>
      </c>
      <c r="S4" s="22">
        <f t="shared" ref="S4:S43" si="8">ROUND(10^(1.771888*LOG(D4)+1.138415*LOG(E4)-4.271259),2)</f>
        <v>0.59</v>
      </c>
      <c r="T4" s="22">
        <f t="shared" ref="T4:T43" si="9">ROUND(10^(1.671519*LOG(D4)+1.363617*LOG(E4)-4.404407),2)</f>
        <v>0.61</v>
      </c>
      <c r="U4" s="22">
        <f t="shared" ref="U4:U43" si="10">HLOOKUP($D4,Q$3:T$43,MATCH($A4,$A$3:$A$43,0),1)</f>
        <v>0.59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0.62</v>
      </c>
      <c r="W4" s="22">
        <f t="shared" ref="W4:W43" si="12">ROUND(10^(-4.155639+1.847898*LOG(D4)+0.951955*LOG(E4)),2)</f>
        <v>0.56999999999999995</v>
      </c>
      <c r="X4" s="22">
        <f t="shared" ref="X4:X43" si="13">ROUND(10^(-4.194535+1.804172*LOG(D4)+1.034248*LOG(E4)),2)</f>
        <v>0.57999999999999996</v>
      </c>
      <c r="Y4" s="22">
        <f t="shared" ref="Y4:Y43" si="14">ROUND(10^(-4.42347+2.006485*LOG(D4)+0.967757*LOG(E4)),2)</f>
        <v>0.55000000000000004</v>
      </c>
      <c r="Z4" s="22">
        <f t="shared" ref="Z4:Z43" si="15">HLOOKUP($D4,V$3:Y$43,MATCH($A4,$A$3:$A$43,0),1)</f>
        <v>0.57999999999999996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0.51</v>
      </c>
      <c r="AB4" s="22">
        <f t="shared" ref="AB4:AB43" si="17">ROUND(10^(1.979213*LOG(D4)+0.998347*LOG(E4)-4.369281),2)</f>
        <v>0.62</v>
      </c>
      <c r="AC4" s="22">
        <f t="shared" ref="AC4:AC43" si="18">ROUND(10^(1.904401*LOG(D4)+1.062478*LOG(E4)-4.348104),2)</f>
        <v>0.62</v>
      </c>
      <c r="AD4" s="22">
        <f t="shared" ref="AD4:AD43" si="19">ROUND(10^(1.640825*LOG(D4)+1.080387*LOG(E4)-3.976731),2)</f>
        <v>0.64</v>
      </c>
      <c r="AE4" s="22">
        <f t="shared" ref="AE4:AE43" si="20">ROUND(10^(1.90887*LOG(D4)+1.088002*LOG(E4)-4.431495),2)</f>
        <v>0.56000000000000005</v>
      </c>
      <c r="AF4" s="22">
        <f t="shared" ref="AF4:AF43" si="21">HLOOKUP($D4,AA$3:AE$43,MATCH($A4,$A$3:$A$43,0),1)</f>
        <v>0.62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0.51</v>
      </c>
      <c r="AH4" s="22">
        <f t="shared" ref="AH4:AH43" si="23">ROUND(10^(1.93813902*LOG(D4)+0.96697002*LOG(E4)-4.32216295),2)</f>
        <v>0.55000000000000004</v>
      </c>
      <c r="AI4" s="22">
        <f t="shared" ref="AI4:AI43" si="24">ROUND(10^(1.82464098*LOG(D4)+0.97625989*LOG(E4)-4.15096808),2)</f>
        <v>0.57999999999999996</v>
      </c>
      <c r="AJ4" s="22">
        <f t="shared" ref="AJ4:AJ43" si="25">HLOOKUP($D4,AG$3:AI$43,MATCH($A4,$A$3:$A$43,0),1)</f>
        <v>0.55000000000000004</v>
      </c>
    </row>
    <row r="5" spans="1:36" ht="12.95" customHeight="1">
      <c r="A5" s="21">
        <v>132</v>
      </c>
      <c r="B5" s="78" t="s">
        <v>84</v>
      </c>
      <c r="C5" s="79"/>
      <c r="D5" s="21">
        <v>18</v>
      </c>
      <c r="E5" s="21">
        <v>19</v>
      </c>
      <c r="F5" s="4">
        <f t="shared" si="0"/>
        <v>0.24</v>
      </c>
      <c r="G5" s="5"/>
      <c r="H5" s="21" t="s">
        <v>71</v>
      </c>
      <c r="I5" s="21" t="s">
        <v>78</v>
      </c>
      <c r="J5" s="1" t="s">
        <v>15</v>
      </c>
      <c r="K5" s="22">
        <f t="shared" si="1"/>
        <v>0.23</v>
      </c>
      <c r="L5" s="22">
        <f t="shared" si="2"/>
        <v>0.25</v>
      </c>
      <c r="M5" s="22">
        <f t="shared" si="3"/>
        <v>0.26</v>
      </c>
      <c r="N5" s="22">
        <f t="shared" si="4"/>
        <v>0.25</v>
      </c>
      <c r="O5" s="22">
        <f t="shared" si="5"/>
        <v>0.25</v>
      </c>
      <c r="P5" s="22">
        <f t="shared" ref="P5:P43" si="26">HLOOKUP($D5,K$3:O$43,MATCH(A5,$A$3:$A$43,0),1)</f>
        <v>0.25</v>
      </c>
      <c r="Q5" s="22">
        <f t="shared" si="6"/>
        <v>0.23</v>
      </c>
      <c r="R5" s="22">
        <f t="shared" si="7"/>
        <v>0.25</v>
      </c>
      <c r="S5" s="22">
        <f t="shared" si="8"/>
        <v>0.26</v>
      </c>
      <c r="T5" s="22">
        <f t="shared" si="9"/>
        <v>0.27</v>
      </c>
      <c r="U5" s="22">
        <f t="shared" si="10"/>
        <v>0.25</v>
      </c>
      <c r="V5" s="22">
        <f t="shared" si="11"/>
        <v>0.25</v>
      </c>
      <c r="W5" s="22">
        <f t="shared" si="12"/>
        <v>0.24</v>
      </c>
      <c r="X5" s="22">
        <f t="shared" si="13"/>
        <v>0.25</v>
      </c>
      <c r="Y5" s="22">
        <f t="shared" si="14"/>
        <v>0.22</v>
      </c>
      <c r="Z5" s="22">
        <f t="shared" si="15"/>
        <v>0.24</v>
      </c>
      <c r="AA5" s="22">
        <f t="shared" si="16"/>
        <v>0.22</v>
      </c>
      <c r="AB5" s="22">
        <f t="shared" si="17"/>
        <v>0.25</v>
      </c>
      <c r="AC5" s="22">
        <f t="shared" si="18"/>
        <v>0.25</v>
      </c>
      <c r="AD5" s="22">
        <f t="shared" si="19"/>
        <v>0.28999999999999998</v>
      </c>
      <c r="AE5" s="22">
        <f t="shared" si="20"/>
        <v>0.23</v>
      </c>
      <c r="AF5" s="22">
        <f t="shared" si="21"/>
        <v>0.25</v>
      </c>
      <c r="AG5" s="22">
        <f t="shared" si="22"/>
        <v>0.21</v>
      </c>
      <c r="AH5" s="22">
        <f t="shared" si="23"/>
        <v>0.22</v>
      </c>
      <c r="AI5" s="22">
        <f t="shared" si="24"/>
        <v>0.24</v>
      </c>
      <c r="AJ5" s="22">
        <f t="shared" si="25"/>
        <v>0.22</v>
      </c>
    </row>
    <row r="6" spans="1:36" ht="12.95" customHeight="1">
      <c r="A6" s="21">
        <v>133</v>
      </c>
      <c r="B6" s="78" t="s">
        <v>84</v>
      </c>
      <c r="C6" s="79"/>
      <c r="D6" s="21">
        <v>28</v>
      </c>
      <c r="E6" s="21">
        <v>17</v>
      </c>
      <c r="F6" s="4">
        <f t="shared" si="0"/>
        <v>0.49</v>
      </c>
      <c r="G6" s="5"/>
      <c r="H6" s="21"/>
      <c r="I6" s="21"/>
      <c r="J6" s="1" t="s">
        <v>15</v>
      </c>
      <c r="K6" s="22">
        <f t="shared" si="1"/>
        <v>0.45</v>
      </c>
      <c r="L6" s="22">
        <f t="shared" si="2"/>
        <v>0.5</v>
      </c>
      <c r="M6" s="22">
        <f t="shared" si="3"/>
        <v>0.49</v>
      </c>
      <c r="N6" s="22">
        <f t="shared" si="4"/>
        <v>0.49</v>
      </c>
      <c r="O6" s="22">
        <f t="shared" si="5"/>
        <v>0.5</v>
      </c>
      <c r="P6" s="22">
        <f t="shared" si="26"/>
        <v>0.49</v>
      </c>
      <c r="Q6" s="22">
        <f t="shared" si="6"/>
        <v>0.45</v>
      </c>
      <c r="R6" s="22">
        <f t="shared" si="7"/>
        <v>0.51</v>
      </c>
      <c r="S6" s="22">
        <f t="shared" si="8"/>
        <v>0.49</v>
      </c>
      <c r="T6" s="22">
        <f t="shared" si="9"/>
        <v>0.49</v>
      </c>
      <c r="U6" s="22">
        <f t="shared" si="10"/>
        <v>0.49</v>
      </c>
      <c r="V6" s="22">
        <f t="shared" si="11"/>
        <v>0.53</v>
      </c>
      <c r="W6" s="22">
        <f t="shared" si="12"/>
        <v>0.49</v>
      </c>
      <c r="X6" s="22">
        <f t="shared" si="13"/>
        <v>0.49</v>
      </c>
      <c r="Y6" s="22">
        <f t="shared" si="14"/>
        <v>0.47</v>
      </c>
      <c r="Z6" s="22">
        <f t="shared" si="15"/>
        <v>0.49</v>
      </c>
      <c r="AA6" s="22">
        <f t="shared" si="16"/>
        <v>0.44</v>
      </c>
      <c r="AB6" s="22">
        <f t="shared" si="17"/>
        <v>0.53</v>
      </c>
      <c r="AC6" s="22">
        <f t="shared" si="18"/>
        <v>0.52</v>
      </c>
      <c r="AD6" s="22">
        <f t="shared" si="19"/>
        <v>0.53</v>
      </c>
      <c r="AE6" s="22">
        <f t="shared" si="20"/>
        <v>0.47</v>
      </c>
      <c r="AF6" s="22">
        <f t="shared" si="21"/>
        <v>0.52</v>
      </c>
      <c r="AG6" s="22">
        <f t="shared" si="22"/>
        <v>0.45</v>
      </c>
      <c r="AH6" s="22">
        <f t="shared" si="23"/>
        <v>0.47</v>
      </c>
      <c r="AI6" s="22">
        <f t="shared" si="24"/>
        <v>0.49</v>
      </c>
      <c r="AJ6" s="22">
        <f t="shared" si="25"/>
        <v>0.47</v>
      </c>
    </row>
    <row r="7" spans="1:36" ht="12.95" customHeight="1">
      <c r="A7" s="21">
        <v>134</v>
      </c>
      <c r="B7" s="78" t="s">
        <v>84</v>
      </c>
      <c r="C7" s="79"/>
      <c r="D7" s="21">
        <v>14</v>
      </c>
      <c r="E7" s="21">
        <v>16</v>
      </c>
      <c r="F7" s="4">
        <f t="shared" si="0"/>
        <v>0.13</v>
      </c>
      <c r="G7" s="5" t="s">
        <v>80</v>
      </c>
      <c r="H7" s="21" t="s">
        <v>71</v>
      </c>
      <c r="I7" s="21" t="s">
        <v>72</v>
      </c>
      <c r="J7" s="1" t="s">
        <v>15</v>
      </c>
      <c r="K7" s="22">
        <f t="shared" si="1"/>
        <v>0.13</v>
      </c>
      <c r="L7" s="22">
        <f t="shared" si="2"/>
        <v>0.13</v>
      </c>
      <c r="M7" s="22">
        <f t="shared" si="3"/>
        <v>0.14000000000000001</v>
      </c>
      <c r="N7" s="22">
        <f t="shared" si="4"/>
        <v>0.14000000000000001</v>
      </c>
      <c r="O7" s="22">
        <f t="shared" si="5"/>
        <v>0.14000000000000001</v>
      </c>
      <c r="P7" s="22">
        <f t="shared" si="26"/>
        <v>0.13</v>
      </c>
      <c r="Q7" s="22">
        <f t="shared" si="6"/>
        <v>0.12</v>
      </c>
      <c r="R7" s="22">
        <f t="shared" si="7"/>
        <v>0.13</v>
      </c>
      <c r="S7" s="22">
        <f t="shared" si="8"/>
        <v>0.14000000000000001</v>
      </c>
      <c r="T7" s="22">
        <f t="shared" si="9"/>
        <v>0.14000000000000001</v>
      </c>
      <c r="U7" s="22">
        <f t="shared" si="10"/>
        <v>0.13</v>
      </c>
      <c r="V7" s="22">
        <f t="shared" si="11"/>
        <v>0.13</v>
      </c>
      <c r="W7" s="22">
        <f t="shared" si="12"/>
        <v>0.13</v>
      </c>
      <c r="X7" s="22">
        <f t="shared" si="13"/>
        <v>0.13</v>
      </c>
      <c r="Y7" s="22">
        <f t="shared" si="14"/>
        <v>0.11</v>
      </c>
      <c r="Z7" s="22">
        <f t="shared" si="15"/>
        <v>0.13</v>
      </c>
      <c r="AA7" s="22">
        <f t="shared" si="16"/>
        <v>0.12</v>
      </c>
      <c r="AB7" s="22">
        <f t="shared" si="17"/>
        <v>0.13</v>
      </c>
      <c r="AC7" s="22">
        <f t="shared" si="18"/>
        <v>0.13</v>
      </c>
      <c r="AD7" s="22">
        <f t="shared" si="19"/>
        <v>0.16</v>
      </c>
      <c r="AE7" s="22">
        <f t="shared" si="20"/>
        <v>0.12</v>
      </c>
      <c r="AF7" s="22">
        <f t="shared" si="21"/>
        <v>0.13</v>
      </c>
      <c r="AG7" s="22">
        <f t="shared" si="22"/>
        <v>0.11</v>
      </c>
      <c r="AH7" s="22">
        <f t="shared" si="23"/>
        <v>0.12</v>
      </c>
      <c r="AI7" s="22">
        <f t="shared" si="24"/>
        <v>0.13</v>
      </c>
      <c r="AJ7" s="22">
        <f t="shared" si="25"/>
        <v>0.12</v>
      </c>
    </row>
    <row r="8" spans="1:36" ht="12.95" customHeight="1">
      <c r="A8" s="21">
        <v>135</v>
      </c>
      <c r="B8" s="78" t="s">
        <v>84</v>
      </c>
      <c r="C8" s="79"/>
      <c r="D8" s="21">
        <v>16</v>
      </c>
      <c r="E8" s="21">
        <v>16</v>
      </c>
      <c r="F8" s="4">
        <f t="shared" si="0"/>
        <v>0.16</v>
      </c>
      <c r="G8" s="5"/>
      <c r="H8" s="21"/>
      <c r="I8" s="21"/>
      <c r="J8" s="1" t="s">
        <v>15</v>
      </c>
      <c r="K8" s="22">
        <f t="shared" si="1"/>
        <v>0.16</v>
      </c>
      <c r="L8" s="22">
        <f t="shared" si="2"/>
        <v>0.17</v>
      </c>
      <c r="M8" s="22">
        <f t="shared" si="3"/>
        <v>0.17</v>
      </c>
      <c r="N8" s="22">
        <f t="shared" si="4"/>
        <v>0.17</v>
      </c>
      <c r="O8" s="22">
        <f t="shared" si="5"/>
        <v>0.17</v>
      </c>
      <c r="P8" s="22">
        <f t="shared" si="26"/>
        <v>0.17</v>
      </c>
      <c r="Q8" s="22">
        <f t="shared" si="6"/>
        <v>0.15</v>
      </c>
      <c r="R8" s="22">
        <f t="shared" si="7"/>
        <v>0.17</v>
      </c>
      <c r="S8" s="22">
        <f t="shared" si="8"/>
        <v>0.17</v>
      </c>
      <c r="T8" s="22">
        <f t="shared" si="9"/>
        <v>0.18</v>
      </c>
      <c r="U8" s="22">
        <f t="shared" si="10"/>
        <v>0.17</v>
      </c>
      <c r="V8" s="22">
        <f t="shared" si="11"/>
        <v>0.17</v>
      </c>
      <c r="W8" s="22">
        <f t="shared" si="12"/>
        <v>0.16</v>
      </c>
      <c r="X8" s="22">
        <f t="shared" si="13"/>
        <v>0.17</v>
      </c>
      <c r="Y8" s="22">
        <f t="shared" si="14"/>
        <v>0.14000000000000001</v>
      </c>
      <c r="Z8" s="22">
        <f t="shared" si="15"/>
        <v>0.16</v>
      </c>
      <c r="AA8" s="22">
        <f t="shared" si="16"/>
        <v>0.15</v>
      </c>
      <c r="AB8" s="22">
        <f t="shared" si="17"/>
        <v>0.16</v>
      </c>
      <c r="AC8" s="22">
        <f t="shared" si="18"/>
        <v>0.17</v>
      </c>
      <c r="AD8" s="22">
        <f t="shared" si="19"/>
        <v>0.2</v>
      </c>
      <c r="AE8" s="22">
        <f t="shared" si="20"/>
        <v>0.15</v>
      </c>
      <c r="AF8" s="22">
        <f t="shared" si="21"/>
        <v>0.16</v>
      </c>
      <c r="AG8" s="22">
        <f t="shared" si="22"/>
        <v>0.14000000000000001</v>
      </c>
      <c r="AH8" s="22">
        <f t="shared" si="23"/>
        <v>0.15</v>
      </c>
      <c r="AI8" s="22">
        <f t="shared" si="24"/>
        <v>0.17</v>
      </c>
      <c r="AJ8" s="22">
        <f t="shared" si="25"/>
        <v>0.15</v>
      </c>
    </row>
    <row r="9" spans="1:36" ht="12.95" customHeight="1">
      <c r="A9" s="21">
        <v>136</v>
      </c>
      <c r="B9" s="78" t="s">
        <v>84</v>
      </c>
      <c r="C9" s="79"/>
      <c r="D9" s="21">
        <v>16</v>
      </c>
      <c r="E9" s="21">
        <v>15</v>
      </c>
      <c r="F9" s="4">
        <f t="shared" si="0"/>
        <v>0.15</v>
      </c>
      <c r="G9" s="5"/>
      <c r="H9" s="21" t="s">
        <v>71</v>
      </c>
      <c r="I9" s="21" t="s">
        <v>78</v>
      </c>
      <c r="J9" s="1" t="s">
        <v>15</v>
      </c>
      <c r="K9" s="22">
        <f t="shared" si="1"/>
        <v>0.15</v>
      </c>
      <c r="L9" s="22">
        <f t="shared" si="2"/>
        <v>0.16</v>
      </c>
      <c r="M9" s="22">
        <f t="shared" si="3"/>
        <v>0.16</v>
      </c>
      <c r="N9" s="22">
        <f t="shared" si="4"/>
        <v>0.16</v>
      </c>
      <c r="O9" s="22">
        <f t="shared" si="5"/>
        <v>0.16</v>
      </c>
      <c r="P9" s="22">
        <f t="shared" si="26"/>
        <v>0.16</v>
      </c>
      <c r="Q9" s="22">
        <f t="shared" si="6"/>
        <v>0.15</v>
      </c>
      <c r="R9" s="22">
        <f t="shared" si="7"/>
        <v>0.16</v>
      </c>
      <c r="S9" s="22">
        <f t="shared" si="8"/>
        <v>0.16</v>
      </c>
      <c r="T9" s="22">
        <f t="shared" si="9"/>
        <v>0.16</v>
      </c>
      <c r="U9" s="22">
        <f t="shared" si="10"/>
        <v>0.16</v>
      </c>
      <c r="V9" s="22">
        <f t="shared" si="11"/>
        <v>0.16</v>
      </c>
      <c r="W9" s="22">
        <f t="shared" si="12"/>
        <v>0.15</v>
      </c>
      <c r="X9" s="22">
        <f t="shared" si="13"/>
        <v>0.16</v>
      </c>
      <c r="Y9" s="22">
        <f t="shared" si="14"/>
        <v>0.14000000000000001</v>
      </c>
      <c r="Z9" s="22">
        <f t="shared" si="15"/>
        <v>0.15</v>
      </c>
      <c r="AA9" s="22">
        <f t="shared" si="16"/>
        <v>0.14000000000000001</v>
      </c>
      <c r="AB9" s="22">
        <f t="shared" si="17"/>
        <v>0.15</v>
      </c>
      <c r="AC9" s="22">
        <f t="shared" si="18"/>
        <v>0.16</v>
      </c>
      <c r="AD9" s="22">
        <f t="shared" si="19"/>
        <v>0.19</v>
      </c>
      <c r="AE9" s="22">
        <f t="shared" si="20"/>
        <v>0.14000000000000001</v>
      </c>
      <c r="AF9" s="22">
        <f t="shared" si="21"/>
        <v>0.15</v>
      </c>
      <c r="AG9" s="22">
        <f t="shared" si="22"/>
        <v>0.14000000000000001</v>
      </c>
      <c r="AH9" s="22">
        <f t="shared" si="23"/>
        <v>0.14000000000000001</v>
      </c>
      <c r="AI9" s="22">
        <f t="shared" si="24"/>
        <v>0.16</v>
      </c>
      <c r="AJ9" s="22">
        <f t="shared" si="25"/>
        <v>0.14000000000000001</v>
      </c>
    </row>
    <row r="10" spans="1:36" ht="12.95" customHeight="1">
      <c r="A10" s="21">
        <v>137</v>
      </c>
      <c r="B10" s="78" t="s">
        <v>84</v>
      </c>
      <c r="C10" s="79"/>
      <c r="D10" s="21">
        <v>14</v>
      </c>
      <c r="E10" s="21">
        <v>15</v>
      </c>
      <c r="F10" s="4">
        <f t="shared" si="0"/>
        <v>0.12</v>
      </c>
      <c r="G10" s="5"/>
      <c r="H10" s="21"/>
      <c r="I10" s="21"/>
      <c r="J10" s="1" t="s">
        <v>15</v>
      </c>
      <c r="K10" s="22">
        <f t="shared" si="1"/>
        <v>0.12</v>
      </c>
      <c r="L10" s="22">
        <f t="shared" si="2"/>
        <v>0.12</v>
      </c>
      <c r="M10" s="22">
        <f t="shared" si="3"/>
        <v>0.13</v>
      </c>
      <c r="N10" s="22">
        <f t="shared" si="4"/>
        <v>0.13</v>
      </c>
      <c r="O10" s="22">
        <f t="shared" si="5"/>
        <v>0.13</v>
      </c>
      <c r="P10" s="22">
        <f t="shared" si="26"/>
        <v>0.12</v>
      </c>
      <c r="Q10" s="22">
        <f t="shared" si="6"/>
        <v>0.11</v>
      </c>
      <c r="R10" s="22">
        <f t="shared" si="7"/>
        <v>0.12</v>
      </c>
      <c r="S10" s="22">
        <f t="shared" si="8"/>
        <v>0.13</v>
      </c>
      <c r="T10" s="22">
        <f t="shared" si="9"/>
        <v>0.13</v>
      </c>
      <c r="U10" s="22">
        <f t="shared" si="10"/>
        <v>0.12</v>
      </c>
      <c r="V10" s="22">
        <f t="shared" si="11"/>
        <v>0.12</v>
      </c>
      <c r="W10" s="22">
        <f t="shared" si="12"/>
        <v>0.12</v>
      </c>
      <c r="X10" s="22">
        <f t="shared" si="13"/>
        <v>0.12</v>
      </c>
      <c r="Y10" s="22">
        <f t="shared" si="14"/>
        <v>0.1</v>
      </c>
      <c r="Z10" s="22">
        <f t="shared" si="15"/>
        <v>0.12</v>
      </c>
      <c r="AA10" s="22">
        <f t="shared" si="16"/>
        <v>0.11</v>
      </c>
      <c r="AB10" s="22">
        <f t="shared" si="17"/>
        <v>0.12</v>
      </c>
      <c r="AC10" s="22">
        <f t="shared" si="18"/>
        <v>0.12</v>
      </c>
      <c r="AD10" s="22">
        <f t="shared" si="19"/>
        <v>0.15</v>
      </c>
      <c r="AE10" s="22">
        <f t="shared" si="20"/>
        <v>0.11</v>
      </c>
      <c r="AF10" s="22">
        <f t="shared" si="21"/>
        <v>0.12</v>
      </c>
      <c r="AG10" s="22">
        <f t="shared" si="22"/>
        <v>0.1</v>
      </c>
      <c r="AH10" s="22">
        <f t="shared" si="23"/>
        <v>0.11</v>
      </c>
      <c r="AI10" s="22">
        <f t="shared" si="24"/>
        <v>0.12</v>
      </c>
      <c r="AJ10" s="22">
        <f t="shared" si="25"/>
        <v>0.11</v>
      </c>
    </row>
    <row r="11" spans="1:36" ht="12.95" customHeight="1">
      <c r="A11" s="21">
        <v>138</v>
      </c>
      <c r="B11" s="78" t="s">
        <v>84</v>
      </c>
      <c r="C11" s="79"/>
      <c r="D11" s="21">
        <v>14</v>
      </c>
      <c r="E11" s="21">
        <v>15</v>
      </c>
      <c r="F11" s="4">
        <f t="shared" si="0"/>
        <v>0.12</v>
      </c>
      <c r="G11" s="5" t="s">
        <v>67</v>
      </c>
      <c r="H11" s="21" t="s">
        <v>71</v>
      </c>
      <c r="I11" s="21" t="s">
        <v>73</v>
      </c>
      <c r="J11" s="1" t="s">
        <v>15</v>
      </c>
      <c r="K11" s="22">
        <f t="shared" si="1"/>
        <v>0.12</v>
      </c>
      <c r="L11" s="22">
        <f t="shared" si="2"/>
        <v>0.12</v>
      </c>
      <c r="M11" s="22">
        <f t="shared" si="3"/>
        <v>0.13</v>
      </c>
      <c r="N11" s="22">
        <f t="shared" si="4"/>
        <v>0.13</v>
      </c>
      <c r="O11" s="22">
        <f t="shared" si="5"/>
        <v>0.13</v>
      </c>
      <c r="P11" s="22">
        <f t="shared" si="26"/>
        <v>0.12</v>
      </c>
      <c r="Q11" s="22">
        <f t="shared" si="6"/>
        <v>0.11</v>
      </c>
      <c r="R11" s="22">
        <f t="shared" si="7"/>
        <v>0.12</v>
      </c>
      <c r="S11" s="22">
        <f t="shared" si="8"/>
        <v>0.13</v>
      </c>
      <c r="T11" s="22">
        <f t="shared" si="9"/>
        <v>0.13</v>
      </c>
      <c r="U11" s="22">
        <f t="shared" si="10"/>
        <v>0.12</v>
      </c>
      <c r="V11" s="22">
        <f t="shared" si="11"/>
        <v>0.12</v>
      </c>
      <c r="W11" s="22">
        <f t="shared" si="12"/>
        <v>0.12</v>
      </c>
      <c r="X11" s="22">
        <f t="shared" si="13"/>
        <v>0.12</v>
      </c>
      <c r="Y11" s="22">
        <f t="shared" si="14"/>
        <v>0.1</v>
      </c>
      <c r="Z11" s="22">
        <f t="shared" si="15"/>
        <v>0.12</v>
      </c>
      <c r="AA11" s="22">
        <f t="shared" si="16"/>
        <v>0.11</v>
      </c>
      <c r="AB11" s="22">
        <f t="shared" si="17"/>
        <v>0.12</v>
      </c>
      <c r="AC11" s="22">
        <f t="shared" si="18"/>
        <v>0.12</v>
      </c>
      <c r="AD11" s="22">
        <f t="shared" si="19"/>
        <v>0.15</v>
      </c>
      <c r="AE11" s="22">
        <f t="shared" si="20"/>
        <v>0.11</v>
      </c>
      <c r="AF11" s="22">
        <f t="shared" si="21"/>
        <v>0.12</v>
      </c>
      <c r="AG11" s="22">
        <f t="shared" si="22"/>
        <v>0.1</v>
      </c>
      <c r="AH11" s="22">
        <f t="shared" si="23"/>
        <v>0.11</v>
      </c>
      <c r="AI11" s="22">
        <f t="shared" si="24"/>
        <v>0.12</v>
      </c>
      <c r="AJ11" s="22">
        <f t="shared" si="25"/>
        <v>0.11</v>
      </c>
    </row>
    <row r="12" spans="1:36" ht="12.95" customHeight="1">
      <c r="A12" s="21">
        <v>139</v>
      </c>
      <c r="B12" s="78" t="s">
        <v>84</v>
      </c>
      <c r="C12" s="79"/>
      <c r="D12" s="21">
        <v>32</v>
      </c>
      <c r="E12" s="21">
        <v>20</v>
      </c>
      <c r="F12" s="4">
        <f t="shared" si="0"/>
        <v>0.74</v>
      </c>
      <c r="G12" s="5" t="s">
        <v>81</v>
      </c>
      <c r="H12" s="21"/>
      <c r="I12" s="21"/>
      <c r="J12" s="1" t="s">
        <v>15</v>
      </c>
      <c r="K12" s="22">
        <f t="shared" si="1"/>
        <v>0.67</v>
      </c>
      <c r="L12" s="22">
        <f t="shared" si="2"/>
        <v>0.76</v>
      </c>
      <c r="M12" s="22">
        <f t="shared" si="3"/>
        <v>0.74</v>
      </c>
      <c r="N12" s="22">
        <f t="shared" si="4"/>
        <v>0.74</v>
      </c>
      <c r="O12" s="22">
        <f t="shared" si="5"/>
        <v>0.74</v>
      </c>
      <c r="P12" s="22">
        <f t="shared" si="26"/>
        <v>0.74</v>
      </c>
      <c r="Q12" s="22">
        <f t="shared" si="6"/>
        <v>0.68</v>
      </c>
      <c r="R12" s="22">
        <f t="shared" si="7"/>
        <v>0.78</v>
      </c>
      <c r="S12" s="22">
        <f t="shared" si="8"/>
        <v>0.75</v>
      </c>
      <c r="T12" s="22">
        <f t="shared" si="9"/>
        <v>0.77</v>
      </c>
      <c r="U12" s="22">
        <f t="shared" si="10"/>
        <v>0.77</v>
      </c>
      <c r="V12" s="22">
        <f t="shared" si="11"/>
        <v>0.81</v>
      </c>
      <c r="W12" s="22">
        <f t="shared" si="12"/>
        <v>0.73</v>
      </c>
      <c r="X12" s="22">
        <f t="shared" si="13"/>
        <v>0.74</v>
      </c>
      <c r="Y12" s="22">
        <f t="shared" si="14"/>
        <v>0.72</v>
      </c>
      <c r="Z12" s="22">
        <f t="shared" si="15"/>
        <v>0.74</v>
      </c>
      <c r="AA12" s="22">
        <f t="shared" si="16"/>
        <v>0.65</v>
      </c>
      <c r="AB12" s="22">
        <f t="shared" si="17"/>
        <v>0.81</v>
      </c>
      <c r="AC12" s="22">
        <f t="shared" si="18"/>
        <v>0.8</v>
      </c>
      <c r="AD12" s="22">
        <f t="shared" si="19"/>
        <v>0.79</v>
      </c>
      <c r="AE12" s="22">
        <f t="shared" si="20"/>
        <v>0.72</v>
      </c>
      <c r="AF12" s="22">
        <f t="shared" si="21"/>
        <v>0.79</v>
      </c>
      <c r="AG12" s="22">
        <f t="shared" si="22"/>
        <v>0.66</v>
      </c>
      <c r="AH12" s="22">
        <f t="shared" si="23"/>
        <v>0.71</v>
      </c>
      <c r="AI12" s="22">
        <f t="shared" si="24"/>
        <v>0.73</v>
      </c>
      <c r="AJ12" s="22">
        <f t="shared" si="25"/>
        <v>0.71</v>
      </c>
    </row>
    <row r="13" spans="1:36" ht="12.95" customHeight="1">
      <c r="A13" s="21">
        <v>140</v>
      </c>
      <c r="B13" s="78" t="s">
        <v>74</v>
      </c>
      <c r="C13" s="79"/>
      <c r="D13" s="21">
        <v>8</v>
      </c>
      <c r="E13" s="21">
        <v>9</v>
      </c>
      <c r="F13" s="4">
        <f t="shared" si="0"/>
        <v>0.02</v>
      </c>
      <c r="G13" s="5" t="s">
        <v>68</v>
      </c>
      <c r="H13" s="21" t="s">
        <v>69</v>
      </c>
      <c r="I13" s="21" t="s">
        <v>70</v>
      </c>
      <c r="J13" s="1" t="s">
        <v>15</v>
      </c>
      <c r="K13" s="22">
        <f t="shared" si="1"/>
        <v>0.03</v>
      </c>
      <c r="L13" s="22">
        <f t="shared" si="2"/>
        <v>0.03</v>
      </c>
      <c r="M13" s="22">
        <f t="shared" si="3"/>
        <v>0.03</v>
      </c>
      <c r="N13" s="22">
        <f t="shared" si="4"/>
        <v>0.03</v>
      </c>
      <c r="O13" s="22">
        <f t="shared" si="5"/>
        <v>0.03</v>
      </c>
      <c r="P13" s="22">
        <f t="shared" si="26"/>
        <v>0.03</v>
      </c>
      <c r="Q13" s="22">
        <f t="shared" si="6"/>
        <v>0.03</v>
      </c>
      <c r="R13" s="22">
        <f t="shared" si="7"/>
        <v>0.02</v>
      </c>
      <c r="S13" s="22">
        <f t="shared" si="8"/>
        <v>0.03</v>
      </c>
      <c r="T13" s="22">
        <f t="shared" si="9"/>
        <v>0.03</v>
      </c>
      <c r="U13" s="22">
        <f t="shared" si="10"/>
        <v>0.03</v>
      </c>
      <c r="V13" s="22">
        <f t="shared" si="11"/>
        <v>0.03</v>
      </c>
      <c r="W13" s="22">
        <f t="shared" si="12"/>
        <v>0.03</v>
      </c>
      <c r="X13" s="22">
        <f t="shared" si="13"/>
        <v>0.03</v>
      </c>
      <c r="Y13" s="22">
        <f t="shared" si="14"/>
        <v>0.02</v>
      </c>
      <c r="Z13" s="22">
        <f t="shared" si="15"/>
        <v>0.03</v>
      </c>
      <c r="AA13" s="22">
        <f t="shared" si="16"/>
        <v>0.02</v>
      </c>
      <c r="AB13" s="22">
        <f t="shared" si="17"/>
        <v>0.02</v>
      </c>
      <c r="AC13" s="22">
        <f t="shared" si="18"/>
        <v>0.02</v>
      </c>
      <c r="AD13" s="22">
        <f t="shared" si="19"/>
        <v>0.03</v>
      </c>
      <c r="AE13" s="22">
        <f t="shared" si="20"/>
        <v>0.02</v>
      </c>
      <c r="AF13" s="22">
        <f t="shared" si="21"/>
        <v>0.02</v>
      </c>
      <c r="AG13" s="22">
        <f t="shared" si="22"/>
        <v>0.02</v>
      </c>
      <c r="AH13" s="22">
        <f t="shared" si="23"/>
        <v>0.02</v>
      </c>
      <c r="AI13" s="22">
        <f t="shared" si="24"/>
        <v>0.03</v>
      </c>
      <c r="AJ13" s="22">
        <f t="shared" si="25"/>
        <v>0.02</v>
      </c>
    </row>
    <row r="14" spans="1:36" ht="12.95" customHeight="1">
      <c r="A14" s="21">
        <v>141</v>
      </c>
      <c r="B14" s="78" t="s">
        <v>74</v>
      </c>
      <c r="C14" s="79"/>
      <c r="D14" s="21">
        <v>14</v>
      </c>
      <c r="E14" s="21">
        <v>14</v>
      </c>
      <c r="F14" s="4">
        <f t="shared" si="0"/>
        <v>0.1</v>
      </c>
      <c r="G14" s="5"/>
      <c r="H14" s="21" t="s">
        <v>71</v>
      </c>
      <c r="I14" s="21" t="s">
        <v>78</v>
      </c>
      <c r="J14" s="1" t="s">
        <v>15</v>
      </c>
      <c r="K14" s="22">
        <f t="shared" si="1"/>
        <v>0.11</v>
      </c>
      <c r="L14" s="22">
        <f t="shared" si="2"/>
        <v>0.11</v>
      </c>
      <c r="M14" s="22">
        <f t="shared" si="3"/>
        <v>0.12</v>
      </c>
      <c r="N14" s="22">
        <f t="shared" si="4"/>
        <v>0.12</v>
      </c>
      <c r="O14" s="22">
        <f t="shared" si="5"/>
        <v>0.12</v>
      </c>
      <c r="P14" s="22">
        <f t="shared" si="26"/>
        <v>0.11</v>
      </c>
      <c r="Q14" s="22">
        <f t="shared" si="6"/>
        <v>0.11</v>
      </c>
      <c r="R14" s="22">
        <f t="shared" si="7"/>
        <v>0.11</v>
      </c>
      <c r="S14" s="22">
        <f t="shared" si="8"/>
        <v>0.12</v>
      </c>
      <c r="T14" s="22">
        <f t="shared" si="9"/>
        <v>0.12</v>
      </c>
      <c r="U14" s="22">
        <f t="shared" si="10"/>
        <v>0.11</v>
      </c>
      <c r="V14" s="22">
        <f t="shared" si="11"/>
        <v>0.12</v>
      </c>
      <c r="W14" s="22">
        <f t="shared" si="12"/>
        <v>0.11</v>
      </c>
      <c r="X14" s="22">
        <f t="shared" si="13"/>
        <v>0.11</v>
      </c>
      <c r="Y14" s="22">
        <f t="shared" si="14"/>
        <v>0.1</v>
      </c>
      <c r="Z14" s="22">
        <f t="shared" si="15"/>
        <v>0.11</v>
      </c>
      <c r="AA14" s="22">
        <f t="shared" si="16"/>
        <v>0.1</v>
      </c>
      <c r="AB14" s="22">
        <f t="shared" si="17"/>
        <v>0.11</v>
      </c>
      <c r="AC14" s="22">
        <f t="shared" si="18"/>
        <v>0.11</v>
      </c>
      <c r="AD14" s="22">
        <f t="shared" si="19"/>
        <v>0.14000000000000001</v>
      </c>
      <c r="AE14" s="22">
        <f t="shared" si="20"/>
        <v>0.1</v>
      </c>
      <c r="AF14" s="22">
        <f t="shared" si="21"/>
        <v>0.11</v>
      </c>
      <c r="AG14" s="22">
        <f t="shared" si="22"/>
        <v>0.1</v>
      </c>
      <c r="AH14" s="22">
        <f t="shared" si="23"/>
        <v>0.1</v>
      </c>
      <c r="AI14" s="22">
        <f t="shared" si="24"/>
        <v>0.11</v>
      </c>
      <c r="AJ14" s="22">
        <f t="shared" si="25"/>
        <v>0.1</v>
      </c>
    </row>
    <row r="15" spans="1:36" ht="12.95" customHeight="1">
      <c r="A15" s="21">
        <v>142</v>
      </c>
      <c r="B15" s="78" t="s">
        <v>90</v>
      </c>
      <c r="C15" s="79"/>
      <c r="D15" s="21">
        <v>8</v>
      </c>
      <c r="E15" s="21">
        <v>8</v>
      </c>
      <c r="F15" s="4">
        <f t="shared" si="0"/>
        <v>0.02</v>
      </c>
      <c r="G15" s="5" t="s">
        <v>68</v>
      </c>
      <c r="H15" s="21" t="s">
        <v>69</v>
      </c>
      <c r="I15" s="21" t="s">
        <v>70</v>
      </c>
      <c r="J15" s="1" t="s">
        <v>15</v>
      </c>
      <c r="K15" s="22">
        <f t="shared" si="1"/>
        <v>0.02</v>
      </c>
      <c r="L15" s="22">
        <f t="shared" si="2"/>
        <v>0.02</v>
      </c>
      <c r="M15" s="22">
        <f t="shared" si="3"/>
        <v>0.02</v>
      </c>
      <c r="N15" s="22">
        <f t="shared" si="4"/>
        <v>0.02</v>
      </c>
      <c r="O15" s="22">
        <f t="shared" si="5"/>
        <v>0.02</v>
      </c>
      <c r="P15" s="22">
        <f t="shared" si="26"/>
        <v>0.02</v>
      </c>
      <c r="Q15" s="22">
        <f t="shared" si="6"/>
        <v>0.02</v>
      </c>
      <c r="R15" s="22">
        <f t="shared" si="7"/>
        <v>0.02</v>
      </c>
      <c r="S15" s="22">
        <f t="shared" si="8"/>
        <v>0.02</v>
      </c>
      <c r="T15" s="22">
        <f t="shared" si="9"/>
        <v>0.02</v>
      </c>
      <c r="U15" s="22">
        <f t="shared" si="10"/>
        <v>0.02</v>
      </c>
      <c r="V15" s="22">
        <f t="shared" si="11"/>
        <v>0.02</v>
      </c>
      <c r="W15" s="22">
        <f t="shared" si="12"/>
        <v>0.02</v>
      </c>
      <c r="X15" s="22">
        <f t="shared" si="13"/>
        <v>0.02</v>
      </c>
      <c r="Y15" s="22">
        <f t="shared" si="14"/>
        <v>0.02</v>
      </c>
      <c r="Z15" s="22">
        <f t="shared" si="15"/>
        <v>0.02</v>
      </c>
      <c r="AA15" s="22">
        <f t="shared" si="16"/>
        <v>0.02</v>
      </c>
      <c r="AB15" s="22">
        <f t="shared" si="17"/>
        <v>0.02</v>
      </c>
      <c r="AC15" s="22">
        <f t="shared" si="18"/>
        <v>0.02</v>
      </c>
      <c r="AD15" s="22">
        <f t="shared" si="19"/>
        <v>0.03</v>
      </c>
      <c r="AE15" s="22">
        <f t="shared" si="20"/>
        <v>0.02</v>
      </c>
      <c r="AF15" s="22">
        <f t="shared" si="21"/>
        <v>0.02</v>
      </c>
      <c r="AG15" s="22">
        <f t="shared" si="22"/>
        <v>0.02</v>
      </c>
      <c r="AH15" s="22">
        <f t="shared" si="23"/>
        <v>0.02</v>
      </c>
      <c r="AI15" s="22">
        <f t="shared" si="24"/>
        <v>0.02</v>
      </c>
      <c r="AJ15" s="22">
        <f t="shared" si="25"/>
        <v>0.02</v>
      </c>
    </row>
    <row r="16" spans="1:36" ht="12.95" customHeight="1">
      <c r="A16" s="21">
        <v>143</v>
      </c>
      <c r="B16" s="78" t="s">
        <v>90</v>
      </c>
      <c r="C16" s="79"/>
      <c r="D16" s="21">
        <v>6</v>
      </c>
      <c r="E16" s="21">
        <v>9</v>
      </c>
      <c r="F16" s="4">
        <f t="shared" si="0"/>
        <v>0.01</v>
      </c>
      <c r="G16" s="5" t="s">
        <v>87</v>
      </c>
      <c r="H16" s="21" t="s">
        <v>69</v>
      </c>
      <c r="I16" s="21" t="s">
        <v>70</v>
      </c>
      <c r="J16" s="1" t="s">
        <v>15</v>
      </c>
      <c r="K16" s="22">
        <f t="shared" si="1"/>
        <v>0.02</v>
      </c>
      <c r="L16" s="22">
        <f t="shared" si="2"/>
        <v>0.02</v>
      </c>
      <c r="M16" s="22">
        <f t="shared" si="3"/>
        <v>0.02</v>
      </c>
      <c r="N16" s="22">
        <f t="shared" si="4"/>
        <v>0.02</v>
      </c>
      <c r="O16" s="22">
        <f t="shared" si="5"/>
        <v>0.02</v>
      </c>
      <c r="P16" s="22">
        <f t="shared" si="26"/>
        <v>0.02</v>
      </c>
      <c r="Q16" s="22">
        <f t="shared" si="6"/>
        <v>0.01</v>
      </c>
      <c r="R16" s="22">
        <f t="shared" si="7"/>
        <v>0.01</v>
      </c>
      <c r="S16" s="22">
        <f t="shared" si="8"/>
        <v>0.02</v>
      </c>
      <c r="T16" s="22">
        <f t="shared" si="9"/>
        <v>0.02</v>
      </c>
      <c r="U16" s="22">
        <f t="shared" si="10"/>
        <v>0.01</v>
      </c>
      <c r="V16" s="22">
        <f t="shared" si="11"/>
        <v>0.01</v>
      </c>
      <c r="W16" s="22">
        <f t="shared" si="12"/>
        <v>0.02</v>
      </c>
      <c r="X16" s="22">
        <f t="shared" si="13"/>
        <v>0.02</v>
      </c>
      <c r="Y16" s="22">
        <f t="shared" si="14"/>
        <v>0.01</v>
      </c>
      <c r="Z16" s="22">
        <f t="shared" si="15"/>
        <v>0.01</v>
      </c>
      <c r="AA16" s="22">
        <f t="shared" si="16"/>
        <v>0.01</v>
      </c>
      <c r="AB16" s="22">
        <f t="shared" si="17"/>
        <v>0.01</v>
      </c>
      <c r="AC16" s="22">
        <f t="shared" si="18"/>
        <v>0.01</v>
      </c>
      <c r="AD16" s="22">
        <f t="shared" si="19"/>
        <v>0.02</v>
      </c>
      <c r="AE16" s="22">
        <f t="shared" si="20"/>
        <v>0.01</v>
      </c>
      <c r="AF16" s="22">
        <f t="shared" si="21"/>
        <v>0.01</v>
      </c>
      <c r="AG16" s="22">
        <f t="shared" si="22"/>
        <v>0.01</v>
      </c>
      <c r="AH16" s="22">
        <f t="shared" si="23"/>
        <v>0.01</v>
      </c>
      <c r="AI16" s="22">
        <f t="shared" si="24"/>
        <v>0.02</v>
      </c>
      <c r="AJ16" s="22">
        <f t="shared" si="25"/>
        <v>0.01</v>
      </c>
    </row>
    <row r="17" spans="1:36" ht="12.95" customHeight="1">
      <c r="A17" s="21">
        <v>144</v>
      </c>
      <c r="B17" s="78" t="s">
        <v>90</v>
      </c>
      <c r="C17" s="79"/>
      <c r="D17" s="21">
        <v>6</v>
      </c>
      <c r="E17" s="21">
        <v>8</v>
      </c>
      <c r="F17" s="4">
        <f t="shared" si="0"/>
        <v>0.01</v>
      </c>
      <c r="G17" s="5" t="s">
        <v>87</v>
      </c>
      <c r="H17" s="21" t="s">
        <v>69</v>
      </c>
      <c r="I17" s="21" t="s">
        <v>70</v>
      </c>
      <c r="J17" s="1" t="s">
        <v>15</v>
      </c>
      <c r="K17" s="22">
        <f t="shared" si="1"/>
        <v>0.01</v>
      </c>
      <c r="L17" s="22">
        <f t="shared" si="2"/>
        <v>0.01</v>
      </c>
      <c r="M17" s="22">
        <f t="shared" si="3"/>
        <v>0.01</v>
      </c>
      <c r="N17" s="22">
        <f t="shared" si="4"/>
        <v>0.01</v>
      </c>
      <c r="O17" s="22">
        <f t="shared" si="5"/>
        <v>0.01</v>
      </c>
      <c r="P17" s="22">
        <f t="shared" si="26"/>
        <v>0.01</v>
      </c>
      <c r="Q17" s="22">
        <f t="shared" si="6"/>
        <v>0.01</v>
      </c>
      <c r="R17" s="22">
        <f t="shared" si="7"/>
        <v>0.01</v>
      </c>
      <c r="S17" s="22">
        <f t="shared" si="8"/>
        <v>0.01</v>
      </c>
      <c r="T17" s="22">
        <f t="shared" si="9"/>
        <v>0.01</v>
      </c>
      <c r="U17" s="22">
        <f t="shared" si="10"/>
        <v>0.01</v>
      </c>
      <c r="V17" s="22">
        <f t="shared" si="11"/>
        <v>0.01</v>
      </c>
      <c r="W17" s="22">
        <f t="shared" si="12"/>
        <v>0.01</v>
      </c>
      <c r="X17" s="22">
        <f t="shared" si="13"/>
        <v>0.01</v>
      </c>
      <c r="Y17" s="22">
        <f t="shared" si="14"/>
        <v>0.01</v>
      </c>
      <c r="Z17" s="22">
        <f t="shared" si="15"/>
        <v>0.01</v>
      </c>
      <c r="AA17" s="22">
        <f t="shared" si="16"/>
        <v>0.01</v>
      </c>
      <c r="AB17" s="22">
        <f t="shared" si="17"/>
        <v>0.01</v>
      </c>
      <c r="AC17" s="22">
        <f t="shared" si="18"/>
        <v>0.01</v>
      </c>
      <c r="AD17" s="22">
        <f t="shared" si="19"/>
        <v>0.02</v>
      </c>
      <c r="AE17" s="22">
        <f t="shared" si="20"/>
        <v>0.01</v>
      </c>
      <c r="AF17" s="22">
        <f t="shared" si="21"/>
        <v>0.01</v>
      </c>
      <c r="AG17" s="22">
        <f t="shared" si="22"/>
        <v>0.01</v>
      </c>
      <c r="AH17" s="22">
        <f t="shared" si="23"/>
        <v>0.01</v>
      </c>
      <c r="AI17" s="22">
        <f t="shared" si="24"/>
        <v>0.01</v>
      </c>
      <c r="AJ17" s="22">
        <f t="shared" si="25"/>
        <v>0.01</v>
      </c>
    </row>
    <row r="18" spans="1:36" ht="12.95" customHeight="1">
      <c r="A18" s="21">
        <v>145</v>
      </c>
      <c r="B18" s="78" t="s">
        <v>74</v>
      </c>
      <c r="C18" s="79"/>
      <c r="D18" s="21">
        <v>12</v>
      </c>
      <c r="E18" s="21">
        <v>12</v>
      </c>
      <c r="F18" s="4">
        <f t="shared" si="0"/>
        <v>7.0000000000000007E-2</v>
      </c>
      <c r="G18" s="28" t="s">
        <v>93</v>
      </c>
      <c r="H18" s="21" t="s">
        <v>71</v>
      </c>
      <c r="I18" s="21" t="s">
        <v>78</v>
      </c>
      <c r="J18" s="1" t="s">
        <v>15</v>
      </c>
      <c r="K18" s="22">
        <f t="shared" si="1"/>
        <v>7.0000000000000007E-2</v>
      </c>
      <c r="L18" s="22">
        <f t="shared" si="2"/>
        <v>7.0000000000000007E-2</v>
      </c>
      <c r="M18" s="22">
        <f t="shared" si="3"/>
        <v>7.0000000000000007E-2</v>
      </c>
      <c r="N18" s="22">
        <f t="shared" si="4"/>
        <v>0.08</v>
      </c>
      <c r="O18" s="22">
        <f t="shared" si="5"/>
        <v>0.08</v>
      </c>
      <c r="P18" s="22">
        <f t="shared" si="26"/>
        <v>7.0000000000000007E-2</v>
      </c>
      <c r="Q18" s="22">
        <f t="shared" si="6"/>
        <v>7.0000000000000007E-2</v>
      </c>
      <c r="R18" s="22">
        <f t="shared" si="7"/>
        <v>7.0000000000000007E-2</v>
      </c>
      <c r="S18" s="22">
        <f t="shared" si="8"/>
        <v>7.0000000000000007E-2</v>
      </c>
      <c r="T18" s="22">
        <f t="shared" si="9"/>
        <v>7.0000000000000007E-2</v>
      </c>
      <c r="U18" s="22">
        <f t="shared" si="10"/>
        <v>7.0000000000000007E-2</v>
      </c>
      <c r="V18" s="22">
        <f t="shared" si="11"/>
        <v>7.0000000000000007E-2</v>
      </c>
      <c r="W18" s="22">
        <f t="shared" si="12"/>
        <v>7.0000000000000007E-2</v>
      </c>
      <c r="X18" s="22">
        <f t="shared" si="13"/>
        <v>7.0000000000000007E-2</v>
      </c>
      <c r="Y18" s="22">
        <f t="shared" si="14"/>
        <v>0.06</v>
      </c>
      <c r="Z18" s="22">
        <f t="shared" si="15"/>
        <v>7.0000000000000007E-2</v>
      </c>
      <c r="AA18" s="22">
        <f t="shared" si="16"/>
        <v>7.0000000000000007E-2</v>
      </c>
      <c r="AB18" s="22">
        <f t="shared" si="17"/>
        <v>7.0000000000000007E-2</v>
      </c>
      <c r="AC18" s="22">
        <f t="shared" si="18"/>
        <v>7.0000000000000007E-2</v>
      </c>
      <c r="AD18" s="22">
        <f t="shared" si="19"/>
        <v>0.09</v>
      </c>
      <c r="AE18" s="22">
        <f t="shared" si="20"/>
        <v>0.06</v>
      </c>
      <c r="AF18" s="22">
        <f t="shared" si="21"/>
        <v>7.0000000000000007E-2</v>
      </c>
      <c r="AG18" s="22">
        <f t="shared" si="22"/>
        <v>0.06</v>
      </c>
      <c r="AH18" s="22">
        <f t="shared" si="23"/>
        <v>7.0000000000000007E-2</v>
      </c>
      <c r="AI18" s="22">
        <f t="shared" si="24"/>
        <v>7.0000000000000007E-2</v>
      </c>
      <c r="AJ18" s="22">
        <f t="shared" si="25"/>
        <v>7.0000000000000007E-2</v>
      </c>
    </row>
    <row r="19" spans="1:36" ht="12.95" customHeight="1">
      <c r="A19" s="21">
        <v>146</v>
      </c>
      <c r="B19" s="78" t="s">
        <v>74</v>
      </c>
      <c r="C19" s="79"/>
      <c r="D19" s="21">
        <v>10</v>
      </c>
      <c r="E19" s="21">
        <v>8</v>
      </c>
      <c r="F19" s="4">
        <f t="shared" si="0"/>
        <v>0.03</v>
      </c>
      <c r="G19" s="5" t="s">
        <v>87</v>
      </c>
      <c r="H19" s="21" t="s">
        <v>69</v>
      </c>
      <c r="I19" s="21" t="s">
        <v>70</v>
      </c>
      <c r="J19" s="1" t="s">
        <v>15</v>
      </c>
      <c r="K19" s="22">
        <f t="shared" si="1"/>
        <v>0.03</v>
      </c>
      <c r="L19" s="22">
        <f t="shared" si="2"/>
        <v>0.03</v>
      </c>
      <c r="M19" s="22">
        <f t="shared" si="3"/>
        <v>0.03</v>
      </c>
      <c r="N19" s="22">
        <f t="shared" si="4"/>
        <v>0.04</v>
      </c>
      <c r="O19" s="22">
        <f t="shared" si="5"/>
        <v>0.04</v>
      </c>
      <c r="P19" s="22">
        <f t="shared" si="26"/>
        <v>0.03</v>
      </c>
      <c r="Q19" s="22">
        <f t="shared" si="6"/>
        <v>0.03</v>
      </c>
      <c r="R19" s="22">
        <f t="shared" si="7"/>
        <v>0.03</v>
      </c>
      <c r="S19" s="22">
        <f t="shared" si="8"/>
        <v>0.03</v>
      </c>
      <c r="T19" s="22">
        <f t="shared" si="9"/>
        <v>0.03</v>
      </c>
      <c r="U19" s="22">
        <f t="shared" si="10"/>
        <v>0.03</v>
      </c>
      <c r="V19" s="22">
        <f t="shared" si="11"/>
        <v>0.04</v>
      </c>
      <c r="W19" s="22">
        <f t="shared" si="12"/>
        <v>0.04</v>
      </c>
      <c r="X19" s="22">
        <f t="shared" si="13"/>
        <v>0.03</v>
      </c>
      <c r="Y19" s="22">
        <f t="shared" si="14"/>
        <v>0.03</v>
      </c>
      <c r="Z19" s="22">
        <f t="shared" si="15"/>
        <v>0.04</v>
      </c>
      <c r="AA19" s="22">
        <f t="shared" si="16"/>
        <v>0.03</v>
      </c>
      <c r="AB19" s="22">
        <f t="shared" si="17"/>
        <v>0.03</v>
      </c>
      <c r="AC19" s="22">
        <f t="shared" si="18"/>
        <v>0.03</v>
      </c>
      <c r="AD19" s="22">
        <f t="shared" si="19"/>
        <v>0.04</v>
      </c>
      <c r="AE19" s="22">
        <f t="shared" si="20"/>
        <v>0.03</v>
      </c>
      <c r="AF19" s="22">
        <f t="shared" si="21"/>
        <v>0.03</v>
      </c>
      <c r="AG19" s="22">
        <f t="shared" si="22"/>
        <v>0.03</v>
      </c>
      <c r="AH19" s="22">
        <f t="shared" si="23"/>
        <v>0.03</v>
      </c>
      <c r="AI19" s="22">
        <f t="shared" si="24"/>
        <v>0.04</v>
      </c>
      <c r="AJ19" s="22">
        <f t="shared" si="25"/>
        <v>0.03</v>
      </c>
    </row>
    <row r="20" spans="1:36" ht="12.95" customHeight="1">
      <c r="A20" s="21">
        <v>147</v>
      </c>
      <c r="B20" s="78" t="s">
        <v>74</v>
      </c>
      <c r="C20" s="79"/>
      <c r="D20" s="21">
        <v>8</v>
      </c>
      <c r="E20" s="21">
        <v>9</v>
      </c>
      <c r="F20" s="4">
        <f t="shared" si="0"/>
        <v>0.02</v>
      </c>
      <c r="G20" s="5" t="s">
        <v>87</v>
      </c>
      <c r="H20" s="21" t="s">
        <v>69</v>
      </c>
      <c r="I20" s="21" t="s">
        <v>70</v>
      </c>
      <c r="J20" s="1" t="s">
        <v>15</v>
      </c>
      <c r="K20" s="22">
        <f t="shared" si="1"/>
        <v>0.03</v>
      </c>
      <c r="L20" s="22">
        <f t="shared" si="2"/>
        <v>0.03</v>
      </c>
      <c r="M20" s="22">
        <f t="shared" si="3"/>
        <v>0.03</v>
      </c>
      <c r="N20" s="22">
        <f t="shared" si="4"/>
        <v>0.03</v>
      </c>
      <c r="O20" s="22">
        <f t="shared" si="5"/>
        <v>0.03</v>
      </c>
      <c r="P20" s="22">
        <f t="shared" si="26"/>
        <v>0.03</v>
      </c>
      <c r="Q20" s="22">
        <f t="shared" si="6"/>
        <v>0.03</v>
      </c>
      <c r="R20" s="22">
        <f t="shared" si="7"/>
        <v>0.02</v>
      </c>
      <c r="S20" s="22">
        <f t="shared" si="8"/>
        <v>0.03</v>
      </c>
      <c r="T20" s="22">
        <f t="shared" si="9"/>
        <v>0.03</v>
      </c>
      <c r="U20" s="22">
        <f t="shared" si="10"/>
        <v>0.03</v>
      </c>
      <c r="V20" s="22">
        <f t="shared" si="11"/>
        <v>0.03</v>
      </c>
      <c r="W20" s="22">
        <f t="shared" si="12"/>
        <v>0.03</v>
      </c>
      <c r="X20" s="22">
        <f t="shared" si="13"/>
        <v>0.03</v>
      </c>
      <c r="Y20" s="22">
        <f t="shared" si="14"/>
        <v>0.02</v>
      </c>
      <c r="Z20" s="22">
        <f t="shared" si="15"/>
        <v>0.03</v>
      </c>
      <c r="AA20" s="22">
        <f t="shared" si="16"/>
        <v>0.02</v>
      </c>
      <c r="AB20" s="22">
        <f t="shared" si="17"/>
        <v>0.02</v>
      </c>
      <c r="AC20" s="22">
        <f t="shared" si="18"/>
        <v>0.02</v>
      </c>
      <c r="AD20" s="22">
        <f t="shared" si="19"/>
        <v>0.03</v>
      </c>
      <c r="AE20" s="22">
        <f t="shared" si="20"/>
        <v>0.02</v>
      </c>
      <c r="AF20" s="22">
        <f t="shared" si="21"/>
        <v>0.02</v>
      </c>
      <c r="AG20" s="22">
        <f t="shared" si="22"/>
        <v>0.02</v>
      </c>
      <c r="AH20" s="22">
        <f t="shared" si="23"/>
        <v>0.02</v>
      </c>
      <c r="AI20" s="22">
        <f t="shared" si="24"/>
        <v>0.03</v>
      </c>
      <c r="AJ20" s="22">
        <f t="shared" si="25"/>
        <v>0.02</v>
      </c>
    </row>
    <row r="21" spans="1:36" ht="12.95" customHeight="1">
      <c r="A21" s="21">
        <v>148</v>
      </c>
      <c r="B21" s="78" t="s">
        <v>88</v>
      </c>
      <c r="C21" s="79"/>
      <c r="D21" s="21">
        <v>6</v>
      </c>
      <c r="E21" s="21">
        <v>6</v>
      </c>
      <c r="F21" s="4">
        <f t="shared" si="0"/>
        <v>0.01</v>
      </c>
      <c r="G21" s="5" t="s">
        <v>68</v>
      </c>
      <c r="H21" s="21" t="s">
        <v>69</v>
      </c>
      <c r="I21" s="21" t="s">
        <v>70</v>
      </c>
      <c r="J21" s="1" t="s">
        <v>15</v>
      </c>
      <c r="K21" s="22">
        <f t="shared" si="1"/>
        <v>0.01</v>
      </c>
      <c r="L21" s="22">
        <f t="shared" si="2"/>
        <v>0.01</v>
      </c>
      <c r="M21" s="22">
        <f t="shared" si="3"/>
        <v>0.01</v>
      </c>
      <c r="N21" s="22">
        <f t="shared" si="4"/>
        <v>0.01</v>
      </c>
      <c r="O21" s="22">
        <f t="shared" si="5"/>
        <v>0.01</v>
      </c>
      <c r="P21" s="22">
        <f t="shared" si="26"/>
        <v>0.01</v>
      </c>
      <c r="Q21" s="22">
        <f t="shared" si="6"/>
        <v>0.01</v>
      </c>
      <c r="R21" s="22">
        <f t="shared" si="7"/>
        <v>0.01</v>
      </c>
      <c r="S21" s="22">
        <f t="shared" si="8"/>
        <v>0.01</v>
      </c>
      <c r="T21" s="22">
        <f t="shared" si="9"/>
        <v>0.01</v>
      </c>
      <c r="U21" s="22">
        <f t="shared" si="10"/>
        <v>0.01</v>
      </c>
      <c r="V21" s="22">
        <f t="shared" si="11"/>
        <v>0.01</v>
      </c>
      <c r="W21" s="22">
        <f t="shared" si="12"/>
        <v>0.01</v>
      </c>
      <c r="X21" s="22">
        <f t="shared" si="13"/>
        <v>0.01</v>
      </c>
      <c r="Y21" s="22">
        <f t="shared" si="14"/>
        <v>0.01</v>
      </c>
      <c r="Z21" s="22">
        <f t="shared" si="15"/>
        <v>0.01</v>
      </c>
      <c r="AA21" s="22">
        <f t="shared" si="16"/>
        <v>0.01</v>
      </c>
      <c r="AB21" s="22">
        <f t="shared" si="17"/>
        <v>0.01</v>
      </c>
      <c r="AC21" s="22">
        <f t="shared" si="18"/>
        <v>0.01</v>
      </c>
      <c r="AD21" s="22">
        <f t="shared" si="19"/>
        <v>0.01</v>
      </c>
      <c r="AE21" s="22">
        <f t="shared" si="20"/>
        <v>0.01</v>
      </c>
      <c r="AF21" s="22">
        <f t="shared" si="21"/>
        <v>0.01</v>
      </c>
      <c r="AG21" s="22">
        <f t="shared" si="22"/>
        <v>0.01</v>
      </c>
      <c r="AH21" s="22">
        <f t="shared" si="23"/>
        <v>0.01</v>
      </c>
      <c r="AI21" s="22">
        <f t="shared" si="24"/>
        <v>0.01</v>
      </c>
      <c r="AJ21" s="22">
        <f t="shared" si="25"/>
        <v>0.01</v>
      </c>
    </row>
    <row r="22" spans="1:36" ht="12.95" customHeight="1">
      <c r="A22" s="21">
        <v>149</v>
      </c>
      <c r="B22" s="78" t="s">
        <v>88</v>
      </c>
      <c r="C22" s="79"/>
      <c r="D22" s="21">
        <v>8</v>
      </c>
      <c r="E22" s="21">
        <v>10</v>
      </c>
      <c r="F22" s="4">
        <f t="shared" si="0"/>
        <v>0.03</v>
      </c>
      <c r="G22" s="5" t="s">
        <v>68</v>
      </c>
      <c r="H22" s="21"/>
      <c r="I22" s="21"/>
      <c r="J22" s="1" t="s">
        <v>15</v>
      </c>
      <c r="K22" s="22">
        <f t="shared" si="1"/>
        <v>0.03</v>
      </c>
      <c r="L22" s="22">
        <f t="shared" si="2"/>
        <v>0.03</v>
      </c>
      <c r="M22" s="22">
        <f t="shared" si="3"/>
        <v>0.03</v>
      </c>
      <c r="N22" s="22">
        <f t="shared" si="4"/>
        <v>0.03</v>
      </c>
      <c r="O22" s="22">
        <f t="shared" si="5"/>
        <v>0.03</v>
      </c>
      <c r="P22" s="22">
        <f t="shared" si="26"/>
        <v>0.03</v>
      </c>
      <c r="Q22" s="22">
        <f t="shared" si="6"/>
        <v>0.03</v>
      </c>
      <c r="R22" s="22">
        <f t="shared" si="7"/>
        <v>0.03</v>
      </c>
      <c r="S22" s="22">
        <f t="shared" si="8"/>
        <v>0.03</v>
      </c>
      <c r="T22" s="22">
        <f t="shared" si="9"/>
        <v>0.03</v>
      </c>
      <c r="U22" s="22">
        <f t="shared" si="10"/>
        <v>0.03</v>
      </c>
      <c r="V22" s="22">
        <f t="shared" si="11"/>
        <v>0.03</v>
      </c>
      <c r="W22" s="22">
        <f t="shared" si="12"/>
        <v>0.03</v>
      </c>
      <c r="X22" s="22">
        <f t="shared" si="13"/>
        <v>0.03</v>
      </c>
      <c r="Y22" s="22">
        <f t="shared" si="14"/>
        <v>0.02</v>
      </c>
      <c r="Z22" s="22">
        <f t="shared" si="15"/>
        <v>0.03</v>
      </c>
      <c r="AA22" s="22">
        <f t="shared" si="16"/>
        <v>0.03</v>
      </c>
      <c r="AB22" s="22">
        <f t="shared" si="17"/>
        <v>0.03</v>
      </c>
      <c r="AC22" s="22">
        <f t="shared" si="18"/>
        <v>0.03</v>
      </c>
      <c r="AD22" s="22">
        <f t="shared" si="19"/>
        <v>0.04</v>
      </c>
      <c r="AE22" s="22">
        <f t="shared" si="20"/>
        <v>0.02</v>
      </c>
      <c r="AF22" s="22">
        <f t="shared" si="21"/>
        <v>0.03</v>
      </c>
      <c r="AG22" s="22">
        <f t="shared" si="22"/>
        <v>0.03</v>
      </c>
      <c r="AH22" s="22">
        <f t="shared" si="23"/>
        <v>0.02</v>
      </c>
      <c r="AI22" s="22">
        <f t="shared" si="24"/>
        <v>0.03</v>
      </c>
      <c r="AJ22" s="22">
        <f t="shared" si="25"/>
        <v>0.03</v>
      </c>
    </row>
    <row r="23" spans="1:36" ht="12.95" customHeight="1">
      <c r="A23" s="21">
        <v>150</v>
      </c>
      <c r="B23" s="78" t="s">
        <v>74</v>
      </c>
      <c r="C23" s="79"/>
      <c r="D23" s="21">
        <v>10</v>
      </c>
      <c r="E23" s="21">
        <v>10</v>
      </c>
      <c r="F23" s="4">
        <f t="shared" si="0"/>
        <v>0.04</v>
      </c>
      <c r="G23" s="5" t="s">
        <v>87</v>
      </c>
      <c r="H23" s="21" t="s">
        <v>69</v>
      </c>
      <c r="I23" s="21" t="s">
        <v>91</v>
      </c>
      <c r="J23" s="1" t="s">
        <v>15</v>
      </c>
      <c r="K23" s="22">
        <f t="shared" si="1"/>
        <v>0.04</v>
      </c>
      <c r="L23" s="22">
        <f t="shared" si="2"/>
        <v>0.04</v>
      </c>
      <c r="M23" s="22">
        <f t="shared" si="3"/>
        <v>0.04</v>
      </c>
      <c r="N23" s="22">
        <f t="shared" si="4"/>
        <v>0.05</v>
      </c>
      <c r="O23" s="22">
        <f t="shared" si="5"/>
        <v>0.05</v>
      </c>
      <c r="P23" s="22">
        <f t="shared" si="26"/>
        <v>0.04</v>
      </c>
      <c r="Q23" s="22">
        <f t="shared" si="6"/>
        <v>0.04</v>
      </c>
      <c r="R23" s="22">
        <f t="shared" si="7"/>
        <v>0.04</v>
      </c>
      <c r="S23" s="22">
        <f t="shared" si="8"/>
        <v>0.04</v>
      </c>
      <c r="T23" s="22">
        <f t="shared" si="9"/>
        <v>0.04</v>
      </c>
      <c r="U23" s="22">
        <f t="shared" si="10"/>
        <v>0.04</v>
      </c>
      <c r="V23" s="22">
        <f t="shared" si="11"/>
        <v>0.04</v>
      </c>
      <c r="W23" s="22">
        <f t="shared" si="12"/>
        <v>0.04</v>
      </c>
      <c r="X23" s="22">
        <f t="shared" si="13"/>
        <v>0.04</v>
      </c>
      <c r="Y23" s="22">
        <f t="shared" si="14"/>
        <v>0.04</v>
      </c>
      <c r="Z23" s="22">
        <f t="shared" si="15"/>
        <v>0.04</v>
      </c>
      <c r="AA23" s="22">
        <f t="shared" si="16"/>
        <v>0.04</v>
      </c>
      <c r="AB23" s="22">
        <f t="shared" si="17"/>
        <v>0.04</v>
      </c>
      <c r="AC23" s="22">
        <f t="shared" si="18"/>
        <v>0.04</v>
      </c>
      <c r="AD23" s="22">
        <f t="shared" si="19"/>
        <v>0.06</v>
      </c>
      <c r="AE23" s="22">
        <f t="shared" si="20"/>
        <v>0.04</v>
      </c>
      <c r="AF23" s="22">
        <f t="shared" si="21"/>
        <v>0.04</v>
      </c>
      <c r="AG23" s="22">
        <f t="shared" si="22"/>
        <v>0.04</v>
      </c>
      <c r="AH23" s="22">
        <f t="shared" si="23"/>
        <v>0.04</v>
      </c>
      <c r="AI23" s="22">
        <f t="shared" si="24"/>
        <v>0.04</v>
      </c>
      <c r="AJ23" s="22">
        <f t="shared" si="25"/>
        <v>0.04</v>
      </c>
    </row>
    <row r="24" spans="1:36" ht="12.95" customHeight="1">
      <c r="A24" s="21">
        <v>151</v>
      </c>
      <c r="B24" s="78" t="s">
        <v>74</v>
      </c>
      <c r="C24" s="79"/>
      <c r="D24" s="21">
        <v>12</v>
      </c>
      <c r="E24" s="21">
        <v>10</v>
      </c>
      <c r="F24" s="4">
        <f t="shared" si="0"/>
        <v>0.05</v>
      </c>
      <c r="G24" s="5" t="s">
        <v>87</v>
      </c>
      <c r="H24" s="21"/>
      <c r="I24" s="21"/>
      <c r="J24" s="1" t="s">
        <v>15</v>
      </c>
      <c r="K24" s="22">
        <f t="shared" si="1"/>
        <v>0.06</v>
      </c>
      <c r="L24" s="22">
        <f t="shared" si="2"/>
        <v>0.06</v>
      </c>
      <c r="M24" s="22">
        <f t="shared" si="3"/>
        <v>0.06</v>
      </c>
      <c r="N24" s="22">
        <f t="shared" si="4"/>
        <v>0.06</v>
      </c>
      <c r="O24" s="22">
        <f t="shared" si="5"/>
        <v>0.06</v>
      </c>
      <c r="P24" s="22">
        <f t="shared" si="26"/>
        <v>0.06</v>
      </c>
      <c r="Q24" s="22">
        <f t="shared" si="6"/>
        <v>0.06</v>
      </c>
      <c r="R24" s="22">
        <f t="shared" si="7"/>
        <v>0.06</v>
      </c>
      <c r="S24" s="22">
        <f t="shared" si="8"/>
        <v>0.06</v>
      </c>
      <c r="T24" s="22">
        <f t="shared" si="9"/>
        <v>0.06</v>
      </c>
      <c r="U24" s="22">
        <f t="shared" si="10"/>
        <v>0.06</v>
      </c>
      <c r="V24" s="22">
        <f t="shared" si="11"/>
        <v>0.06</v>
      </c>
      <c r="W24" s="22">
        <f t="shared" si="12"/>
        <v>0.06</v>
      </c>
      <c r="X24" s="22">
        <f t="shared" si="13"/>
        <v>0.06</v>
      </c>
      <c r="Y24" s="22">
        <f t="shared" si="14"/>
        <v>0.05</v>
      </c>
      <c r="Z24" s="22">
        <f t="shared" si="15"/>
        <v>0.06</v>
      </c>
      <c r="AA24" s="22">
        <f t="shared" si="16"/>
        <v>0.06</v>
      </c>
      <c r="AB24" s="22">
        <f t="shared" si="17"/>
        <v>0.06</v>
      </c>
      <c r="AC24" s="22">
        <f t="shared" si="18"/>
        <v>0.06</v>
      </c>
      <c r="AD24" s="22">
        <f t="shared" si="19"/>
        <v>7.0000000000000007E-2</v>
      </c>
      <c r="AE24" s="22">
        <f t="shared" si="20"/>
        <v>0.05</v>
      </c>
      <c r="AF24" s="22">
        <f t="shared" si="21"/>
        <v>0.06</v>
      </c>
      <c r="AG24" s="22">
        <f t="shared" si="22"/>
        <v>0.05</v>
      </c>
      <c r="AH24" s="22">
        <f t="shared" si="23"/>
        <v>0.05</v>
      </c>
      <c r="AI24" s="22">
        <f t="shared" si="24"/>
        <v>0.06</v>
      </c>
      <c r="AJ24" s="22">
        <f t="shared" si="25"/>
        <v>0.05</v>
      </c>
    </row>
    <row r="25" spans="1:36" ht="12.95" customHeight="1">
      <c r="A25" s="21">
        <v>152</v>
      </c>
      <c r="B25" s="78" t="s">
        <v>74</v>
      </c>
      <c r="C25" s="79"/>
      <c r="D25" s="21">
        <v>14</v>
      </c>
      <c r="E25" s="21">
        <v>13</v>
      </c>
      <c r="F25" s="4">
        <f t="shared" si="0"/>
        <v>0.09</v>
      </c>
      <c r="G25" s="5"/>
      <c r="H25" s="21"/>
      <c r="I25" s="21"/>
      <c r="J25" s="1" t="s">
        <v>15</v>
      </c>
      <c r="K25" s="22">
        <f t="shared" si="1"/>
        <v>0.1</v>
      </c>
      <c r="L25" s="22">
        <f t="shared" si="2"/>
        <v>0.11</v>
      </c>
      <c r="M25" s="22">
        <f t="shared" si="3"/>
        <v>0.11</v>
      </c>
      <c r="N25" s="22">
        <f t="shared" si="4"/>
        <v>0.11</v>
      </c>
      <c r="O25" s="22">
        <f t="shared" si="5"/>
        <v>0.11</v>
      </c>
      <c r="P25" s="22">
        <f t="shared" si="26"/>
        <v>0.11</v>
      </c>
      <c r="Q25" s="22">
        <f t="shared" si="6"/>
        <v>0.1</v>
      </c>
      <c r="R25" s="22">
        <f t="shared" si="7"/>
        <v>0.1</v>
      </c>
      <c r="S25" s="22">
        <f t="shared" si="8"/>
        <v>0.11</v>
      </c>
      <c r="T25" s="22">
        <f t="shared" si="9"/>
        <v>0.11</v>
      </c>
      <c r="U25" s="22">
        <f t="shared" si="10"/>
        <v>0.1</v>
      </c>
      <c r="V25" s="22">
        <f t="shared" si="11"/>
        <v>0.11</v>
      </c>
      <c r="W25" s="22">
        <f t="shared" si="12"/>
        <v>0.11</v>
      </c>
      <c r="X25" s="22">
        <f t="shared" si="13"/>
        <v>0.11</v>
      </c>
      <c r="Y25" s="22">
        <f t="shared" si="14"/>
        <v>0.09</v>
      </c>
      <c r="Z25" s="22">
        <f t="shared" si="15"/>
        <v>0.11</v>
      </c>
      <c r="AA25" s="22">
        <f t="shared" si="16"/>
        <v>0.1</v>
      </c>
      <c r="AB25" s="22">
        <f t="shared" si="17"/>
        <v>0.1</v>
      </c>
      <c r="AC25" s="22">
        <f t="shared" si="18"/>
        <v>0.1</v>
      </c>
      <c r="AD25" s="22">
        <f t="shared" si="19"/>
        <v>0.13</v>
      </c>
      <c r="AE25" s="22">
        <f t="shared" si="20"/>
        <v>0.09</v>
      </c>
      <c r="AF25" s="22">
        <f t="shared" si="21"/>
        <v>0.1</v>
      </c>
      <c r="AG25" s="22">
        <f t="shared" si="22"/>
        <v>0.09</v>
      </c>
      <c r="AH25" s="22">
        <f t="shared" si="23"/>
        <v>0.09</v>
      </c>
      <c r="AI25" s="22">
        <f t="shared" si="24"/>
        <v>0.11</v>
      </c>
      <c r="AJ25" s="22">
        <f t="shared" si="25"/>
        <v>0.09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572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12</v>
      </c>
      <c r="D47" s="13">
        <f>COUNTIF(G4:G43,"*下層*")</f>
        <v>10</v>
      </c>
      <c r="E47" s="13">
        <f>COUNTA(A4:A43)</f>
        <v>22</v>
      </c>
      <c r="F47" s="9"/>
      <c r="G47" s="14">
        <f>C47*100</f>
        <v>1200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16</v>
      </c>
      <c r="D48" s="13">
        <f>IF(D47&gt;0,ROUND(SUMIF(G4:G43,"*下層*",E4:E43)/D47,0),"")</f>
        <v>9</v>
      </c>
      <c r="E48" s="13">
        <f>ROUND(SUM(E4:E43)/E47,0)</f>
        <v>13</v>
      </c>
      <c r="F48" s="12"/>
      <c r="G48" s="14">
        <f>C48</f>
        <v>16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18</v>
      </c>
      <c r="D49" s="13">
        <f>IF(D47&gt;0,ROUND(SUMIF(G4:G43,"*下層*",D4:D43)/D47,0),"")</f>
        <v>8</v>
      </c>
      <c r="E49" s="13">
        <f>ROUND(SUM(D4:D43)/E47,0)</f>
        <v>14</v>
      </c>
      <c r="F49" s="12"/>
      <c r="G49" s="14">
        <f>C49</f>
        <v>18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2.9899999999999984</v>
      </c>
      <c r="D50" s="15">
        <f>SUMIF(G4:G43,"*下層*",F4:F43)</f>
        <v>0.24</v>
      </c>
      <c r="E50" s="4">
        <f>SUM(F4:F43)</f>
        <v>3.2299999999999982</v>
      </c>
      <c r="F50" s="12"/>
      <c r="G50" s="16">
        <f>C50*100</f>
        <v>298.99999999999983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形状比＝89、Sr＝18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8</v>
      </c>
      <c r="E54" s="13">
        <f>COUNTA(H4:H43)</f>
        <v>14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15</v>
      </c>
      <c r="D55" s="13">
        <f>IF(D54&gt;0,ROUND(SUMIF(H4:H43,"▲",E4:E43)/D54,0),"")</f>
        <v>8</v>
      </c>
      <c r="E55" s="13">
        <f>ROUND(SUMIF(H4:H43,"*",E4:E43)/E54,0)</f>
        <v>11</v>
      </c>
      <c r="F55" s="12"/>
      <c r="G55" s="14">
        <f>C55</f>
        <v>15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15</v>
      </c>
      <c r="D56" s="13">
        <f>IF(D54&gt;0,ROUND(SUMIF(H4:H43,"▲",D4:D43)/D54,0),"")</f>
        <v>8</v>
      </c>
      <c r="E56" s="13">
        <f>ROUND(SUMIF(H4:H43,"*",D4:D43)/E54,0)</f>
        <v>11</v>
      </c>
      <c r="F56" s="12"/>
      <c r="G56" s="14">
        <f>C56</f>
        <v>15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0.81</v>
      </c>
      <c r="D57" s="15">
        <f>SUMIF(H4:H43,"▲",F4:F43)</f>
        <v>0.16</v>
      </c>
      <c r="E57" s="15">
        <f>SUM(C57:D57)</f>
        <v>0.97000000000000008</v>
      </c>
      <c r="F57" s="12"/>
      <c r="G57" s="18">
        <f>C57*100</f>
        <v>81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50</v>
      </c>
      <c r="D61" s="19">
        <f>IF(D47&gt;0,ROUND(D54/D47*100,1),"")</f>
        <v>80</v>
      </c>
      <c r="E61" s="19">
        <f>ROUND(E54/E47*100,1)</f>
        <v>63.6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27.1</v>
      </c>
      <c r="D62" s="19">
        <f>IF(D47&gt;0,ROUND(D57/D50*100,1),"")</f>
        <v>66.7</v>
      </c>
      <c r="E62" s="19">
        <f>ROUND(E57/E50*100,1)</f>
        <v>30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2</v>
      </c>
      <c r="E66" s="13">
        <f>SUM(C66:D66)</f>
        <v>8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17</v>
      </c>
      <c r="D67" s="13">
        <f>IF(D66&gt;0,ROUND(SUMIFS(E4:E43,G4:G43,"*下層*",H4:H43,"")/D66,0),"")</f>
        <v>10</v>
      </c>
      <c r="E67" s="13">
        <f>IF(E66&gt;0,ROUND(SUMIF(H4:H43,"",E4:E43)/E66,0),"")</f>
        <v>15</v>
      </c>
      <c r="F67" s="12"/>
      <c r="G67" s="14">
        <f>C67</f>
        <v>17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22</v>
      </c>
      <c r="D68" s="13">
        <f>IF(D66&gt;0,ROUND(SUMIFS(D4:D43,G4:G43,"*下層*",H4:H43,"")/D66,0),"")</f>
        <v>10</v>
      </c>
      <c r="E68" s="13">
        <f>IF(E66&gt;0,ROUND(SUMIF(H4:H43,"",D4:D43)/E66,0),"")</f>
        <v>19</v>
      </c>
      <c r="F68" s="12"/>
      <c r="G68" s="14">
        <f>C68</f>
        <v>22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2.1799999999999984</v>
      </c>
      <c r="D69" s="15">
        <f>IF(D66&gt;0,D50-D57,"")</f>
        <v>7.9999999999999988E-2</v>
      </c>
      <c r="E69" s="4">
        <f>SUM(C69:D69)</f>
        <v>2.2599999999999985</v>
      </c>
      <c r="F69" s="12"/>
      <c r="G69" s="16">
        <f>C69*100</f>
        <v>217.99999999999983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形状比＝77、Sr＝24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61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31" priority="16" stopIfTrue="1">
      <formula>AND(($H4="スギ"),(#REF!&lt;12))</formula>
    </cfRule>
  </conditionalFormatting>
  <conditionalFormatting sqref="L4:L43">
    <cfRule type="expression" dxfId="830" priority="15" stopIfTrue="1">
      <formula>AND(($H4="スギ"),(#REF!&lt;22),(#REF!&gt;=12))</formula>
    </cfRule>
  </conditionalFormatting>
  <conditionalFormatting sqref="M4:M43">
    <cfRule type="expression" dxfId="829" priority="14" stopIfTrue="1">
      <formula>AND(($H4="スギ"),(#REF!&lt;32),(#REF!&gt;=22))</formula>
    </cfRule>
  </conditionalFormatting>
  <conditionalFormatting sqref="N4:N43">
    <cfRule type="expression" dxfId="828" priority="13" stopIfTrue="1">
      <formula>AND(($H4="スギ"),(#REF!&lt;42),(#REF!&gt;=32))</formula>
    </cfRule>
  </conditionalFormatting>
  <conditionalFormatting sqref="S4:S43">
    <cfRule type="expression" dxfId="827" priority="9" stopIfTrue="1">
      <formula>AND(($H4="ヒノキ"),(#REF!&lt;32),(#REF!&gt;=22))</formula>
    </cfRule>
  </conditionalFormatting>
  <conditionalFormatting sqref="Z4:AF43 U4:U43 AJ4:AJ43 O4:P43">
    <cfRule type="expression" dxfId="826" priority="12" stopIfTrue="1">
      <formula>AND(($H4="スギ"),(#REF!&gt;=42))</formula>
    </cfRule>
  </conditionalFormatting>
  <conditionalFormatting sqref="Z4:AF43 AJ4:AJ43 T4:U43">
    <cfRule type="expression" dxfId="825" priority="8" stopIfTrue="1">
      <formula>AND(($H4="ヒノキ"),(#REF!&gt;=32))</formula>
    </cfRule>
  </conditionalFormatting>
  <conditionalFormatting sqref="AA4:AA43 Q4:Q43">
    <cfRule type="expression" dxfId="824" priority="11" stopIfTrue="1">
      <formula>AND(($H4="ヒノキ"),(#REF!&lt;12))</formula>
    </cfRule>
  </conditionalFormatting>
  <conditionalFormatting sqref="AA4:AA43 V4:V43">
    <cfRule type="expression" dxfId="823" priority="7" stopIfTrue="1">
      <formula>AND(($H4="アカマツ"),(#REF!&lt;12))</formula>
    </cfRule>
  </conditionalFormatting>
  <conditionalFormatting sqref="AB4:AB43 W4:W43">
    <cfRule type="expression" dxfId="822" priority="6" stopIfTrue="1">
      <formula>AND(($H4="アカマツ"),(#REF!&lt;22),(#REF!&gt;=12))</formula>
    </cfRule>
  </conditionalFormatting>
  <conditionalFormatting sqref="AB4:AE43 R4:R43">
    <cfRule type="expression" dxfId="821" priority="10" stopIfTrue="1">
      <formula>AND(($H4="ヒノキ"),(#REF!&lt;22),(#REF!&gt;=12))</formula>
    </cfRule>
  </conditionalFormatting>
  <conditionalFormatting sqref="AC4:AC43 X4:X43">
    <cfRule type="expression" dxfId="820" priority="5" stopIfTrue="1">
      <formula>AND(($H4="アカマツ"),(#REF!&lt;42),(#REF!&gt;=22))</formula>
    </cfRule>
  </conditionalFormatting>
  <conditionalFormatting sqref="AG4:AG43">
    <cfRule type="expression" dxfId="819" priority="3" stopIfTrue="1">
      <formula>AND(($H4&lt;&gt;"スギ"),($H4&lt;&gt;"ヒノキ"),($H4&lt;&gt;"アカマツ"),(#REF!&lt;12))</formula>
    </cfRule>
  </conditionalFormatting>
  <conditionalFormatting sqref="AH4:AH43">
    <cfRule type="expression" dxfId="81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1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1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827A0-FB4A-4C17-8A3E-0862D0792E49}">
  <sheetPr>
    <tabColor rgb="FFFFFF00"/>
  </sheetPr>
  <dimension ref="A1:AJ120"/>
  <sheetViews>
    <sheetView showGridLines="0" view="pageBreakPreview" topLeftCell="A28" zoomScaleNormal="85" zoomScaleSheetLayoutView="100" workbookViewId="0">
      <selection activeCell="L64" sqref="L64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  <c r="D1" s="1" t="s">
        <v>255</v>
      </c>
    </row>
    <row r="2" spans="1:36" ht="21" customHeight="1">
      <c r="A2" s="65" t="s">
        <v>500</v>
      </c>
      <c r="B2" s="65"/>
      <c r="C2" s="65"/>
      <c r="D2" s="65"/>
      <c r="E2" s="65"/>
      <c r="F2" s="65"/>
      <c r="G2" s="65"/>
      <c r="H2" s="66" t="s">
        <v>509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540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231</v>
      </c>
      <c r="B4" s="78" t="s">
        <v>541</v>
      </c>
      <c r="C4" s="79"/>
      <c r="D4" s="21">
        <v>20</v>
      </c>
      <c r="E4" s="21">
        <v>18</v>
      </c>
      <c r="F4" s="4">
        <f t="shared" ref="F4:F43" si="0">IF(D4&gt;0,IF(B4="スギ",P4,IF(B4="ヒノキ",U4,IF(B4="アカマツ",Z4,IF(B4="カラマツ",AF4,AJ4)))),"")</f>
        <v>0.26</v>
      </c>
      <c r="G4" s="5" t="s">
        <v>549</v>
      </c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0.26</v>
      </c>
      <c r="L4" s="22">
        <f t="shared" ref="L4:L43" si="2">ROUND(10^(-5+0.73504+1.83346*LOG(D4)+1.06569*LOG(E4)),2)</f>
        <v>0.28999999999999998</v>
      </c>
      <c r="M4" s="22">
        <f t="shared" ref="M4:M43" si="3">ROUND(10^(-5+0.71514+1.74357*LOG(D4)+1.17719*LOG(E4)),2)</f>
        <v>0.28999999999999998</v>
      </c>
      <c r="N4" s="22">
        <f t="shared" ref="N4:N43" si="4">ROUND(10^(-5+0.82956+1.76381*LOG(D4)+1.06412*LOG(E4)),2)</f>
        <v>0.28999999999999998</v>
      </c>
      <c r="O4" s="22">
        <f t="shared" ref="O4:O43" si="5">ROUND(10^(-5+0.88226+1.79204*LOG(D4)+0.99303*LOG(E4)),2)</f>
        <v>0.28999999999999998</v>
      </c>
      <c r="P4" s="22">
        <f>HLOOKUP($D4,K$3:O$43,MATCH($A4,$A$3:$A$43,0),1)</f>
        <v>0.28999999999999998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22">
        <f t="shared" ref="R4:R43" si="7">ROUND(10^(1.905709*LOG(D4)+1.011385*LOG(E4)-4.293729),2)</f>
        <v>0.28999999999999998</v>
      </c>
      <c r="S4" s="22">
        <f t="shared" ref="S4:S43" si="8">ROUND(10^(1.771888*LOG(D4)+1.138415*LOG(E4)-4.271259),2)</f>
        <v>0.28999999999999998</v>
      </c>
      <c r="T4" s="22">
        <f t="shared" ref="T4:T43" si="9">ROUND(10^(1.671519*LOG(D4)+1.363617*LOG(E4)-4.404407),2)</f>
        <v>0.3</v>
      </c>
      <c r="U4" s="22">
        <f t="shared" ref="U4:U43" si="10">HLOOKUP($D4,Q$3:T$43,MATCH($A4,$A$3:$A$43,0),1)</f>
        <v>0.28999999999999998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0.28999999999999998</v>
      </c>
      <c r="W4" s="22">
        <f t="shared" ref="W4:W43" si="12">ROUND(10^(-4.155639+1.847898*LOG(D4)+0.951955*LOG(E4)),2)</f>
        <v>0.28000000000000003</v>
      </c>
      <c r="X4" s="22">
        <f t="shared" ref="X4:X43" si="13">ROUND(10^(-4.194535+1.804172*LOG(D4)+1.034248*LOG(E4)),2)</f>
        <v>0.28000000000000003</v>
      </c>
      <c r="Y4" s="22">
        <f t="shared" ref="Y4:Y43" si="14">ROUND(10^(-4.42347+2.006485*LOG(D4)+0.967757*LOG(E4)),2)</f>
        <v>0.25</v>
      </c>
      <c r="Z4" s="22">
        <f t="shared" ref="Z4:Z43" si="15">HLOOKUP($D4,V$3:Y$43,MATCH($A4,$A$3:$A$43,0),1)</f>
        <v>0.28000000000000003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0.25</v>
      </c>
      <c r="AB4" s="22">
        <f t="shared" ref="AB4:AB43" si="17">ROUND(10^(1.979213*LOG(D4)+0.998347*LOG(E4)-4.369281),2)</f>
        <v>0.28999999999999998</v>
      </c>
      <c r="AC4" s="22">
        <f t="shared" ref="AC4:AC43" si="18">ROUND(10^(1.904401*LOG(D4)+1.062478*LOG(E4)-4.348104),2)</f>
        <v>0.28999999999999998</v>
      </c>
      <c r="AD4" s="22">
        <f t="shared" ref="AD4:AD43" si="19">ROUND(10^(1.640825*LOG(D4)+1.080387*LOG(E4)-3.976731),2)</f>
        <v>0.33</v>
      </c>
      <c r="AE4" s="22">
        <f t="shared" ref="AE4:AE43" si="20">ROUND(10^(1.90887*LOG(D4)+1.088002*LOG(E4)-4.431495),2)</f>
        <v>0.26</v>
      </c>
      <c r="AF4" s="22">
        <f t="shared" ref="AF4:AF43" si="21">HLOOKUP($D4,AA$3:AE$43,MATCH($A4,$A$3:$A$43,0),1)</f>
        <v>0.28999999999999998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0.24</v>
      </c>
      <c r="AH4" s="22">
        <f t="shared" ref="AH4:AH43" si="23">ROUND(10^(1.93813902*LOG(D4)+0.96697002*LOG(E4)-4.32216295),2)</f>
        <v>0.26</v>
      </c>
      <c r="AI4" s="22">
        <f t="shared" ref="AI4:AI43" si="24">ROUND(10^(1.82464098*LOG(D4)+0.97625989*LOG(E4)-4.15096808),2)</f>
        <v>0.28000000000000003</v>
      </c>
      <c r="AJ4" s="22">
        <f t="shared" ref="AJ4:AJ43" si="25">HLOOKUP($D4,AG$3:AI$43,MATCH($A4,$A$3:$A$43,0),1)</f>
        <v>0.26</v>
      </c>
    </row>
    <row r="5" spans="1:36" ht="12.95" customHeight="1">
      <c r="A5" s="21">
        <v>232</v>
      </c>
      <c r="B5" s="78" t="s">
        <v>541</v>
      </c>
      <c r="C5" s="79"/>
      <c r="D5" s="21">
        <v>6</v>
      </c>
      <c r="E5" s="21">
        <v>10</v>
      </c>
      <c r="F5" s="4">
        <f t="shared" si="0"/>
        <v>0.01</v>
      </c>
      <c r="G5" s="5" t="s">
        <v>550</v>
      </c>
      <c r="H5" s="21" t="s">
        <v>551</v>
      </c>
      <c r="I5" s="21" t="s">
        <v>552</v>
      </c>
      <c r="J5" s="1" t="s">
        <v>15</v>
      </c>
      <c r="K5" s="22">
        <f t="shared" si="1"/>
        <v>0.02</v>
      </c>
      <c r="L5" s="22">
        <f t="shared" si="2"/>
        <v>0.02</v>
      </c>
      <c r="M5" s="22">
        <f t="shared" si="3"/>
        <v>0.02</v>
      </c>
      <c r="N5" s="22">
        <f t="shared" si="4"/>
        <v>0.02</v>
      </c>
      <c r="O5" s="22">
        <f t="shared" si="5"/>
        <v>0.02</v>
      </c>
      <c r="P5" s="22">
        <f t="shared" ref="P5:P43" si="26">HLOOKUP($D5,K$3:O$43,MATCH(A5,$A$3:$A$43,0),1)</f>
        <v>0.02</v>
      </c>
      <c r="Q5" s="22">
        <f t="shared" si="6"/>
        <v>0.02</v>
      </c>
      <c r="R5" s="22">
        <f t="shared" si="7"/>
        <v>0.02</v>
      </c>
      <c r="S5" s="22">
        <f t="shared" si="8"/>
        <v>0.02</v>
      </c>
      <c r="T5" s="22">
        <f t="shared" si="9"/>
        <v>0.02</v>
      </c>
      <c r="U5" s="22">
        <f t="shared" si="10"/>
        <v>0.02</v>
      </c>
      <c r="V5" s="22">
        <f t="shared" si="11"/>
        <v>0.02</v>
      </c>
      <c r="W5" s="22">
        <f t="shared" si="12"/>
        <v>0.02</v>
      </c>
      <c r="X5" s="22">
        <f t="shared" si="13"/>
        <v>0.02</v>
      </c>
      <c r="Y5" s="22">
        <f t="shared" si="14"/>
        <v>0.01</v>
      </c>
      <c r="Z5" s="22">
        <f t="shared" si="15"/>
        <v>0.02</v>
      </c>
      <c r="AA5" s="22">
        <f t="shared" si="16"/>
        <v>0.02</v>
      </c>
      <c r="AB5" s="22">
        <f t="shared" si="17"/>
        <v>0.01</v>
      </c>
      <c r="AC5" s="22">
        <f t="shared" si="18"/>
        <v>0.02</v>
      </c>
      <c r="AD5" s="22">
        <f t="shared" si="19"/>
        <v>0.02</v>
      </c>
      <c r="AE5" s="22">
        <f t="shared" si="20"/>
        <v>0.01</v>
      </c>
      <c r="AF5" s="22">
        <f t="shared" si="21"/>
        <v>0.02</v>
      </c>
      <c r="AG5" s="22">
        <f t="shared" si="22"/>
        <v>0.01</v>
      </c>
      <c r="AH5" s="22">
        <f t="shared" si="23"/>
        <v>0.01</v>
      </c>
      <c r="AI5" s="22">
        <f t="shared" si="24"/>
        <v>0.02</v>
      </c>
      <c r="AJ5" s="22">
        <f t="shared" si="25"/>
        <v>0.01</v>
      </c>
    </row>
    <row r="6" spans="1:36" ht="12.95" customHeight="1">
      <c r="A6" s="21">
        <v>233</v>
      </c>
      <c r="B6" s="78" t="s">
        <v>542</v>
      </c>
      <c r="C6" s="79"/>
      <c r="D6" s="21">
        <v>18</v>
      </c>
      <c r="E6" s="21">
        <v>16</v>
      </c>
      <c r="F6" s="4">
        <f t="shared" si="0"/>
        <v>0.19</v>
      </c>
      <c r="G6" s="5" t="s">
        <v>550</v>
      </c>
      <c r="H6" s="21"/>
      <c r="I6" s="21"/>
      <c r="J6" s="1" t="s">
        <v>15</v>
      </c>
      <c r="K6" s="22">
        <f t="shared" si="1"/>
        <v>0.19</v>
      </c>
      <c r="L6" s="22">
        <f t="shared" si="2"/>
        <v>0.21</v>
      </c>
      <c r="M6" s="22">
        <f t="shared" si="3"/>
        <v>0.21</v>
      </c>
      <c r="N6" s="22">
        <f t="shared" si="4"/>
        <v>0.21</v>
      </c>
      <c r="O6" s="22">
        <f t="shared" si="5"/>
        <v>0.21</v>
      </c>
      <c r="P6" s="22">
        <f t="shared" si="26"/>
        <v>0.21</v>
      </c>
      <c r="Q6" s="22">
        <f t="shared" si="6"/>
        <v>0.19</v>
      </c>
      <c r="R6" s="22">
        <f t="shared" si="7"/>
        <v>0.21</v>
      </c>
      <c r="S6" s="22">
        <f t="shared" si="8"/>
        <v>0.21</v>
      </c>
      <c r="T6" s="22">
        <f t="shared" si="9"/>
        <v>0.22</v>
      </c>
      <c r="U6" s="22">
        <f t="shared" si="10"/>
        <v>0.21</v>
      </c>
      <c r="V6" s="22">
        <f t="shared" si="11"/>
        <v>0.21</v>
      </c>
      <c r="W6" s="22">
        <f t="shared" si="12"/>
        <v>0.2</v>
      </c>
      <c r="X6" s="22">
        <f t="shared" si="13"/>
        <v>0.21</v>
      </c>
      <c r="Y6" s="22">
        <f t="shared" si="14"/>
        <v>0.18</v>
      </c>
      <c r="Z6" s="22">
        <f t="shared" si="15"/>
        <v>0.2</v>
      </c>
      <c r="AA6" s="22">
        <f t="shared" si="16"/>
        <v>0.19</v>
      </c>
      <c r="AB6" s="22">
        <f t="shared" si="17"/>
        <v>0.21</v>
      </c>
      <c r="AC6" s="22">
        <f t="shared" si="18"/>
        <v>0.21</v>
      </c>
      <c r="AD6" s="22">
        <f t="shared" si="19"/>
        <v>0.24</v>
      </c>
      <c r="AE6" s="22">
        <f t="shared" si="20"/>
        <v>0.19</v>
      </c>
      <c r="AF6" s="22">
        <f t="shared" si="21"/>
        <v>0.21</v>
      </c>
      <c r="AG6" s="22">
        <f t="shared" si="22"/>
        <v>0.18</v>
      </c>
      <c r="AH6" s="22">
        <f t="shared" si="23"/>
        <v>0.19</v>
      </c>
      <c r="AI6" s="22">
        <f t="shared" si="24"/>
        <v>0.21</v>
      </c>
      <c r="AJ6" s="22">
        <f t="shared" si="25"/>
        <v>0.19</v>
      </c>
    </row>
    <row r="7" spans="1:36" ht="12.95" customHeight="1">
      <c r="A7" s="21">
        <v>234</v>
      </c>
      <c r="B7" s="78" t="s">
        <v>542</v>
      </c>
      <c r="C7" s="79"/>
      <c r="D7" s="21">
        <v>8</v>
      </c>
      <c r="E7" s="21">
        <v>9</v>
      </c>
      <c r="F7" s="4">
        <f t="shared" si="0"/>
        <v>0.02</v>
      </c>
      <c r="G7" s="5" t="s">
        <v>550</v>
      </c>
      <c r="H7" s="21" t="s">
        <v>551</v>
      </c>
      <c r="I7" s="21" t="s">
        <v>552</v>
      </c>
      <c r="J7" s="1" t="s">
        <v>15</v>
      </c>
      <c r="K7" s="22">
        <f t="shared" si="1"/>
        <v>0.03</v>
      </c>
      <c r="L7" s="22">
        <f t="shared" si="2"/>
        <v>0.03</v>
      </c>
      <c r="M7" s="22">
        <f t="shared" si="3"/>
        <v>0.03</v>
      </c>
      <c r="N7" s="22">
        <f t="shared" si="4"/>
        <v>0.03</v>
      </c>
      <c r="O7" s="22">
        <f t="shared" si="5"/>
        <v>0.03</v>
      </c>
      <c r="P7" s="22">
        <f t="shared" si="26"/>
        <v>0.03</v>
      </c>
      <c r="Q7" s="22">
        <f t="shared" si="6"/>
        <v>0.03</v>
      </c>
      <c r="R7" s="22">
        <f t="shared" si="7"/>
        <v>0.02</v>
      </c>
      <c r="S7" s="22">
        <f t="shared" si="8"/>
        <v>0.03</v>
      </c>
      <c r="T7" s="22">
        <f t="shared" si="9"/>
        <v>0.03</v>
      </c>
      <c r="U7" s="22">
        <f t="shared" si="10"/>
        <v>0.03</v>
      </c>
      <c r="V7" s="22">
        <f t="shared" si="11"/>
        <v>0.03</v>
      </c>
      <c r="W7" s="22">
        <f t="shared" si="12"/>
        <v>0.03</v>
      </c>
      <c r="X7" s="22">
        <f t="shared" si="13"/>
        <v>0.03</v>
      </c>
      <c r="Y7" s="22">
        <f t="shared" si="14"/>
        <v>0.02</v>
      </c>
      <c r="Z7" s="22">
        <f t="shared" si="15"/>
        <v>0.03</v>
      </c>
      <c r="AA7" s="22">
        <f t="shared" si="16"/>
        <v>0.02</v>
      </c>
      <c r="AB7" s="22">
        <f t="shared" si="17"/>
        <v>0.02</v>
      </c>
      <c r="AC7" s="22">
        <f t="shared" si="18"/>
        <v>0.02</v>
      </c>
      <c r="AD7" s="22">
        <f t="shared" si="19"/>
        <v>0.03</v>
      </c>
      <c r="AE7" s="22">
        <f t="shared" si="20"/>
        <v>0.02</v>
      </c>
      <c r="AF7" s="22">
        <f t="shared" si="21"/>
        <v>0.02</v>
      </c>
      <c r="AG7" s="22">
        <f t="shared" si="22"/>
        <v>0.02</v>
      </c>
      <c r="AH7" s="22">
        <f t="shared" si="23"/>
        <v>0.02</v>
      </c>
      <c r="AI7" s="22">
        <f t="shared" si="24"/>
        <v>0.03</v>
      </c>
      <c r="AJ7" s="22">
        <f t="shared" si="25"/>
        <v>0.02</v>
      </c>
    </row>
    <row r="8" spans="1:36" ht="12.95" customHeight="1">
      <c r="A8" s="21">
        <v>235</v>
      </c>
      <c r="B8" s="78" t="s">
        <v>542</v>
      </c>
      <c r="C8" s="79"/>
      <c r="D8" s="21">
        <v>8</v>
      </c>
      <c r="E8" s="21">
        <v>8</v>
      </c>
      <c r="F8" s="4">
        <f t="shared" si="0"/>
        <v>0.02</v>
      </c>
      <c r="G8" s="5"/>
      <c r="H8" s="21" t="s">
        <v>551</v>
      </c>
      <c r="I8" s="21" t="s">
        <v>552</v>
      </c>
      <c r="J8" s="1" t="s">
        <v>15</v>
      </c>
      <c r="K8" s="22">
        <f t="shared" si="1"/>
        <v>0.02</v>
      </c>
      <c r="L8" s="22">
        <f t="shared" si="2"/>
        <v>0.02</v>
      </c>
      <c r="M8" s="22">
        <f t="shared" si="3"/>
        <v>0.02</v>
      </c>
      <c r="N8" s="22">
        <f t="shared" si="4"/>
        <v>0.02</v>
      </c>
      <c r="O8" s="22">
        <f t="shared" si="5"/>
        <v>0.02</v>
      </c>
      <c r="P8" s="22">
        <f t="shared" si="26"/>
        <v>0.02</v>
      </c>
      <c r="Q8" s="22">
        <f t="shared" si="6"/>
        <v>0.02</v>
      </c>
      <c r="R8" s="22">
        <f t="shared" si="7"/>
        <v>0.02</v>
      </c>
      <c r="S8" s="22">
        <f t="shared" si="8"/>
        <v>0.02</v>
      </c>
      <c r="T8" s="22">
        <f t="shared" si="9"/>
        <v>0.02</v>
      </c>
      <c r="U8" s="22">
        <f t="shared" si="10"/>
        <v>0.02</v>
      </c>
      <c r="V8" s="22">
        <f t="shared" si="11"/>
        <v>0.02</v>
      </c>
      <c r="W8" s="22">
        <f t="shared" si="12"/>
        <v>0.02</v>
      </c>
      <c r="X8" s="22">
        <f t="shared" si="13"/>
        <v>0.02</v>
      </c>
      <c r="Y8" s="22">
        <f t="shared" si="14"/>
        <v>0.02</v>
      </c>
      <c r="Z8" s="22">
        <f t="shared" si="15"/>
        <v>0.02</v>
      </c>
      <c r="AA8" s="22">
        <f t="shared" si="16"/>
        <v>0.02</v>
      </c>
      <c r="AB8" s="22">
        <f t="shared" si="17"/>
        <v>0.02</v>
      </c>
      <c r="AC8" s="22">
        <f t="shared" si="18"/>
        <v>0.02</v>
      </c>
      <c r="AD8" s="22">
        <f t="shared" si="19"/>
        <v>0.03</v>
      </c>
      <c r="AE8" s="22">
        <f t="shared" si="20"/>
        <v>0.02</v>
      </c>
      <c r="AF8" s="22">
        <f t="shared" si="21"/>
        <v>0.02</v>
      </c>
      <c r="AG8" s="22">
        <f t="shared" si="22"/>
        <v>0.02</v>
      </c>
      <c r="AH8" s="22">
        <f t="shared" si="23"/>
        <v>0.02</v>
      </c>
      <c r="AI8" s="22">
        <f t="shared" si="24"/>
        <v>0.02</v>
      </c>
      <c r="AJ8" s="22">
        <f t="shared" si="25"/>
        <v>0.02</v>
      </c>
    </row>
    <row r="9" spans="1:36" ht="12.95" customHeight="1">
      <c r="A9" s="21">
        <v>236</v>
      </c>
      <c r="B9" s="78" t="s">
        <v>543</v>
      </c>
      <c r="C9" s="79"/>
      <c r="D9" s="21">
        <v>28</v>
      </c>
      <c r="E9" s="21">
        <v>18</v>
      </c>
      <c r="F9" s="4">
        <f t="shared" si="0"/>
        <v>0.5</v>
      </c>
      <c r="G9" s="5"/>
      <c r="H9" s="21" t="s">
        <v>551</v>
      </c>
      <c r="I9" s="21" t="s">
        <v>552</v>
      </c>
      <c r="J9" s="1" t="s">
        <v>15</v>
      </c>
      <c r="K9" s="22">
        <f t="shared" si="1"/>
        <v>0.47</v>
      </c>
      <c r="L9" s="22">
        <f t="shared" si="2"/>
        <v>0.53</v>
      </c>
      <c r="M9" s="22">
        <f t="shared" si="3"/>
        <v>0.52</v>
      </c>
      <c r="N9" s="22">
        <f t="shared" si="4"/>
        <v>0.52</v>
      </c>
      <c r="O9" s="22">
        <f t="shared" si="5"/>
        <v>0.53</v>
      </c>
      <c r="P9" s="22">
        <f t="shared" si="26"/>
        <v>0.52</v>
      </c>
      <c r="Q9" s="22">
        <f t="shared" si="6"/>
        <v>0.48</v>
      </c>
      <c r="R9" s="22">
        <f t="shared" si="7"/>
        <v>0.54</v>
      </c>
      <c r="S9" s="22">
        <f t="shared" si="8"/>
        <v>0.53</v>
      </c>
      <c r="T9" s="22">
        <f t="shared" si="9"/>
        <v>0.53</v>
      </c>
      <c r="U9" s="22">
        <f t="shared" si="10"/>
        <v>0.53</v>
      </c>
      <c r="V9" s="22">
        <f t="shared" si="11"/>
        <v>0.56000000000000005</v>
      </c>
      <c r="W9" s="22">
        <f t="shared" si="12"/>
        <v>0.52</v>
      </c>
      <c r="X9" s="22">
        <f t="shared" si="13"/>
        <v>0.52</v>
      </c>
      <c r="Y9" s="22">
        <f t="shared" si="14"/>
        <v>0.5</v>
      </c>
      <c r="Z9" s="22">
        <f t="shared" si="15"/>
        <v>0.52</v>
      </c>
      <c r="AA9" s="22">
        <f t="shared" si="16"/>
        <v>0.46</v>
      </c>
      <c r="AB9" s="22">
        <f t="shared" si="17"/>
        <v>0.56000000000000005</v>
      </c>
      <c r="AC9" s="22">
        <f t="shared" si="18"/>
        <v>0.55000000000000004</v>
      </c>
      <c r="AD9" s="22">
        <f t="shared" si="19"/>
        <v>0.56999999999999995</v>
      </c>
      <c r="AE9" s="22">
        <f t="shared" si="20"/>
        <v>0.5</v>
      </c>
      <c r="AF9" s="22">
        <f t="shared" si="21"/>
        <v>0.55000000000000004</v>
      </c>
      <c r="AG9" s="22">
        <f t="shared" si="22"/>
        <v>0.47</v>
      </c>
      <c r="AH9" s="22">
        <f t="shared" si="23"/>
        <v>0.5</v>
      </c>
      <c r="AI9" s="22">
        <f t="shared" si="24"/>
        <v>0.52</v>
      </c>
      <c r="AJ9" s="22">
        <f t="shared" si="25"/>
        <v>0.5</v>
      </c>
    </row>
    <row r="10" spans="1:36" ht="12.95" customHeight="1">
      <c r="A10" s="21">
        <v>237</v>
      </c>
      <c r="B10" s="78" t="s">
        <v>544</v>
      </c>
      <c r="C10" s="79"/>
      <c r="D10" s="21">
        <v>12</v>
      </c>
      <c r="E10" s="21">
        <v>7</v>
      </c>
      <c r="F10" s="63">
        <v>0.05</v>
      </c>
      <c r="G10" s="5"/>
      <c r="H10" s="21" t="s">
        <v>551</v>
      </c>
      <c r="I10" s="21" t="s">
        <v>552</v>
      </c>
      <c r="J10" s="1" t="s">
        <v>15</v>
      </c>
      <c r="K10" s="22">
        <f t="shared" si="1"/>
        <v>0.04</v>
      </c>
      <c r="L10" s="22">
        <f t="shared" si="2"/>
        <v>0.04</v>
      </c>
      <c r="M10" s="22">
        <f t="shared" si="3"/>
        <v>0.04</v>
      </c>
      <c r="N10" s="22">
        <f t="shared" si="4"/>
        <v>0.04</v>
      </c>
      <c r="O10" s="22">
        <f t="shared" si="5"/>
        <v>0.05</v>
      </c>
      <c r="P10" s="22">
        <f t="shared" si="26"/>
        <v>0.04</v>
      </c>
      <c r="Q10" s="22">
        <f t="shared" si="6"/>
        <v>0.04</v>
      </c>
      <c r="R10" s="22">
        <f t="shared" si="7"/>
        <v>0.04</v>
      </c>
      <c r="S10" s="22">
        <f t="shared" si="8"/>
        <v>0.04</v>
      </c>
      <c r="T10" s="22">
        <f t="shared" si="9"/>
        <v>0.04</v>
      </c>
      <c r="U10" s="22">
        <f t="shared" si="10"/>
        <v>0.04</v>
      </c>
      <c r="V10" s="22">
        <f t="shared" si="11"/>
        <v>0.04</v>
      </c>
      <c r="W10" s="22">
        <f t="shared" si="12"/>
        <v>0.04</v>
      </c>
      <c r="X10" s="22">
        <f t="shared" si="13"/>
        <v>0.04</v>
      </c>
      <c r="Y10" s="22">
        <f t="shared" si="14"/>
        <v>0.04</v>
      </c>
      <c r="Z10" s="22">
        <f t="shared" si="15"/>
        <v>0.04</v>
      </c>
      <c r="AA10" s="22">
        <f t="shared" si="16"/>
        <v>0.04</v>
      </c>
      <c r="AB10" s="22">
        <f t="shared" si="17"/>
        <v>0.04</v>
      </c>
      <c r="AC10" s="22">
        <f t="shared" si="18"/>
        <v>0.04</v>
      </c>
      <c r="AD10" s="22">
        <f t="shared" si="19"/>
        <v>0.05</v>
      </c>
      <c r="AE10" s="22">
        <f t="shared" si="20"/>
        <v>0.04</v>
      </c>
      <c r="AF10" s="22">
        <f t="shared" si="21"/>
        <v>0.04</v>
      </c>
      <c r="AG10" s="22">
        <f t="shared" si="22"/>
        <v>0.04</v>
      </c>
      <c r="AH10" s="22">
        <f t="shared" si="23"/>
        <v>0.04</v>
      </c>
      <c r="AI10" s="22">
        <f t="shared" si="24"/>
        <v>0.04</v>
      </c>
      <c r="AJ10" s="22">
        <f t="shared" si="25"/>
        <v>0.04</v>
      </c>
    </row>
    <row r="11" spans="1:36" ht="12.95" customHeight="1">
      <c r="A11" s="21">
        <v>238</v>
      </c>
      <c r="B11" s="78" t="s">
        <v>543</v>
      </c>
      <c r="C11" s="79"/>
      <c r="D11" s="21">
        <v>18</v>
      </c>
      <c r="E11" s="21">
        <v>16</v>
      </c>
      <c r="F11" s="4">
        <f t="shared" si="0"/>
        <v>0.19</v>
      </c>
      <c r="G11" s="5" t="s">
        <v>550</v>
      </c>
      <c r="H11" s="21" t="s">
        <v>551</v>
      </c>
      <c r="I11" s="21" t="s">
        <v>552</v>
      </c>
      <c r="J11" s="1" t="s">
        <v>15</v>
      </c>
      <c r="K11" s="22">
        <f t="shared" si="1"/>
        <v>0.19</v>
      </c>
      <c r="L11" s="22">
        <f t="shared" si="2"/>
        <v>0.21</v>
      </c>
      <c r="M11" s="22">
        <f t="shared" si="3"/>
        <v>0.21</v>
      </c>
      <c r="N11" s="22">
        <f t="shared" si="4"/>
        <v>0.21</v>
      </c>
      <c r="O11" s="22">
        <f t="shared" si="5"/>
        <v>0.21</v>
      </c>
      <c r="P11" s="22">
        <f t="shared" si="26"/>
        <v>0.21</v>
      </c>
      <c r="Q11" s="22">
        <f t="shared" si="6"/>
        <v>0.19</v>
      </c>
      <c r="R11" s="22">
        <f t="shared" si="7"/>
        <v>0.21</v>
      </c>
      <c r="S11" s="22">
        <f t="shared" si="8"/>
        <v>0.21</v>
      </c>
      <c r="T11" s="22">
        <f t="shared" si="9"/>
        <v>0.22</v>
      </c>
      <c r="U11" s="22">
        <f t="shared" si="10"/>
        <v>0.21</v>
      </c>
      <c r="V11" s="22">
        <f t="shared" si="11"/>
        <v>0.21</v>
      </c>
      <c r="W11" s="22">
        <f t="shared" si="12"/>
        <v>0.2</v>
      </c>
      <c r="X11" s="22">
        <f t="shared" si="13"/>
        <v>0.21</v>
      </c>
      <c r="Y11" s="22">
        <f t="shared" si="14"/>
        <v>0.18</v>
      </c>
      <c r="Z11" s="22">
        <f t="shared" si="15"/>
        <v>0.2</v>
      </c>
      <c r="AA11" s="22">
        <f t="shared" si="16"/>
        <v>0.19</v>
      </c>
      <c r="AB11" s="22">
        <f t="shared" si="17"/>
        <v>0.21</v>
      </c>
      <c r="AC11" s="22">
        <f t="shared" si="18"/>
        <v>0.21</v>
      </c>
      <c r="AD11" s="22">
        <f t="shared" si="19"/>
        <v>0.24</v>
      </c>
      <c r="AE11" s="22">
        <f t="shared" si="20"/>
        <v>0.19</v>
      </c>
      <c r="AF11" s="22">
        <f t="shared" si="21"/>
        <v>0.21</v>
      </c>
      <c r="AG11" s="22">
        <f t="shared" si="22"/>
        <v>0.18</v>
      </c>
      <c r="AH11" s="22">
        <f t="shared" si="23"/>
        <v>0.19</v>
      </c>
      <c r="AI11" s="22">
        <f t="shared" si="24"/>
        <v>0.21</v>
      </c>
      <c r="AJ11" s="22">
        <f t="shared" si="25"/>
        <v>0.19</v>
      </c>
    </row>
    <row r="12" spans="1:36" ht="12.95" customHeight="1">
      <c r="A12" s="21">
        <v>239</v>
      </c>
      <c r="B12" s="78" t="s">
        <v>543</v>
      </c>
      <c r="C12" s="79"/>
      <c r="D12" s="21">
        <v>8</v>
      </c>
      <c r="E12" s="21">
        <v>12</v>
      </c>
      <c r="F12" s="4">
        <f t="shared" si="0"/>
        <v>0.03</v>
      </c>
      <c r="G12" s="5" t="s">
        <v>550</v>
      </c>
      <c r="H12" s="21" t="s">
        <v>551</v>
      </c>
      <c r="I12" s="21" t="s">
        <v>552</v>
      </c>
      <c r="J12" s="1" t="s">
        <v>15</v>
      </c>
      <c r="K12" s="22">
        <f t="shared" si="1"/>
        <v>0.04</v>
      </c>
      <c r="L12" s="22">
        <f t="shared" si="2"/>
        <v>0.03</v>
      </c>
      <c r="M12" s="22">
        <f t="shared" si="3"/>
        <v>0.04</v>
      </c>
      <c r="N12" s="22">
        <f t="shared" si="4"/>
        <v>0.04</v>
      </c>
      <c r="O12" s="22">
        <f t="shared" si="5"/>
        <v>0.04</v>
      </c>
      <c r="P12" s="22">
        <f t="shared" si="26"/>
        <v>0.04</v>
      </c>
      <c r="Q12" s="22">
        <f t="shared" si="6"/>
        <v>0.03</v>
      </c>
      <c r="R12" s="22">
        <f t="shared" si="7"/>
        <v>0.03</v>
      </c>
      <c r="S12" s="22">
        <f t="shared" si="8"/>
        <v>0.04</v>
      </c>
      <c r="T12" s="22">
        <f t="shared" si="9"/>
        <v>0.04</v>
      </c>
      <c r="U12" s="22">
        <f t="shared" si="10"/>
        <v>0.03</v>
      </c>
      <c r="V12" s="22">
        <f t="shared" si="11"/>
        <v>0.03</v>
      </c>
      <c r="W12" s="22">
        <f t="shared" si="12"/>
        <v>0.03</v>
      </c>
      <c r="X12" s="22">
        <f t="shared" si="13"/>
        <v>0.04</v>
      </c>
      <c r="Y12" s="22">
        <f t="shared" si="14"/>
        <v>0.03</v>
      </c>
      <c r="Z12" s="22">
        <f t="shared" si="15"/>
        <v>0.03</v>
      </c>
      <c r="AA12" s="22">
        <f t="shared" si="16"/>
        <v>0.03</v>
      </c>
      <c r="AB12" s="22">
        <f t="shared" si="17"/>
        <v>0.03</v>
      </c>
      <c r="AC12" s="22">
        <f t="shared" si="18"/>
        <v>0.03</v>
      </c>
      <c r="AD12" s="22">
        <f t="shared" si="19"/>
        <v>0.05</v>
      </c>
      <c r="AE12" s="22">
        <f t="shared" si="20"/>
        <v>0.03</v>
      </c>
      <c r="AF12" s="22">
        <f t="shared" si="21"/>
        <v>0.03</v>
      </c>
      <c r="AG12" s="22">
        <f t="shared" si="22"/>
        <v>0.03</v>
      </c>
      <c r="AH12" s="22">
        <f t="shared" si="23"/>
        <v>0.03</v>
      </c>
      <c r="AI12" s="22">
        <f t="shared" si="24"/>
        <v>0.04</v>
      </c>
      <c r="AJ12" s="22">
        <f t="shared" si="25"/>
        <v>0.03</v>
      </c>
    </row>
    <row r="13" spans="1:36" ht="12.95" customHeight="1">
      <c r="A13" s="21">
        <v>240</v>
      </c>
      <c r="B13" s="78" t="s">
        <v>544</v>
      </c>
      <c r="C13" s="79"/>
      <c r="D13" s="21">
        <v>20</v>
      </c>
      <c r="E13" s="21">
        <v>11</v>
      </c>
      <c r="F13" s="63">
        <v>0.19</v>
      </c>
      <c r="G13" s="5"/>
      <c r="H13" s="21" t="s">
        <v>551</v>
      </c>
      <c r="I13" s="21" t="s">
        <v>552</v>
      </c>
      <c r="J13" s="1" t="s">
        <v>15</v>
      </c>
      <c r="K13" s="22">
        <f t="shared" si="1"/>
        <v>0.16</v>
      </c>
      <c r="L13" s="22">
        <f t="shared" si="2"/>
        <v>0.17</v>
      </c>
      <c r="M13" s="22">
        <f t="shared" si="3"/>
        <v>0.16</v>
      </c>
      <c r="N13" s="22">
        <f t="shared" si="4"/>
        <v>0.17</v>
      </c>
      <c r="O13" s="22">
        <f t="shared" si="5"/>
        <v>0.18</v>
      </c>
      <c r="P13" s="22">
        <f t="shared" si="26"/>
        <v>0.17</v>
      </c>
      <c r="Q13" s="22">
        <f t="shared" si="6"/>
        <v>0.16</v>
      </c>
      <c r="R13" s="22">
        <f t="shared" si="7"/>
        <v>0.17</v>
      </c>
      <c r="S13" s="22">
        <f t="shared" si="8"/>
        <v>0.17</v>
      </c>
      <c r="T13" s="22">
        <f t="shared" si="9"/>
        <v>0.16</v>
      </c>
      <c r="U13" s="22">
        <f t="shared" si="10"/>
        <v>0.17</v>
      </c>
      <c r="V13" s="22">
        <f t="shared" si="11"/>
        <v>0.18</v>
      </c>
      <c r="W13" s="22">
        <f t="shared" si="12"/>
        <v>0.17</v>
      </c>
      <c r="X13" s="22">
        <f t="shared" si="13"/>
        <v>0.17</v>
      </c>
      <c r="Y13" s="22">
        <f t="shared" si="14"/>
        <v>0.16</v>
      </c>
      <c r="Z13" s="22">
        <f t="shared" si="15"/>
        <v>0.17</v>
      </c>
      <c r="AA13" s="22">
        <f t="shared" si="16"/>
        <v>0.16</v>
      </c>
      <c r="AB13" s="22">
        <f t="shared" si="17"/>
        <v>0.18</v>
      </c>
      <c r="AC13" s="22">
        <f t="shared" si="18"/>
        <v>0.17</v>
      </c>
      <c r="AD13" s="22">
        <f t="shared" si="19"/>
        <v>0.19</v>
      </c>
      <c r="AE13" s="22">
        <f t="shared" si="20"/>
        <v>0.15</v>
      </c>
      <c r="AF13" s="22">
        <f t="shared" si="21"/>
        <v>0.18</v>
      </c>
      <c r="AG13" s="22">
        <f t="shared" si="22"/>
        <v>0.16</v>
      </c>
      <c r="AH13" s="22">
        <f t="shared" si="23"/>
        <v>0.16</v>
      </c>
      <c r="AI13" s="22">
        <f t="shared" si="24"/>
        <v>0.17</v>
      </c>
      <c r="AJ13" s="22">
        <f t="shared" si="25"/>
        <v>0.16</v>
      </c>
    </row>
    <row r="14" spans="1:36" ht="12.95" customHeight="1">
      <c r="A14" s="21">
        <v>241</v>
      </c>
      <c r="B14" s="78" t="s">
        <v>543</v>
      </c>
      <c r="C14" s="79"/>
      <c r="D14" s="21">
        <v>16</v>
      </c>
      <c r="E14" s="21">
        <v>16</v>
      </c>
      <c r="F14" s="4">
        <f t="shared" si="0"/>
        <v>0.15</v>
      </c>
      <c r="G14" s="5"/>
      <c r="H14" s="21" t="s">
        <v>551</v>
      </c>
      <c r="I14" s="21" t="s">
        <v>552</v>
      </c>
      <c r="J14" s="1" t="s">
        <v>15</v>
      </c>
      <c r="K14" s="22">
        <f t="shared" si="1"/>
        <v>0.16</v>
      </c>
      <c r="L14" s="22">
        <f t="shared" si="2"/>
        <v>0.17</v>
      </c>
      <c r="M14" s="22">
        <f t="shared" si="3"/>
        <v>0.17</v>
      </c>
      <c r="N14" s="22">
        <f t="shared" si="4"/>
        <v>0.17</v>
      </c>
      <c r="O14" s="22">
        <f t="shared" si="5"/>
        <v>0.17</v>
      </c>
      <c r="P14" s="22">
        <f t="shared" si="26"/>
        <v>0.17</v>
      </c>
      <c r="Q14" s="22">
        <f t="shared" si="6"/>
        <v>0.15</v>
      </c>
      <c r="R14" s="22">
        <f t="shared" si="7"/>
        <v>0.17</v>
      </c>
      <c r="S14" s="22">
        <f t="shared" si="8"/>
        <v>0.17</v>
      </c>
      <c r="T14" s="22">
        <f t="shared" si="9"/>
        <v>0.18</v>
      </c>
      <c r="U14" s="22">
        <f t="shared" si="10"/>
        <v>0.17</v>
      </c>
      <c r="V14" s="22">
        <f t="shared" si="11"/>
        <v>0.17</v>
      </c>
      <c r="W14" s="22">
        <f t="shared" si="12"/>
        <v>0.16</v>
      </c>
      <c r="X14" s="22">
        <f t="shared" si="13"/>
        <v>0.17</v>
      </c>
      <c r="Y14" s="22">
        <f t="shared" si="14"/>
        <v>0.14000000000000001</v>
      </c>
      <c r="Z14" s="22">
        <f t="shared" si="15"/>
        <v>0.16</v>
      </c>
      <c r="AA14" s="22">
        <f t="shared" si="16"/>
        <v>0.15</v>
      </c>
      <c r="AB14" s="22">
        <f t="shared" si="17"/>
        <v>0.16</v>
      </c>
      <c r="AC14" s="22">
        <f t="shared" si="18"/>
        <v>0.17</v>
      </c>
      <c r="AD14" s="22">
        <f t="shared" si="19"/>
        <v>0.2</v>
      </c>
      <c r="AE14" s="22">
        <f t="shared" si="20"/>
        <v>0.15</v>
      </c>
      <c r="AF14" s="22">
        <f t="shared" si="21"/>
        <v>0.16</v>
      </c>
      <c r="AG14" s="22">
        <f t="shared" si="22"/>
        <v>0.14000000000000001</v>
      </c>
      <c r="AH14" s="22">
        <f t="shared" si="23"/>
        <v>0.15</v>
      </c>
      <c r="AI14" s="22">
        <f t="shared" si="24"/>
        <v>0.17</v>
      </c>
      <c r="AJ14" s="22">
        <f t="shared" si="25"/>
        <v>0.15</v>
      </c>
    </row>
    <row r="15" spans="1:36" ht="12.95" customHeight="1">
      <c r="A15" s="21">
        <v>242</v>
      </c>
      <c r="B15" s="78" t="s">
        <v>543</v>
      </c>
      <c r="C15" s="79"/>
      <c r="D15" s="21">
        <v>18</v>
      </c>
      <c r="E15" s="21">
        <v>16</v>
      </c>
      <c r="F15" s="4">
        <f t="shared" si="0"/>
        <v>0.19</v>
      </c>
      <c r="G15" s="5"/>
      <c r="H15" s="21" t="s">
        <v>551</v>
      </c>
      <c r="I15" s="21" t="s">
        <v>552</v>
      </c>
      <c r="J15" s="1" t="s">
        <v>15</v>
      </c>
      <c r="K15" s="22">
        <f t="shared" si="1"/>
        <v>0.19</v>
      </c>
      <c r="L15" s="22">
        <f t="shared" si="2"/>
        <v>0.21</v>
      </c>
      <c r="M15" s="22">
        <f t="shared" si="3"/>
        <v>0.21</v>
      </c>
      <c r="N15" s="22">
        <f t="shared" si="4"/>
        <v>0.21</v>
      </c>
      <c r="O15" s="22">
        <f t="shared" si="5"/>
        <v>0.21</v>
      </c>
      <c r="P15" s="22">
        <f t="shared" si="26"/>
        <v>0.21</v>
      </c>
      <c r="Q15" s="22">
        <f t="shared" si="6"/>
        <v>0.19</v>
      </c>
      <c r="R15" s="22">
        <f t="shared" si="7"/>
        <v>0.21</v>
      </c>
      <c r="S15" s="22">
        <f t="shared" si="8"/>
        <v>0.21</v>
      </c>
      <c r="T15" s="22">
        <f t="shared" si="9"/>
        <v>0.22</v>
      </c>
      <c r="U15" s="22">
        <f t="shared" si="10"/>
        <v>0.21</v>
      </c>
      <c r="V15" s="22">
        <f t="shared" si="11"/>
        <v>0.21</v>
      </c>
      <c r="W15" s="22">
        <f t="shared" si="12"/>
        <v>0.2</v>
      </c>
      <c r="X15" s="22">
        <f t="shared" si="13"/>
        <v>0.21</v>
      </c>
      <c r="Y15" s="22">
        <f t="shared" si="14"/>
        <v>0.18</v>
      </c>
      <c r="Z15" s="22">
        <f t="shared" si="15"/>
        <v>0.2</v>
      </c>
      <c r="AA15" s="22">
        <f t="shared" si="16"/>
        <v>0.19</v>
      </c>
      <c r="AB15" s="22">
        <f t="shared" si="17"/>
        <v>0.21</v>
      </c>
      <c r="AC15" s="22">
        <f t="shared" si="18"/>
        <v>0.21</v>
      </c>
      <c r="AD15" s="22">
        <f t="shared" si="19"/>
        <v>0.24</v>
      </c>
      <c r="AE15" s="22">
        <f t="shared" si="20"/>
        <v>0.19</v>
      </c>
      <c r="AF15" s="22">
        <f t="shared" si="21"/>
        <v>0.21</v>
      </c>
      <c r="AG15" s="22">
        <f t="shared" si="22"/>
        <v>0.18</v>
      </c>
      <c r="AH15" s="22">
        <f t="shared" si="23"/>
        <v>0.19</v>
      </c>
      <c r="AI15" s="22">
        <f t="shared" si="24"/>
        <v>0.21</v>
      </c>
      <c r="AJ15" s="22">
        <f t="shared" si="25"/>
        <v>0.19</v>
      </c>
    </row>
    <row r="16" spans="1:36" ht="12.95" customHeight="1">
      <c r="A16" s="21">
        <v>243</v>
      </c>
      <c r="B16" s="78" t="s">
        <v>545</v>
      </c>
      <c r="C16" s="79"/>
      <c r="D16" s="21">
        <v>18</v>
      </c>
      <c r="E16" s="21">
        <v>16</v>
      </c>
      <c r="F16" s="4">
        <f t="shared" si="0"/>
        <v>0.19</v>
      </c>
      <c r="G16" s="5" t="s">
        <v>324</v>
      </c>
      <c r="H16" s="21"/>
      <c r="I16" s="21"/>
      <c r="J16" s="1" t="s">
        <v>15</v>
      </c>
      <c r="K16" s="22">
        <f t="shared" si="1"/>
        <v>0.19</v>
      </c>
      <c r="L16" s="22">
        <f t="shared" si="2"/>
        <v>0.21</v>
      </c>
      <c r="M16" s="22">
        <f t="shared" si="3"/>
        <v>0.21</v>
      </c>
      <c r="N16" s="22">
        <f t="shared" si="4"/>
        <v>0.21</v>
      </c>
      <c r="O16" s="22">
        <f t="shared" si="5"/>
        <v>0.21</v>
      </c>
      <c r="P16" s="22">
        <f t="shared" si="26"/>
        <v>0.21</v>
      </c>
      <c r="Q16" s="22">
        <f t="shared" si="6"/>
        <v>0.19</v>
      </c>
      <c r="R16" s="22">
        <f t="shared" si="7"/>
        <v>0.21</v>
      </c>
      <c r="S16" s="22">
        <f t="shared" si="8"/>
        <v>0.21</v>
      </c>
      <c r="T16" s="22">
        <f t="shared" si="9"/>
        <v>0.22</v>
      </c>
      <c r="U16" s="22">
        <f t="shared" si="10"/>
        <v>0.21</v>
      </c>
      <c r="V16" s="22">
        <f t="shared" si="11"/>
        <v>0.21</v>
      </c>
      <c r="W16" s="22">
        <f t="shared" si="12"/>
        <v>0.2</v>
      </c>
      <c r="X16" s="22">
        <f t="shared" si="13"/>
        <v>0.21</v>
      </c>
      <c r="Y16" s="22">
        <f t="shared" si="14"/>
        <v>0.18</v>
      </c>
      <c r="Z16" s="22">
        <f t="shared" si="15"/>
        <v>0.2</v>
      </c>
      <c r="AA16" s="22">
        <f t="shared" si="16"/>
        <v>0.19</v>
      </c>
      <c r="AB16" s="22">
        <f t="shared" si="17"/>
        <v>0.21</v>
      </c>
      <c r="AC16" s="22">
        <f t="shared" si="18"/>
        <v>0.21</v>
      </c>
      <c r="AD16" s="22">
        <f t="shared" si="19"/>
        <v>0.24</v>
      </c>
      <c r="AE16" s="22">
        <f t="shared" si="20"/>
        <v>0.19</v>
      </c>
      <c r="AF16" s="22">
        <f t="shared" si="21"/>
        <v>0.21</v>
      </c>
      <c r="AG16" s="22">
        <f t="shared" si="22"/>
        <v>0.18</v>
      </c>
      <c r="AH16" s="22">
        <f t="shared" si="23"/>
        <v>0.19</v>
      </c>
      <c r="AI16" s="22">
        <f t="shared" si="24"/>
        <v>0.21</v>
      </c>
      <c r="AJ16" s="22">
        <f t="shared" si="25"/>
        <v>0.19</v>
      </c>
    </row>
    <row r="17" spans="1:36" ht="12.95" customHeight="1">
      <c r="A17" s="21">
        <v>244</v>
      </c>
      <c r="B17" s="78" t="s">
        <v>545</v>
      </c>
      <c r="C17" s="79"/>
      <c r="D17" s="21">
        <v>24</v>
      </c>
      <c r="E17" s="21">
        <v>19</v>
      </c>
      <c r="F17" s="4">
        <f t="shared" si="0"/>
        <v>0.39</v>
      </c>
      <c r="G17" s="5" t="s">
        <v>550</v>
      </c>
      <c r="H17" s="21" t="s">
        <v>551</v>
      </c>
      <c r="I17" s="21" t="s">
        <v>552</v>
      </c>
      <c r="J17" s="1" t="s">
        <v>15</v>
      </c>
      <c r="K17" s="22">
        <f t="shared" si="1"/>
        <v>0.38</v>
      </c>
      <c r="L17" s="22">
        <f t="shared" si="2"/>
        <v>0.42</v>
      </c>
      <c r="M17" s="22">
        <f t="shared" si="3"/>
        <v>0.42</v>
      </c>
      <c r="N17" s="22">
        <f t="shared" si="4"/>
        <v>0.42</v>
      </c>
      <c r="O17" s="22">
        <f t="shared" si="5"/>
        <v>0.42</v>
      </c>
      <c r="P17" s="22">
        <f t="shared" si="26"/>
        <v>0.42</v>
      </c>
      <c r="Q17" s="22">
        <f t="shared" si="6"/>
        <v>0.38</v>
      </c>
      <c r="R17" s="22">
        <f t="shared" si="7"/>
        <v>0.43</v>
      </c>
      <c r="S17" s="22">
        <f t="shared" si="8"/>
        <v>0.43</v>
      </c>
      <c r="T17" s="22">
        <f t="shared" si="9"/>
        <v>0.44</v>
      </c>
      <c r="U17" s="22">
        <f t="shared" si="10"/>
        <v>0.43</v>
      </c>
      <c r="V17" s="22">
        <f t="shared" si="11"/>
        <v>0.44</v>
      </c>
      <c r="W17" s="22">
        <f t="shared" si="12"/>
        <v>0.41</v>
      </c>
      <c r="X17" s="22">
        <f t="shared" si="13"/>
        <v>0.42</v>
      </c>
      <c r="Y17" s="22">
        <f t="shared" si="14"/>
        <v>0.38</v>
      </c>
      <c r="Z17" s="22">
        <f t="shared" si="15"/>
        <v>0.42</v>
      </c>
      <c r="AA17" s="22">
        <f t="shared" si="16"/>
        <v>0.37</v>
      </c>
      <c r="AB17" s="22">
        <f t="shared" si="17"/>
        <v>0.44</v>
      </c>
      <c r="AC17" s="22">
        <f t="shared" si="18"/>
        <v>0.44</v>
      </c>
      <c r="AD17" s="22">
        <f t="shared" si="19"/>
        <v>0.47</v>
      </c>
      <c r="AE17" s="22">
        <f t="shared" si="20"/>
        <v>0.39</v>
      </c>
      <c r="AF17" s="22">
        <f t="shared" si="21"/>
        <v>0.44</v>
      </c>
      <c r="AG17" s="22">
        <f t="shared" si="22"/>
        <v>0.36</v>
      </c>
      <c r="AH17" s="22">
        <f t="shared" si="23"/>
        <v>0.39</v>
      </c>
      <c r="AI17" s="22">
        <f t="shared" si="24"/>
        <v>0.41</v>
      </c>
      <c r="AJ17" s="22">
        <f t="shared" si="25"/>
        <v>0.39</v>
      </c>
    </row>
    <row r="18" spans="1:36" ht="12.95" customHeight="1">
      <c r="A18" s="21">
        <v>245</v>
      </c>
      <c r="B18" s="78" t="s">
        <v>545</v>
      </c>
      <c r="C18" s="79"/>
      <c r="D18" s="21">
        <v>8</v>
      </c>
      <c r="E18" s="21">
        <v>12</v>
      </c>
      <c r="F18" s="4">
        <f t="shared" si="0"/>
        <v>0.03</v>
      </c>
      <c r="G18" s="5" t="s">
        <v>550</v>
      </c>
      <c r="H18" s="21" t="s">
        <v>551</v>
      </c>
      <c r="I18" s="21" t="s">
        <v>552</v>
      </c>
      <c r="J18" s="1" t="s">
        <v>15</v>
      </c>
      <c r="K18" s="22">
        <f t="shared" si="1"/>
        <v>0.04</v>
      </c>
      <c r="L18" s="22">
        <f t="shared" si="2"/>
        <v>0.03</v>
      </c>
      <c r="M18" s="22">
        <f t="shared" si="3"/>
        <v>0.04</v>
      </c>
      <c r="N18" s="22">
        <f t="shared" si="4"/>
        <v>0.04</v>
      </c>
      <c r="O18" s="22">
        <f t="shared" si="5"/>
        <v>0.04</v>
      </c>
      <c r="P18" s="22">
        <f t="shared" si="26"/>
        <v>0.04</v>
      </c>
      <c r="Q18" s="22">
        <f t="shared" si="6"/>
        <v>0.03</v>
      </c>
      <c r="R18" s="22">
        <f t="shared" si="7"/>
        <v>0.03</v>
      </c>
      <c r="S18" s="22">
        <f t="shared" si="8"/>
        <v>0.04</v>
      </c>
      <c r="T18" s="22">
        <f t="shared" si="9"/>
        <v>0.04</v>
      </c>
      <c r="U18" s="22">
        <f t="shared" si="10"/>
        <v>0.03</v>
      </c>
      <c r="V18" s="22">
        <f t="shared" si="11"/>
        <v>0.03</v>
      </c>
      <c r="W18" s="22">
        <f t="shared" si="12"/>
        <v>0.03</v>
      </c>
      <c r="X18" s="22">
        <f t="shared" si="13"/>
        <v>0.04</v>
      </c>
      <c r="Y18" s="22">
        <f t="shared" si="14"/>
        <v>0.03</v>
      </c>
      <c r="Z18" s="22">
        <f t="shared" si="15"/>
        <v>0.03</v>
      </c>
      <c r="AA18" s="22">
        <f t="shared" si="16"/>
        <v>0.03</v>
      </c>
      <c r="AB18" s="22">
        <f t="shared" si="17"/>
        <v>0.03</v>
      </c>
      <c r="AC18" s="22">
        <f t="shared" si="18"/>
        <v>0.03</v>
      </c>
      <c r="AD18" s="22">
        <f t="shared" si="19"/>
        <v>0.05</v>
      </c>
      <c r="AE18" s="22">
        <f t="shared" si="20"/>
        <v>0.03</v>
      </c>
      <c r="AF18" s="22">
        <f t="shared" si="21"/>
        <v>0.03</v>
      </c>
      <c r="AG18" s="22">
        <f t="shared" si="22"/>
        <v>0.03</v>
      </c>
      <c r="AH18" s="22">
        <f t="shared" si="23"/>
        <v>0.03</v>
      </c>
      <c r="AI18" s="22">
        <f t="shared" si="24"/>
        <v>0.04</v>
      </c>
      <c r="AJ18" s="22">
        <f t="shared" si="25"/>
        <v>0.03</v>
      </c>
    </row>
    <row r="19" spans="1:36" ht="12.95" customHeight="1">
      <c r="A19" s="21">
        <v>246</v>
      </c>
      <c r="B19" s="78" t="s">
        <v>546</v>
      </c>
      <c r="C19" s="79"/>
      <c r="D19" s="21">
        <v>36</v>
      </c>
      <c r="E19" s="21">
        <v>19</v>
      </c>
      <c r="F19" s="4">
        <f t="shared" si="0"/>
        <v>0.85</v>
      </c>
      <c r="G19" s="5"/>
      <c r="H19" s="21" t="s">
        <v>551</v>
      </c>
      <c r="I19" s="21" t="s">
        <v>552</v>
      </c>
      <c r="J19" s="1" t="s">
        <v>15</v>
      </c>
      <c r="K19" s="22">
        <f t="shared" si="1"/>
        <v>0.78</v>
      </c>
      <c r="L19" s="22">
        <f t="shared" si="2"/>
        <v>0.89</v>
      </c>
      <c r="M19" s="22">
        <f t="shared" si="3"/>
        <v>0.86</v>
      </c>
      <c r="N19" s="22">
        <f t="shared" si="4"/>
        <v>0.86</v>
      </c>
      <c r="O19" s="22">
        <f t="shared" si="5"/>
        <v>0.87</v>
      </c>
      <c r="P19" s="22">
        <f t="shared" si="26"/>
        <v>0.86</v>
      </c>
      <c r="Q19" s="22">
        <f t="shared" si="6"/>
        <v>0.8</v>
      </c>
      <c r="R19" s="22">
        <f t="shared" si="7"/>
        <v>0.92</v>
      </c>
      <c r="S19" s="22">
        <f t="shared" si="8"/>
        <v>0.88</v>
      </c>
      <c r="T19" s="22">
        <f t="shared" si="9"/>
        <v>0.87</v>
      </c>
      <c r="U19" s="22">
        <f t="shared" si="10"/>
        <v>0.87</v>
      </c>
      <c r="V19" s="22">
        <f t="shared" si="11"/>
        <v>0.97</v>
      </c>
      <c r="W19" s="22">
        <f t="shared" si="12"/>
        <v>0.87</v>
      </c>
      <c r="X19" s="22">
        <f t="shared" si="13"/>
        <v>0.86</v>
      </c>
      <c r="Y19" s="22">
        <f t="shared" si="14"/>
        <v>0.86</v>
      </c>
      <c r="Z19" s="22">
        <f t="shared" si="15"/>
        <v>0.86</v>
      </c>
      <c r="AA19" s="22">
        <f t="shared" si="16"/>
        <v>0.76</v>
      </c>
      <c r="AB19" s="22">
        <f t="shared" si="17"/>
        <v>0.97</v>
      </c>
      <c r="AC19" s="22">
        <f t="shared" si="18"/>
        <v>0.94</v>
      </c>
      <c r="AD19" s="22">
        <f t="shared" si="19"/>
        <v>0.91</v>
      </c>
      <c r="AE19" s="22">
        <f t="shared" si="20"/>
        <v>0.85</v>
      </c>
      <c r="AF19" s="22">
        <f t="shared" si="21"/>
        <v>0.91</v>
      </c>
      <c r="AG19" s="22">
        <f t="shared" si="22"/>
        <v>0.8</v>
      </c>
      <c r="AH19" s="22">
        <f t="shared" si="23"/>
        <v>0.85</v>
      </c>
      <c r="AI19" s="22">
        <f t="shared" si="24"/>
        <v>0.87</v>
      </c>
      <c r="AJ19" s="22">
        <f t="shared" si="25"/>
        <v>0.85</v>
      </c>
    </row>
    <row r="20" spans="1:36" ht="12.95" customHeight="1">
      <c r="A20" s="21">
        <v>247</v>
      </c>
      <c r="B20" s="78" t="s">
        <v>547</v>
      </c>
      <c r="C20" s="79"/>
      <c r="D20" s="21">
        <v>10</v>
      </c>
      <c r="E20" s="21">
        <v>12</v>
      </c>
      <c r="F20" s="4">
        <f t="shared" si="0"/>
        <v>0.05</v>
      </c>
      <c r="G20" s="5"/>
      <c r="H20" s="21"/>
      <c r="I20" s="21"/>
      <c r="J20" s="1" t="s">
        <v>15</v>
      </c>
      <c r="K20" s="22">
        <f t="shared" si="1"/>
        <v>0.05</v>
      </c>
      <c r="L20" s="22">
        <f t="shared" si="2"/>
        <v>0.05</v>
      </c>
      <c r="M20" s="22">
        <f t="shared" si="3"/>
        <v>0.05</v>
      </c>
      <c r="N20" s="22">
        <f t="shared" si="4"/>
        <v>0.06</v>
      </c>
      <c r="O20" s="22">
        <f t="shared" si="5"/>
        <v>0.06</v>
      </c>
      <c r="P20" s="22">
        <f t="shared" si="26"/>
        <v>0.05</v>
      </c>
      <c r="Q20" s="22">
        <f t="shared" si="6"/>
        <v>0.05</v>
      </c>
      <c r="R20" s="22">
        <f t="shared" si="7"/>
        <v>0.05</v>
      </c>
      <c r="S20" s="22">
        <f t="shared" si="8"/>
        <v>0.05</v>
      </c>
      <c r="T20" s="22">
        <f t="shared" si="9"/>
        <v>0.05</v>
      </c>
      <c r="U20" s="22">
        <f t="shared" si="10"/>
        <v>0.05</v>
      </c>
      <c r="V20" s="22">
        <f t="shared" si="11"/>
        <v>0.05</v>
      </c>
      <c r="W20" s="22">
        <f t="shared" si="12"/>
        <v>0.05</v>
      </c>
      <c r="X20" s="22">
        <f t="shared" si="13"/>
        <v>0.05</v>
      </c>
      <c r="Y20" s="22">
        <f t="shared" si="14"/>
        <v>0.04</v>
      </c>
      <c r="Z20" s="22">
        <f t="shared" si="15"/>
        <v>0.05</v>
      </c>
      <c r="AA20" s="22">
        <f t="shared" si="16"/>
        <v>0.05</v>
      </c>
      <c r="AB20" s="22">
        <f t="shared" si="17"/>
        <v>0.05</v>
      </c>
      <c r="AC20" s="22">
        <f t="shared" si="18"/>
        <v>0.05</v>
      </c>
      <c r="AD20" s="22">
        <f t="shared" si="19"/>
        <v>7.0000000000000007E-2</v>
      </c>
      <c r="AE20" s="22">
        <f t="shared" si="20"/>
        <v>0.04</v>
      </c>
      <c r="AF20" s="22">
        <f t="shared" si="21"/>
        <v>0.05</v>
      </c>
      <c r="AG20" s="22">
        <f t="shared" si="22"/>
        <v>0.05</v>
      </c>
      <c r="AH20" s="22">
        <f t="shared" si="23"/>
        <v>0.05</v>
      </c>
      <c r="AI20" s="22">
        <f t="shared" si="24"/>
        <v>0.05</v>
      </c>
      <c r="AJ20" s="22">
        <f t="shared" si="25"/>
        <v>0.05</v>
      </c>
    </row>
    <row r="21" spans="1:36" ht="12.95" customHeight="1">
      <c r="A21" s="21">
        <v>248</v>
      </c>
      <c r="B21" s="78" t="s">
        <v>544</v>
      </c>
      <c r="C21" s="79"/>
      <c r="D21" s="21">
        <v>10</v>
      </c>
      <c r="E21" s="21">
        <v>6</v>
      </c>
      <c r="F21" s="63">
        <v>0.03</v>
      </c>
      <c r="G21" s="5"/>
      <c r="H21" s="21" t="s">
        <v>551</v>
      </c>
      <c r="I21" s="21" t="s">
        <v>552</v>
      </c>
      <c r="J21" s="1" t="s">
        <v>15</v>
      </c>
      <c r="K21" s="22">
        <f t="shared" si="1"/>
        <v>0.03</v>
      </c>
      <c r="L21" s="22">
        <f t="shared" si="2"/>
        <v>0.02</v>
      </c>
      <c r="M21" s="22">
        <f t="shared" si="3"/>
        <v>0.02</v>
      </c>
      <c r="N21" s="22">
        <f t="shared" si="4"/>
        <v>0.03</v>
      </c>
      <c r="O21" s="22">
        <f t="shared" si="5"/>
        <v>0.03</v>
      </c>
      <c r="P21" s="22">
        <f t="shared" si="26"/>
        <v>0.03</v>
      </c>
      <c r="Q21" s="22">
        <f t="shared" si="6"/>
        <v>0.03</v>
      </c>
      <c r="R21" s="22">
        <f t="shared" si="7"/>
        <v>0.03</v>
      </c>
      <c r="S21" s="22">
        <f t="shared" si="8"/>
        <v>0.02</v>
      </c>
      <c r="T21" s="22">
        <f t="shared" si="9"/>
        <v>0.02</v>
      </c>
      <c r="U21" s="22">
        <f t="shared" si="10"/>
        <v>0.03</v>
      </c>
      <c r="V21" s="22">
        <f t="shared" si="11"/>
        <v>0.03</v>
      </c>
      <c r="W21" s="22">
        <f t="shared" si="12"/>
        <v>0.03</v>
      </c>
      <c r="X21" s="22">
        <f t="shared" si="13"/>
        <v>0.03</v>
      </c>
      <c r="Y21" s="22">
        <f t="shared" si="14"/>
        <v>0.02</v>
      </c>
      <c r="Z21" s="22">
        <f t="shared" si="15"/>
        <v>0.03</v>
      </c>
      <c r="AA21" s="22">
        <f t="shared" si="16"/>
        <v>0.02</v>
      </c>
      <c r="AB21" s="22">
        <f t="shared" si="17"/>
        <v>0.02</v>
      </c>
      <c r="AC21" s="22">
        <f t="shared" si="18"/>
        <v>0.02</v>
      </c>
      <c r="AD21" s="22">
        <f t="shared" si="19"/>
        <v>0.03</v>
      </c>
      <c r="AE21" s="22">
        <f t="shared" si="20"/>
        <v>0.02</v>
      </c>
      <c r="AF21" s="22">
        <f t="shared" si="21"/>
        <v>0.02</v>
      </c>
      <c r="AG21" s="22">
        <f t="shared" si="22"/>
        <v>0.03</v>
      </c>
      <c r="AH21" s="22">
        <f t="shared" si="23"/>
        <v>0.02</v>
      </c>
      <c r="AI21" s="22">
        <f t="shared" si="24"/>
        <v>0.03</v>
      </c>
      <c r="AJ21" s="22">
        <f t="shared" si="25"/>
        <v>0.03</v>
      </c>
    </row>
    <row r="22" spans="1:36" ht="12.95" customHeight="1">
      <c r="A22" s="21">
        <v>249</v>
      </c>
      <c r="B22" s="78" t="s">
        <v>542</v>
      </c>
      <c r="C22" s="79"/>
      <c r="D22" s="21">
        <v>10</v>
      </c>
      <c r="E22" s="21">
        <v>13</v>
      </c>
      <c r="F22" s="4">
        <f t="shared" si="0"/>
        <v>0.05</v>
      </c>
      <c r="G22" s="5"/>
      <c r="H22" s="21"/>
      <c r="I22" s="21"/>
      <c r="J22" s="1" t="s">
        <v>15</v>
      </c>
      <c r="K22" s="22">
        <f t="shared" si="1"/>
        <v>0.06</v>
      </c>
      <c r="L22" s="22">
        <f t="shared" si="2"/>
        <v>0.06</v>
      </c>
      <c r="M22" s="22">
        <f t="shared" si="3"/>
        <v>0.06</v>
      </c>
      <c r="N22" s="22">
        <f t="shared" si="4"/>
        <v>0.06</v>
      </c>
      <c r="O22" s="22">
        <f t="shared" si="5"/>
        <v>0.06</v>
      </c>
      <c r="P22" s="22">
        <f t="shared" si="26"/>
        <v>0.06</v>
      </c>
      <c r="Q22" s="22">
        <f t="shared" si="6"/>
        <v>0.05</v>
      </c>
      <c r="R22" s="22">
        <f t="shared" si="7"/>
        <v>0.05</v>
      </c>
      <c r="S22" s="22">
        <f t="shared" si="8"/>
        <v>0.06</v>
      </c>
      <c r="T22" s="22">
        <f t="shared" si="9"/>
        <v>0.06</v>
      </c>
      <c r="U22" s="22">
        <f t="shared" si="10"/>
        <v>0.05</v>
      </c>
      <c r="V22" s="22">
        <f t="shared" si="11"/>
        <v>0.06</v>
      </c>
      <c r="W22" s="22">
        <f t="shared" si="12"/>
        <v>0.06</v>
      </c>
      <c r="X22" s="22">
        <f t="shared" si="13"/>
        <v>0.06</v>
      </c>
      <c r="Y22" s="22">
        <f t="shared" si="14"/>
        <v>0.05</v>
      </c>
      <c r="Z22" s="22">
        <f t="shared" si="15"/>
        <v>0.06</v>
      </c>
      <c r="AA22" s="22">
        <f t="shared" si="16"/>
        <v>0.05</v>
      </c>
      <c r="AB22" s="22">
        <f t="shared" si="17"/>
        <v>0.05</v>
      </c>
      <c r="AC22" s="22">
        <f t="shared" si="18"/>
        <v>0.05</v>
      </c>
      <c r="AD22" s="22">
        <f t="shared" si="19"/>
        <v>7.0000000000000007E-2</v>
      </c>
      <c r="AE22" s="22">
        <f t="shared" si="20"/>
        <v>0.05</v>
      </c>
      <c r="AF22" s="22">
        <f t="shared" si="21"/>
        <v>0.05</v>
      </c>
      <c r="AG22" s="22">
        <f t="shared" si="22"/>
        <v>0.05</v>
      </c>
      <c r="AH22" s="22">
        <f t="shared" si="23"/>
        <v>0.05</v>
      </c>
      <c r="AI22" s="22">
        <f t="shared" si="24"/>
        <v>0.06</v>
      </c>
      <c r="AJ22" s="22">
        <f t="shared" si="25"/>
        <v>0.05</v>
      </c>
    </row>
    <row r="23" spans="1:36" ht="12.95" customHeight="1">
      <c r="A23" s="21">
        <v>250</v>
      </c>
      <c r="B23" s="78" t="s">
        <v>544</v>
      </c>
      <c r="C23" s="79"/>
      <c r="D23" s="21">
        <v>18</v>
      </c>
      <c r="E23" s="21">
        <v>10</v>
      </c>
      <c r="F23" s="63">
        <v>0.14000000000000001</v>
      </c>
      <c r="G23" s="5"/>
      <c r="H23" s="21" t="s">
        <v>551</v>
      </c>
      <c r="I23" s="21" t="s">
        <v>552</v>
      </c>
      <c r="J23" s="1" t="s">
        <v>15</v>
      </c>
      <c r="K23" s="22">
        <f t="shared" si="1"/>
        <v>0.12</v>
      </c>
      <c r="L23" s="22">
        <f t="shared" si="2"/>
        <v>0.13</v>
      </c>
      <c r="M23" s="22">
        <f t="shared" si="3"/>
        <v>0.12</v>
      </c>
      <c r="N23" s="22">
        <f t="shared" si="4"/>
        <v>0.13</v>
      </c>
      <c r="O23" s="22">
        <f t="shared" si="5"/>
        <v>0.13</v>
      </c>
      <c r="P23" s="22">
        <f t="shared" si="26"/>
        <v>0.13</v>
      </c>
      <c r="Q23" s="22">
        <f t="shared" si="6"/>
        <v>0.12</v>
      </c>
      <c r="R23" s="22">
        <f t="shared" si="7"/>
        <v>0.13</v>
      </c>
      <c r="S23" s="22">
        <f t="shared" si="8"/>
        <v>0.12</v>
      </c>
      <c r="T23" s="22">
        <f t="shared" si="9"/>
        <v>0.11</v>
      </c>
      <c r="U23" s="22">
        <f t="shared" si="10"/>
        <v>0.13</v>
      </c>
      <c r="V23" s="22">
        <f t="shared" si="11"/>
        <v>0.14000000000000001</v>
      </c>
      <c r="W23" s="22">
        <f t="shared" si="12"/>
        <v>0.13</v>
      </c>
      <c r="X23" s="22">
        <f t="shared" si="13"/>
        <v>0.13</v>
      </c>
      <c r="Y23" s="22">
        <f t="shared" si="14"/>
        <v>0.12</v>
      </c>
      <c r="Z23" s="22">
        <f t="shared" si="15"/>
        <v>0.13</v>
      </c>
      <c r="AA23" s="22">
        <f t="shared" si="16"/>
        <v>0.12</v>
      </c>
      <c r="AB23" s="22">
        <f t="shared" si="17"/>
        <v>0.13</v>
      </c>
      <c r="AC23" s="22">
        <f t="shared" si="18"/>
        <v>0.13</v>
      </c>
      <c r="AD23" s="22">
        <f t="shared" si="19"/>
        <v>0.15</v>
      </c>
      <c r="AE23" s="22">
        <f t="shared" si="20"/>
        <v>0.11</v>
      </c>
      <c r="AF23" s="22">
        <f t="shared" si="21"/>
        <v>0.13</v>
      </c>
      <c r="AG23" s="22">
        <f t="shared" si="22"/>
        <v>0.12</v>
      </c>
      <c r="AH23" s="22">
        <f t="shared" si="23"/>
        <v>0.12</v>
      </c>
      <c r="AI23" s="22">
        <f t="shared" si="24"/>
        <v>0.13</v>
      </c>
      <c r="AJ23" s="22">
        <f t="shared" si="25"/>
        <v>0.12</v>
      </c>
    </row>
    <row r="24" spans="1:36" ht="12.95" customHeight="1">
      <c r="A24" s="21">
        <v>251</v>
      </c>
      <c r="B24" s="78" t="s">
        <v>548</v>
      </c>
      <c r="C24" s="79"/>
      <c r="D24" s="21">
        <v>26</v>
      </c>
      <c r="E24" s="21">
        <v>18</v>
      </c>
      <c r="F24" s="4">
        <f t="shared" si="0"/>
        <v>0.43</v>
      </c>
      <c r="G24" s="5" t="s">
        <v>550</v>
      </c>
      <c r="H24" s="21"/>
      <c r="I24" s="21"/>
      <c r="J24" s="1" t="s">
        <v>15</v>
      </c>
      <c r="K24" s="22">
        <f t="shared" si="1"/>
        <v>0.42</v>
      </c>
      <c r="L24" s="22">
        <f t="shared" si="2"/>
        <v>0.46</v>
      </c>
      <c r="M24" s="22">
        <f t="shared" si="3"/>
        <v>0.46</v>
      </c>
      <c r="N24" s="22">
        <f t="shared" si="4"/>
        <v>0.46</v>
      </c>
      <c r="O24" s="22">
        <f t="shared" si="5"/>
        <v>0.46</v>
      </c>
      <c r="P24" s="22">
        <f t="shared" si="26"/>
        <v>0.46</v>
      </c>
      <c r="Q24" s="22">
        <f t="shared" si="6"/>
        <v>0.42</v>
      </c>
      <c r="R24" s="22">
        <f t="shared" si="7"/>
        <v>0.47</v>
      </c>
      <c r="S24" s="22">
        <f t="shared" si="8"/>
        <v>0.46</v>
      </c>
      <c r="T24" s="22">
        <f t="shared" si="9"/>
        <v>0.47</v>
      </c>
      <c r="U24" s="22">
        <f t="shared" si="10"/>
        <v>0.46</v>
      </c>
      <c r="V24" s="22">
        <f t="shared" si="11"/>
        <v>0.49</v>
      </c>
      <c r="W24" s="22">
        <f t="shared" si="12"/>
        <v>0.45</v>
      </c>
      <c r="X24" s="22">
        <f t="shared" si="13"/>
        <v>0.45</v>
      </c>
      <c r="Y24" s="22">
        <f t="shared" si="14"/>
        <v>0.43</v>
      </c>
      <c r="Z24" s="22">
        <f t="shared" si="15"/>
        <v>0.45</v>
      </c>
      <c r="AA24" s="22">
        <f t="shared" si="16"/>
        <v>0.4</v>
      </c>
      <c r="AB24" s="22">
        <f t="shared" si="17"/>
        <v>0.48</v>
      </c>
      <c r="AC24" s="22">
        <f t="shared" si="18"/>
        <v>0.48</v>
      </c>
      <c r="AD24" s="22">
        <f t="shared" si="19"/>
        <v>0.5</v>
      </c>
      <c r="AE24" s="22">
        <f t="shared" si="20"/>
        <v>0.43</v>
      </c>
      <c r="AF24" s="22">
        <f t="shared" si="21"/>
        <v>0.48</v>
      </c>
      <c r="AG24" s="22">
        <f t="shared" si="22"/>
        <v>0.41</v>
      </c>
      <c r="AH24" s="22">
        <f t="shared" si="23"/>
        <v>0.43</v>
      </c>
      <c r="AI24" s="22">
        <f t="shared" si="24"/>
        <v>0.45</v>
      </c>
      <c r="AJ24" s="22">
        <f t="shared" si="25"/>
        <v>0.43</v>
      </c>
    </row>
    <row r="25" spans="1:36" ht="12.95" customHeight="1">
      <c r="A25" s="21">
        <v>252</v>
      </c>
      <c r="B25" s="78" t="s">
        <v>548</v>
      </c>
      <c r="C25" s="79"/>
      <c r="D25" s="21">
        <v>10</v>
      </c>
      <c r="E25" s="21">
        <v>8</v>
      </c>
      <c r="F25" s="4">
        <f t="shared" si="0"/>
        <v>0.03</v>
      </c>
      <c r="G25" s="5" t="s">
        <v>550</v>
      </c>
      <c r="H25" s="21" t="s">
        <v>551</v>
      </c>
      <c r="I25" s="21" t="s">
        <v>552</v>
      </c>
      <c r="J25" s="1" t="s">
        <v>15</v>
      </c>
      <c r="K25" s="22">
        <f t="shared" si="1"/>
        <v>0.03</v>
      </c>
      <c r="L25" s="22">
        <f t="shared" si="2"/>
        <v>0.03</v>
      </c>
      <c r="M25" s="22">
        <f t="shared" si="3"/>
        <v>0.03</v>
      </c>
      <c r="N25" s="22">
        <f t="shared" si="4"/>
        <v>0.04</v>
      </c>
      <c r="O25" s="22">
        <f t="shared" si="5"/>
        <v>0.04</v>
      </c>
      <c r="P25" s="22">
        <f t="shared" si="26"/>
        <v>0.03</v>
      </c>
      <c r="Q25" s="22">
        <f t="shared" si="6"/>
        <v>0.03</v>
      </c>
      <c r="R25" s="22">
        <f t="shared" si="7"/>
        <v>0.03</v>
      </c>
      <c r="S25" s="22">
        <f t="shared" si="8"/>
        <v>0.03</v>
      </c>
      <c r="T25" s="22">
        <f t="shared" si="9"/>
        <v>0.03</v>
      </c>
      <c r="U25" s="22">
        <f t="shared" si="10"/>
        <v>0.03</v>
      </c>
      <c r="V25" s="22">
        <f t="shared" si="11"/>
        <v>0.04</v>
      </c>
      <c r="W25" s="22">
        <f t="shared" si="12"/>
        <v>0.04</v>
      </c>
      <c r="X25" s="22">
        <f t="shared" si="13"/>
        <v>0.03</v>
      </c>
      <c r="Y25" s="22">
        <f t="shared" si="14"/>
        <v>0.03</v>
      </c>
      <c r="Z25" s="22">
        <f t="shared" si="15"/>
        <v>0.04</v>
      </c>
      <c r="AA25" s="22">
        <f t="shared" si="16"/>
        <v>0.03</v>
      </c>
      <c r="AB25" s="22">
        <f t="shared" si="17"/>
        <v>0.03</v>
      </c>
      <c r="AC25" s="22">
        <f t="shared" si="18"/>
        <v>0.03</v>
      </c>
      <c r="AD25" s="22">
        <f t="shared" si="19"/>
        <v>0.04</v>
      </c>
      <c r="AE25" s="22">
        <f t="shared" si="20"/>
        <v>0.03</v>
      </c>
      <c r="AF25" s="22">
        <f t="shared" si="21"/>
        <v>0.03</v>
      </c>
      <c r="AG25" s="22">
        <f t="shared" si="22"/>
        <v>0.03</v>
      </c>
      <c r="AH25" s="22">
        <f t="shared" si="23"/>
        <v>0.03</v>
      </c>
      <c r="AI25" s="22">
        <f t="shared" si="24"/>
        <v>0.04</v>
      </c>
      <c r="AJ25" s="22">
        <f t="shared" si="25"/>
        <v>0.03</v>
      </c>
    </row>
    <row r="26" spans="1:36" ht="12.95" customHeight="1">
      <c r="A26" s="21">
        <v>253</v>
      </c>
      <c r="B26" s="78" t="s">
        <v>542</v>
      </c>
      <c r="C26" s="79"/>
      <c r="D26" s="21">
        <v>10</v>
      </c>
      <c r="E26" s="21">
        <v>12</v>
      </c>
      <c r="F26" s="4">
        <f t="shared" si="0"/>
        <v>0.05</v>
      </c>
      <c r="G26" s="21"/>
      <c r="H26" s="21"/>
      <c r="I26" s="21"/>
      <c r="J26" s="1" t="s">
        <v>15</v>
      </c>
      <c r="K26" s="22">
        <f t="shared" si="1"/>
        <v>0.05</v>
      </c>
      <c r="L26" s="22">
        <f t="shared" si="2"/>
        <v>0.05</v>
      </c>
      <c r="M26" s="22">
        <f t="shared" si="3"/>
        <v>0.05</v>
      </c>
      <c r="N26" s="22">
        <f t="shared" si="4"/>
        <v>0.06</v>
      </c>
      <c r="O26" s="22">
        <f t="shared" si="5"/>
        <v>0.06</v>
      </c>
      <c r="P26" s="22">
        <f t="shared" si="26"/>
        <v>0.05</v>
      </c>
      <c r="Q26" s="22">
        <f t="shared" si="6"/>
        <v>0.05</v>
      </c>
      <c r="R26" s="22">
        <f t="shared" si="7"/>
        <v>0.05</v>
      </c>
      <c r="S26" s="22">
        <f t="shared" si="8"/>
        <v>0.05</v>
      </c>
      <c r="T26" s="22">
        <f t="shared" si="9"/>
        <v>0.05</v>
      </c>
      <c r="U26" s="22">
        <f t="shared" si="10"/>
        <v>0.05</v>
      </c>
      <c r="V26" s="22">
        <f t="shared" si="11"/>
        <v>0.05</v>
      </c>
      <c r="W26" s="22">
        <f t="shared" si="12"/>
        <v>0.05</v>
      </c>
      <c r="X26" s="22">
        <f t="shared" si="13"/>
        <v>0.05</v>
      </c>
      <c r="Y26" s="22">
        <f t="shared" si="14"/>
        <v>0.04</v>
      </c>
      <c r="Z26" s="22">
        <f t="shared" si="15"/>
        <v>0.05</v>
      </c>
      <c r="AA26" s="22">
        <f t="shared" si="16"/>
        <v>0.05</v>
      </c>
      <c r="AB26" s="22">
        <f t="shared" si="17"/>
        <v>0.05</v>
      </c>
      <c r="AC26" s="22">
        <f t="shared" si="18"/>
        <v>0.05</v>
      </c>
      <c r="AD26" s="22">
        <f t="shared" si="19"/>
        <v>7.0000000000000007E-2</v>
      </c>
      <c r="AE26" s="22">
        <f t="shared" si="20"/>
        <v>0.04</v>
      </c>
      <c r="AF26" s="22">
        <f t="shared" si="21"/>
        <v>0.05</v>
      </c>
      <c r="AG26" s="22">
        <f t="shared" si="22"/>
        <v>0.05</v>
      </c>
      <c r="AH26" s="22">
        <f t="shared" si="23"/>
        <v>0.05</v>
      </c>
      <c r="AI26" s="22">
        <f t="shared" si="24"/>
        <v>0.05</v>
      </c>
      <c r="AJ26" s="22">
        <f t="shared" si="25"/>
        <v>0.05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567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23</v>
      </c>
      <c r="D47" s="13">
        <f>COUNTIF(G4:G43,"*下層*")</f>
        <v>0</v>
      </c>
      <c r="E47" s="13">
        <f>COUNTA(A4:A43)</f>
        <v>23</v>
      </c>
      <c r="F47" s="9"/>
      <c r="G47" s="14">
        <f>C47*100</f>
        <v>2300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13</v>
      </c>
      <c r="D48" s="13" t="str">
        <f>IF(D47&gt;0,ROUND(SUMIF(G4:G43,"*下層*",E4:E43)/D47,0),"")</f>
        <v/>
      </c>
      <c r="E48" s="13">
        <f>ROUND(SUM(E4:E43)/E47,0)</f>
        <v>13</v>
      </c>
      <c r="F48" s="12"/>
      <c r="G48" s="14">
        <f>C48</f>
        <v>13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16</v>
      </c>
      <c r="D49" s="13" t="str">
        <f>IF(D47&gt;0,ROUND(SUMIF(G4:G43,"*下層*",D4:D43)/D47,0),"")</f>
        <v/>
      </c>
      <c r="E49" s="13">
        <f>ROUND(SUM(D4:D43)/E47,0)</f>
        <v>16</v>
      </c>
      <c r="F49" s="12"/>
      <c r="G49" s="14">
        <f>C49</f>
        <v>16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4.0399999999999991</v>
      </c>
      <c r="D50" s="15">
        <f>SUMIF(G4:G43,"*下層*",F4:F43)</f>
        <v>0</v>
      </c>
      <c r="E50" s="4">
        <f>SUM(F4:F43)</f>
        <v>4.0399999999999991</v>
      </c>
      <c r="F50" s="12"/>
      <c r="G50" s="16">
        <f>C50*100</f>
        <v>403.99999999999989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形状比＝81、Sr＝16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16</v>
      </c>
      <c r="D54" s="13">
        <f>COUNTIF(H4:H43,"▲")</f>
        <v>0</v>
      </c>
      <c r="E54" s="13">
        <f>COUNTA(H4:H43)</f>
        <v>16</v>
      </c>
      <c r="F54" s="9"/>
      <c r="G54" s="14">
        <f>C54*100</f>
        <v>1600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12</v>
      </c>
      <c r="D55" s="13" t="str">
        <f>IF(D54&gt;0,ROUND(SUMIF(H4:H43,"▲",E4:E43)/D54,0),"")</f>
        <v/>
      </c>
      <c r="E55" s="13">
        <f>ROUND(SUMIF(H4:H43,"*",E4:E43)/E54,0)</f>
        <v>12</v>
      </c>
      <c r="F55" s="12"/>
      <c r="G55" s="14">
        <f>C55</f>
        <v>12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16</v>
      </c>
      <c r="D56" s="13" t="str">
        <f>IF(D54&gt;0,ROUND(SUMIF(H4:H43,"▲",D4:D43)/D54,0),"")</f>
        <v/>
      </c>
      <c r="E56" s="13">
        <f>ROUND(SUMIF(H4:H43,"*",D4:D43)/E54,0)</f>
        <v>16</v>
      </c>
      <c r="F56" s="12"/>
      <c r="G56" s="14">
        <f>C56</f>
        <v>16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2.8199999999999994</v>
      </c>
      <c r="D57" s="15">
        <f>SUMIF(H4:H43,"▲",F4:F43)</f>
        <v>0</v>
      </c>
      <c r="E57" s="15">
        <f>SUM(C57:D57)</f>
        <v>2.8199999999999994</v>
      </c>
      <c r="F57" s="12"/>
      <c r="G57" s="18">
        <f>C57*100</f>
        <v>281.99999999999994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69.599999999999994</v>
      </c>
      <c r="D61" s="19" t="str">
        <f>IF(D47&gt;0,ROUND(D54/D47*100,1),"")</f>
        <v/>
      </c>
      <c r="E61" s="19">
        <f>ROUND(E54/E47*100,1)</f>
        <v>69.599999999999994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69.8</v>
      </c>
      <c r="D62" s="19" t="str">
        <f>IF(D47&gt;0,ROUND(D57/D50*100,1),"")</f>
        <v/>
      </c>
      <c r="E62" s="19">
        <f>ROUND(E57/E50*100,1)</f>
        <v>69.8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15</v>
      </c>
      <c r="D67" s="13" t="str">
        <f>IF(D66&gt;0,ROUND(SUMIFS(E4:E43,G4:G43,"*下層*",H4:H43,"")/D66,0),"")</f>
        <v/>
      </c>
      <c r="E67" s="13">
        <f>IF(E66&gt;0,ROUND(SUMIF(H4:H43,"",E4:E43)/E66,0),"")</f>
        <v>15</v>
      </c>
      <c r="F67" s="12"/>
      <c r="G67" s="14">
        <f>C67</f>
        <v>15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16</v>
      </c>
      <c r="D68" s="13" t="str">
        <f>IF(D66&gt;0,ROUND(SUMIFS(D4:D43,G4:G43,"*下層*",H4:H43,"")/D66,0),"")</f>
        <v/>
      </c>
      <c r="E68" s="13">
        <f>IF(E66&gt;0,ROUND(SUMIF(H4:H43,"",D4:D43)/E66,0),"")</f>
        <v>16</v>
      </c>
      <c r="F68" s="12"/>
      <c r="G68" s="14">
        <f>C68</f>
        <v>16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1.2199999999999998</v>
      </c>
      <c r="D69" s="15" t="str">
        <f>IF(D66&gt;0,D50-D57,"")</f>
        <v/>
      </c>
      <c r="E69" s="4">
        <f>SUM(C69:D69)</f>
        <v>1.2199999999999998</v>
      </c>
      <c r="F69" s="12"/>
      <c r="G69" s="16">
        <f>C69*100</f>
        <v>121.99999999999997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形状比＝94、Sr＝25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9" priority="16" stopIfTrue="1">
      <formula>AND(($H4="スギ"),(#REF!&lt;12))</formula>
    </cfRule>
  </conditionalFormatting>
  <conditionalFormatting sqref="L4:L43">
    <cfRule type="expression" dxfId="78" priority="15" stopIfTrue="1">
      <formula>AND(($H4="スギ"),(#REF!&lt;22),(#REF!&gt;=12))</formula>
    </cfRule>
  </conditionalFormatting>
  <conditionalFormatting sqref="M4:M43">
    <cfRule type="expression" dxfId="77" priority="14" stopIfTrue="1">
      <formula>AND(($H4="スギ"),(#REF!&lt;32),(#REF!&gt;=22))</formula>
    </cfRule>
  </conditionalFormatting>
  <conditionalFormatting sqref="N4:N43">
    <cfRule type="expression" dxfId="76" priority="13" stopIfTrue="1">
      <formula>AND(($H4="スギ"),(#REF!&lt;42),(#REF!&gt;=32))</formula>
    </cfRule>
  </conditionalFormatting>
  <conditionalFormatting sqref="S4:S43">
    <cfRule type="expression" dxfId="75" priority="9" stopIfTrue="1">
      <formula>AND(($H4="ヒノキ"),(#REF!&lt;32),(#REF!&gt;=22))</formula>
    </cfRule>
  </conditionalFormatting>
  <conditionalFormatting sqref="Z4:AF43 U4:U43 AJ4:AJ43 O4:P43">
    <cfRule type="expression" dxfId="74" priority="12" stopIfTrue="1">
      <formula>AND(($H4="スギ"),(#REF!&gt;=42))</formula>
    </cfRule>
  </conditionalFormatting>
  <conditionalFormatting sqref="Z4:AF43 AJ4:AJ43 T4:U43">
    <cfRule type="expression" dxfId="73" priority="8" stopIfTrue="1">
      <formula>AND(($H4="ヒノキ"),(#REF!&gt;=32))</formula>
    </cfRule>
  </conditionalFormatting>
  <conditionalFormatting sqref="AA4:AA43 Q4:Q43">
    <cfRule type="expression" dxfId="72" priority="11" stopIfTrue="1">
      <formula>AND(($H4="ヒノキ"),(#REF!&lt;12))</formula>
    </cfRule>
  </conditionalFormatting>
  <conditionalFormatting sqref="AA4:AA43 V4:V43">
    <cfRule type="expression" dxfId="71" priority="7" stopIfTrue="1">
      <formula>AND(($H4="アカマツ"),(#REF!&lt;12))</formula>
    </cfRule>
  </conditionalFormatting>
  <conditionalFormatting sqref="AB4:AB43 W4:W43">
    <cfRule type="expression" dxfId="70" priority="6" stopIfTrue="1">
      <formula>AND(($H4="アカマツ"),(#REF!&lt;22),(#REF!&gt;=12))</formula>
    </cfRule>
  </conditionalFormatting>
  <conditionalFormatting sqref="AB4:AE43 R4:R43">
    <cfRule type="expression" dxfId="69" priority="10" stopIfTrue="1">
      <formula>AND(($H4="ヒノキ"),(#REF!&lt;22),(#REF!&gt;=12))</formula>
    </cfRule>
  </conditionalFormatting>
  <conditionalFormatting sqref="AC4:AC43 X4:X43">
    <cfRule type="expression" dxfId="68" priority="5" stopIfTrue="1">
      <formula>AND(($H4="アカマツ"),(#REF!&lt;42),(#REF!&gt;=22))</formula>
    </cfRule>
  </conditionalFormatting>
  <conditionalFormatting sqref="AG4:AG43">
    <cfRule type="expression" dxfId="67" priority="3" stopIfTrue="1">
      <formula>AND(($H4&lt;&gt;"スギ"),($H4&lt;&gt;"ヒノキ"),($H4&lt;&gt;"アカマツ"),(#REF!&lt;12))</formula>
    </cfRule>
  </conditionalFormatting>
  <conditionalFormatting sqref="AH4:AH43">
    <cfRule type="expression" dxfId="6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6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7E23E-FDF7-4C64-98EF-D5C09E7FE5D2}">
  <sheetPr>
    <tabColor rgb="FFFFFF00"/>
  </sheetPr>
  <dimension ref="A1:Z1001"/>
  <sheetViews>
    <sheetView view="pageBreakPreview" topLeftCell="A25" zoomScaleNormal="100" zoomScaleSheetLayoutView="100" workbookViewId="0">
      <selection activeCell="G6" sqref="G6"/>
    </sheetView>
  </sheetViews>
  <sheetFormatPr defaultColWidth="12.625" defaultRowHeight="15" customHeight="1"/>
  <cols>
    <col min="1" max="2" width="6.5" style="30" customWidth="1"/>
    <col min="3" max="10" width="7.375" style="30" customWidth="1"/>
    <col min="11" max="11" width="8.8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433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434</v>
      </c>
      <c r="E2" s="32" t="s">
        <v>435</v>
      </c>
      <c r="F2" s="32"/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/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S-41広葉樹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/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22</v>
      </c>
      <c r="D10" s="42">
        <f t="shared" ref="D10:J10" ca="1" si="2">IF(D$2&lt;&gt;"",INDIRECT(D$2&amp;"!C47"),"")</f>
        <v>21</v>
      </c>
      <c r="E10" s="42">
        <f t="shared" ca="1" si="2"/>
        <v>23</v>
      </c>
      <c r="F10" s="42" t="str">
        <f t="shared" ca="1" si="2"/>
        <v/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2200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13</v>
      </c>
      <c r="D11" s="42">
        <f t="shared" ref="D11:J11" ca="1" si="3">IF(D$2&lt;&gt;"",INDIRECT(D$2&amp;"!C48"),"")</f>
        <v>13</v>
      </c>
      <c r="E11" s="42">
        <f t="shared" ca="1" si="3"/>
        <v>13</v>
      </c>
      <c r="F11" s="42" t="str">
        <f t="shared" ca="1" si="3"/>
        <v/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13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19</v>
      </c>
      <c r="D12" s="42">
        <f t="shared" ref="D12:J12" ca="1" si="5">IF(D$2&lt;&gt;"",INDIRECT(D$2&amp;"!C49"),"")</f>
        <v>22</v>
      </c>
      <c r="E12" s="42">
        <f t="shared" ca="1" si="5"/>
        <v>16</v>
      </c>
      <c r="F12" s="42" t="str">
        <f t="shared" ca="1" si="5"/>
        <v/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19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6.16</v>
      </c>
      <c r="D13" s="46">
        <f t="shared" ref="D13:J13" ca="1" si="6">IF(D$2&lt;&gt;"",INDIRECT(D$2&amp;"!C50"),"")</f>
        <v>8.2799999999999994</v>
      </c>
      <c r="E13" s="46">
        <f t="shared" ca="1" si="6"/>
        <v>4.0399999999999991</v>
      </c>
      <c r="F13" s="46" t="str">
        <f t="shared" ca="1" si="6"/>
        <v/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616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形状比＝68、Sr＝16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/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0</v>
      </c>
      <c r="D18" s="42">
        <f t="shared" ref="D18:J18" ca="1" si="8">IF(D$2&lt;&gt;"",INDIRECT(D$2&amp;"!D47"),"")</f>
        <v>0</v>
      </c>
      <c r="E18" s="42">
        <f t="shared" ca="1" si="8"/>
        <v>0</v>
      </c>
      <c r="F18" s="42" t="str">
        <f t="shared" ca="1" si="8"/>
        <v/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 t="str">
        <f t="shared" ref="C19:C20" ca="1" si="9">IF($C$18=0,"",ROUND(AVERAGE(D19:J19),0))</f>
        <v/>
      </c>
      <c r="D19" s="42" t="str">
        <f t="shared" ref="D19:J19" ca="1" si="10">IF(D$2&lt;&gt;"",INDIRECT(D$2&amp;"!D48"),"")</f>
        <v/>
      </c>
      <c r="E19" s="42" t="str">
        <f t="shared" ca="1" si="10"/>
        <v/>
      </c>
      <c r="F19" s="42" t="str">
        <f t="shared" ca="1" si="10"/>
        <v/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 t="str">
        <f t="shared" ca="1" si="9"/>
        <v/>
      </c>
      <c r="D20" s="42" t="str">
        <f t="shared" ref="D20:J20" ca="1" si="11">IF(D$2&lt;&gt;"",INDIRECT(D$2&amp;"!D49"),"")</f>
        <v/>
      </c>
      <c r="E20" s="42" t="str">
        <f t="shared" ca="1" si="11"/>
        <v/>
      </c>
      <c r="F20" s="42" t="str">
        <f t="shared" ca="1" si="11"/>
        <v/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 t="str">
        <f ca="1">IF($C$18=0,"",ROUND(AVERAGE(D21:J21),3))</f>
        <v/>
      </c>
      <c r="D21" s="48">
        <f t="shared" ref="D21:J21" ca="1" si="12">IF(D$2&lt;&gt;"",INDIRECT(D$2&amp;"!D50"),"")</f>
        <v>0</v>
      </c>
      <c r="E21" s="48">
        <f t="shared" ca="1" si="12"/>
        <v>0</v>
      </c>
      <c r="F21" s="48" t="str">
        <f t="shared" ca="1" si="12"/>
        <v/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/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22</v>
      </c>
      <c r="D25" s="42">
        <f t="shared" ref="D25:J25" ca="1" si="15">IF(D$2&lt;&gt;"",INDIRECT(D$2&amp;"!E47"),"")</f>
        <v>21</v>
      </c>
      <c r="E25" s="42">
        <f t="shared" ca="1" si="15"/>
        <v>23</v>
      </c>
      <c r="F25" s="42" t="str">
        <f t="shared" ca="1" si="15"/>
        <v/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13</v>
      </c>
      <c r="D26" s="42">
        <f t="shared" ref="D26:J26" ca="1" si="16">IF(D$2&lt;&gt;"",INDIRECT(D$2&amp;"!E48"),"")</f>
        <v>13</v>
      </c>
      <c r="E26" s="42">
        <f t="shared" ca="1" si="16"/>
        <v>13</v>
      </c>
      <c r="F26" s="42" t="str">
        <f t="shared" ca="1" si="16"/>
        <v/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19</v>
      </c>
      <c r="D27" s="42">
        <f t="shared" ref="D27:J27" ca="1" si="17">IF(D$2&lt;&gt;"",INDIRECT(D$2&amp;"!E49"),"")</f>
        <v>22</v>
      </c>
      <c r="E27" s="42">
        <f t="shared" ca="1" si="17"/>
        <v>16</v>
      </c>
      <c r="F27" s="42" t="str">
        <f t="shared" ca="1" si="17"/>
        <v/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6.16</v>
      </c>
      <c r="D28" s="46">
        <f t="shared" ref="D28:J28" ca="1" si="18">IF(D$2&lt;&gt;"",INDIRECT(D$2&amp;"!E50"),"")</f>
        <v>8.2799999999999994</v>
      </c>
      <c r="E28" s="46">
        <f t="shared" ca="1" si="18"/>
        <v>4.0399999999999991</v>
      </c>
      <c r="F28" s="46" t="str">
        <f t="shared" ca="1" si="18"/>
        <v/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/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15</v>
      </c>
      <c r="D33" s="42">
        <f t="shared" ref="D33:J33" ca="1" si="21">IF(D$2&lt;&gt;"",INDIRECT(D$2&amp;"!C54"),"")</f>
        <v>14</v>
      </c>
      <c r="E33" s="42">
        <f t="shared" ca="1" si="21"/>
        <v>16</v>
      </c>
      <c r="F33" s="42" t="str">
        <f t="shared" ca="1" si="21"/>
        <v/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1500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13</v>
      </c>
      <c r="D34" s="42">
        <f t="shared" ref="D34:J34" ca="1" si="22">IF(D$2&lt;&gt;"",INDIRECT(D$2&amp;"!C55"),"")</f>
        <v>13</v>
      </c>
      <c r="E34" s="42">
        <f t="shared" ca="1" si="22"/>
        <v>12</v>
      </c>
      <c r="F34" s="42" t="str">
        <f t="shared" ca="1" si="22"/>
        <v/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19</v>
      </c>
      <c r="D35" s="42">
        <f t="shared" ref="D35:J35" ca="1" si="24">IF(D$2&lt;&gt;"",INDIRECT(D$2&amp;"!C56"),"")</f>
        <v>22</v>
      </c>
      <c r="E35" s="42">
        <f t="shared" ca="1" si="24"/>
        <v>16</v>
      </c>
      <c r="F35" s="42" t="str">
        <f t="shared" ca="1" si="24"/>
        <v/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19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4.5549999999999997</v>
      </c>
      <c r="D36" s="46">
        <f t="shared" ref="D36:J36" ca="1" si="25">IF(D$2&lt;&gt;"",INDIRECT(D$2&amp;"!C57"),"")</f>
        <v>6.29</v>
      </c>
      <c r="E36" s="46">
        <f t="shared" ca="1" si="25"/>
        <v>2.8199999999999994</v>
      </c>
      <c r="F36" s="46" t="str">
        <f t="shared" ca="1" si="25"/>
        <v/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455.5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/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0</v>
      </c>
      <c r="D40" s="42">
        <f t="shared" ref="D40:J40" ca="1" si="27">IF(D$2&lt;&gt;"",INDIRECT(D$2&amp;"!D54"),"")</f>
        <v>0</v>
      </c>
      <c r="E40" s="42">
        <f t="shared" ca="1" si="27"/>
        <v>0</v>
      </c>
      <c r="F40" s="42" t="str">
        <f t="shared" ca="1" si="27"/>
        <v/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 t="str">
        <f t="shared" ref="C41:C42" ca="1" si="28">IF($C$18=0,"",ROUND(AVERAGE(D41:J41),0))</f>
        <v/>
      </c>
      <c r="D41" s="42" t="str">
        <f t="shared" ref="D41:J41" ca="1" si="29">IF(D$2&lt;&gt;"",INDIRECT(D$2&amp;"!D55"),"")</f>
        <v/>
      </c>
      <c r="E41" s="42" t="str">
        <f t="shared" ca="1" si="29"/>
        <v/>
      </c>
      <c r="F41" s="42" t="str">
        <f t="shared" ca="1" si="29"/>
        <v/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 t="str">
        <f t="shared" ca="1" si="28"/>
        <v/>
      </c>
      <c r="D42" s="42" t="str">
        <f t="shared" ref="D42:J42" ca="1" si="30">IF(D$2&lt;&gt;"",INDIRECT(D$2&amp;"!D56"),"")</f>
        <v/>
      </c>
      <c r="E42" s="42" t="str">
        <f t="shared" ca="1" si="30"/>
        <v/>
      </c>
      <c r="F42" s="42" t="str">
        <f t="shared" ca="1" si="30"/>
        <v/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 t="str">
        <f ca="1">IF($C$18=0,"",ROUND(AVERAGE(D43:J43),3))</f>
        <v/>
      </c>
      <c r="D43" s="48">
        <f t="shared" ref="D43:J43" ca="1" si="31">IF(D$2&lt;&gt;"",INDIRECT(D$2&amp;"!D57"),"")</f>
        <v>0</v>
      </c>
      <c r="E43" s="48">
        <f t="shared" ca="1" si="31"/>
        <v>0</v>
      </c>
      <c r="F43" s="48" t="str">
        <f t="shared" ca="1" si="31"/>
        <v/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/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15</v>
      </c>
      <c r="D47" s="42">
        <f t="shared" ref="D47:J47" ca="1" si="34">IF(D$2&lt;&gt;"",INDIRECT(D$2&amp;"!E54"),"")</f>
        <v>14</v>
      </c>
      <c r="E47" s="42">
        <f t="shared" ca="1" si="34"/>
        <v>16</v>
      </c>
      <c r="F47" s="42" t="str">
        <f t="shared" ca="1" si="34"/>
        <v/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13</v>
      </c>
      <c r="D48" s="42">
        <f t="shared" ref="D48:J48" ca="1" si="35">IF(D$2&lt;&gt;"",INDIRECT(D$2&amp;"!E55"),"")</f>
        <v>13</v>
      </c>
      <c r="E48" s="42">
        <f t="shared" ca="1" si="35"/>
        <v>12</v>
      </c>
      <c r="F48" s="42" t="str">
        <f t="shared" ca="1" si="35"/>
        <v/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19</v>
      </c>
      <c r="D49" s="42">
        <f t="shared" ref="D49:J49" ca="1" si="36">IF(D$2&lt;&gt;"",INDIRECT(D$2&amp;"!E56"),"")</f>
        <v>22</v>
      </c>
      <c r="E49" s="42">
        <f t="shared" ca="1" si="36"/>
        <v>16</v>
      </c>
      <c r="F49" s="42" t="str">
        <f t="shared" ca="1" si="36"/>
        <v/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4.5549999999999997</v>
      </c>
      <c r="D50" s="46">
        <f t="shared" ref="D50:J50" ca="1" si="37">IF(D$2&lt;&gt;"",INDIRECT(D$2&amp;"!E57"),"")</f>
        <v>6.29</v>
      </c>
      <c r="E50" s="46">
        <f t="shared" ca="1" si="37"/>
        <v>2.8199999999999994</v>
      </c>
      <c r="F50" s="46" t="str">
        <f t="shared" ca="1" si="37"/>
        <v/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/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68.2</v>
      </c>
      <c r="D55" s="52">
        <f t="shared" ref="D55:J55" ca="1" si="39">IF(D$2&lt;&gt;"",INDIRECT(D$2&amp;"!C61"),"")</f>
        <v>66.7</v>
      </c>
      <c r="E55" s="52">
        <f t="shared" ca="1" si="39"/>
        <v>69.599999999999994</v>
      </c>
      <c r="F55" s="52" t="str">
        <f t="shared" ca="1" si="39"/>
        <v/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68.2</v>
      </c>
      <c r="N55" s="51" t="str">
        <f ca="1">IF($C$18=0,"",ROUND((C40/C18*100),1))</f>
        <v/>
      </c>
      <c r="O55" s="55">
        <f ca="1">ROUND((C47/C25*100),1)</f>
        <v>68.2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72.900000000000006</v>
      </c>
      <c r="D56" s="52">
        <f ca="1">IF(D$2&lt;&gt;"",INDIRECT(D$2&amp;"!C62"),"")</f>
        <v>76</v>
      </c>
      <c r="E56" s="52">
        <f t="shared" ref="E56:J56" ca="1" si="40">IF(E$2&lt;&gt;"",INDIRECT(E$2&amp;"!C62"),"")</f>
        <v>69.8</v>
      </c>
      <c r="F56" s="52" t="str">
        <f t="shared" ca="1" si="40"/>
        <v/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73.900000000000006</v>
      </c>
      <c r="N56" s="51" t="str">
        <f ca="1">IF($C$18=0,"",ROUND((C43/C21*100),1))</f>
        <v/>
      </c>
      <c r="O56" s="55">
        <f ca="1">ROUND((C50/C28*100),1)</f>
        <v>73.900000000000006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/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7</v>
      </c>
      <c r="D61" s="42">
        <f t="shared" ref="D61:J61" ca="1" si="42">IF(D$2&lt;&gt;"",INDIRECT(D$2&amp;"!C66"),"")</f>
        <v>7</v>
      </c>
      <c r="E61" s="42">
        <f t="shared" ca="1" si="42"/>
        <v>7</v>
      </c>
      <c r="F61" s="42" t="str">
        <f t="shared" ca="1" si="42"/>
        <v/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700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15</v>
      </c>
      <c r="D62" s="42">
        <f t="shared" ref="D62:J62" ca="1" si="44">IF(D$2&lt;&gt;"",INDIRECT(D$2&amp;"!C67"),"")</f>
        <v>14</v>
      </c>
      <c r="E62" s="42">
        <f t="shared" ca="1" si="44"/>
        <v>15</v>
      </c>
      <c r="F62" s="42" t="str">
        <f t="shared" ca="1" si="44"/>
        <v/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15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19</v>
      </c>
      <c r="D63" s="42">
        <f t="shared" ref="D63:J63" ca="1" si="46">IF(D$2&lt;&gt;"",INDIRECT(D$2&amp;"!C68"),"")</f>
        <v>21</v>
      </c>
      <c r="E63" s="42">
        <f t="shared" ca="1" si="46"/>
        <v>16</v>
      </c>
      <c r="F63" s="42" t="str">
        <f t="shared" ca="1" si="46"/>
        <v/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19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1.605</v>
      </c>
      <c r="D64" s="46">
        <f t="shared" ref="D64:J64" ca="1" si="47">IF(D$2&lt;&gt;"",INDIRECT(D$2&amp;"!C69"),"")</f>
        <v>1.9899999999999993</v>
      </c>
      <c r="E64" s="46">
        <f t="shared" ca="1" si="47"/>
        <v>1.2199999999999998</v>
      </c>
      <c r="F64" s="46" t="str">
        <f t="shared" ca="1" si="47"/>
        <v/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160.5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形状比＝79、Sr＝25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/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0</v>
      </c>
      <c r="D69" s="42">
        <f t="shared" ref="D69:J69" ca="1" si="49">IF(D$2&lt;&gt;"",INDIRECT(D$2&amp;"!D66"),"")</f>
        <v>0</v>
      </c>
      <c r="E69" s="42">
        <f t="shared" ca="1" si="49"/>
        <v>0</v>
      </c>
      <c r="F69" s="42" t="str">
        <f t="shared" ca="1" si="49"/>
        <v/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 t="str">
        <f t="shared" ref="C70:C71" ca="1" si="50">IF($C$69=0,"",ROUND(AVERAGE(D70:J70),0))</f>
        <v/>
      </c>
      <c r="D70" s="42" t="str">
        <f t="shared" ref="D70:J70" ca="1" si="51">IF(D$2&lt;&gt;"",INDIRECT(D$2&amp;"!D67"),"")</f>
        <v/>
      </c>
      <c r="E70" s="42" t="str">
        <f t="shared" ca="1" si="51"/>
        <v/>
      </c>
      <c r="F70" s="42" t="str">
        <f t="shared" ca="1" si="51"/>
        <v/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 t="str">
        <f t="shared" ca="1" si="50"/>
        <v/>
      </c>
      <c r="D71" s="42" t="str">
        <f t="shared" ref="D71:J71" ca="1" si="52">IF(D$2&lt;&gt;"",INDIRECT(D$2&amp;"!D68"),"")</f>
        <v/>
      </c>
      <c r="E71" s="42" t="str">
        <f t="shared" ca="1" si="52"/>
        <v/>
      </c>
      <c r="F71" s="42" t="str">
        <f t="shared" ca="1" si="52"/>
        <v/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 t="str">
        <f ca="1">IF($C$69=0,"",ROUND(AVERAGE(D72:J72),3))</f>
        <v/>
      </c>
      <c r="D72" s="48" t="str">
        <f t="shared" ref="D72:J72" ca="1" si="53">IF(D$2&lt;&gt;"",INDIRECT(D$2&amp;"!D69"),"")</f>
        <v/>
      </c>
      <c r="E72" s="48" t="str">
        <f t="shared" ca="1" si="53"/>
        <v/>
      </c>
      <c r="F72" s="48" t="str">
        <f t="shared" ca="1" si="53"/>
        <v/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/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7</v>
      </c>
      <c r="D76" s="42">
        <f t="shared" ref="D76:J76" ca="1" si="55">IF(D$2&lt;&gt;"",INDIRECT(D$2&amp;"!E66"),"")</f>
        <v>7</v>
      </c>
      <c r="E76" s="42">
        <f t="shared" ca="1" si="55"/>
        <v>7</v>
      </c>
      <c r="F76" s="42" t="str">
        <f t="shared" ca="1" si="55"/>
        <v/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15</v>
      </c>
      <c r="D77" s="42">
        <f t="shared" ref="D77:J77" ca="1" si="57">IF(D$2&lt;&gt;"",INDIRECT(D$2&amp;"!E67"),"")</f>
        <v>14</v>
      </c>
      <c r="E77" s="42">
        <f t="shared" ca="1" si="57"/>
        <v>15</v>
      </c>
      <c r="F77" s="42" t="str">
        <f t="shared" ca="1" si="57"/>
        <v/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19</v>
      </c>
      <c r="D78" s="42">
        <f t="shared" ref="D78:J78" ca="1" si="58">IF(D$2&lt;&gt;"",INDIRECT(D$2&amp;"!E68"),"")</f>
        <v>21</v>
      </c>
      <c r="E78" s="42">
        <f t="shared" ca="1" si="58"/>
        <v>16</v>
      </c>
      <c r="F78" s="42" t="str">
        <f t="shared" ca="1" si="58"/>
        <v/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1.605</v>
      </c>
      <c r="D79" s="46">
        <f t="shared" ref="D79:J79" ca="1" si="59">IF(D$2&lt;&gt;"",INDIRECT(D$2&amp;"!E69"),"")</f>
        <v>1.9899999999999993</v>
      </c>
      <c r="E79" s="46">
        <f t="shared" ca="1" si="59"/>
        <v>1.2199999999999998</v>
      </c>
      <c r="F79" s="46" t="str">
        <f t="shared" ca="1" si="59"/>
        <v/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1D2AA-D6AA-4D71-A758-5E2D18E7F82D}">
  <sheetPr>
    <tabColor rgb="FF00B050"/>
  </sheetPr>
  <dimension ref="A1:AJ120"/>
  <sheetViews>
    <sheetView showGridLines="0" view="pageBreakPreview" topLeftCell="A40" zoomScale="98" zoomScaleNormal="85" zoomScaleSheetLayoutView="98" workbookViewId="0">
      <selection activeCell="K59" sqref="K59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263</v>
      </c>
      <c r="B2" s="65"/>
      <c r="C2" s="65"/>
      <c r="D2" s="65"/>
      <c r="E2" s="65"/>
      <c r="F2" s="65"/>
      <c r="G2" s="65"/>
      <c r="H2" s="66" t="s">
        <v>509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261</v>
      </c>
      <c r="B4" s="78" t="s">
        <v>553</v>
      </c>
      <c r="C4" s="79"/>
      <c r="D4" s="21">
        <v>12</v>
      </c>
      <c r="E4" s="21">
        <v>12</v>
      </c>
      <c r="F4" s="4">
        <f t="shared" ref="F4:F43" si="0">IF(D4&gt;0,IF(B4="スギ",P4,IF(B4="ヒノキ",U4,IF(B4="アカマツ",Z4,IF(B4="カラマツ",AF4,AJ4)))),"")</f>
        <v>7.0000000000000007E-2</v>
      </c>
      <c r="G4" s="5"/>
      <c r="H4" s="21"/>
      <c r="I4" s="21"/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7.0000000000000007E-2</v>
      </c>
      <c r="L4" s="22">
        <f t="shared" ref="L4:L43" si="2">ROUND(10^(-5+0.73504+1.83346*LOG(D4)+1.06569*LOG(E4)),2)</f>
        <v>7.0000000000000007E-2</v>
      </c>
      <c r="M4" s="22">
        <f t="shared" ref="M4:M43" si="3">ROUND(10^(-5+0.71514+1.74357*LOG(D4)+1.17719*LOG(E4)),2)</f>
        <v>7.0000000000000007E-2</v>
      </c>
      <c r="N4" s="22">
        <f t="shared" ref="N4:N43" si="4">ROUND(10^(-5+0.82956+1.76381*LOG(D4)+1.06412*LOG(E4)),2)</f>
        <v>0.08</v>
      </c>
      <c r="O4" s="22">
        <f t="shared" ref="O4:O43" si="5">ROUND(10^(-5+0.88226+1.79204*LOG(D4)+0.99303*LOG(E4)),2)</f>
        <v>0.08</v>
      </c>
      <c r="P4" s="22">
        <f>HLOOKUP($D4,K$3:O$43,MATCH($A4,$A$3:$A$43,0),1)</f>
        <v>7.0000000000000007E-2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7.0000000000000007E-2</v>
      </c>
      <c r="R4" s="22">
        <f t="shared" ref="R4:R43" si="7">ROUND(10^(1.905709*LOG(D4)+1.011385*LOG(E4)-4.293729),2)</f>
        <v>7.0000000000000007E-2</v>
      </c>
      <c r="S4" s="22">
        <f t="shared" ref="S4:S43" si="8">ROUND(10^(1.771888*LOG(D4)+1.138415*LOG(E4)-4.271259),2)</f>
        <v>7.0000000000000007E-2</v>
      </c>
      <c r="T4" s="22">
        <f t="shared" ref="T4:T43" si="9">ROUND(10^(1.671519*LOG(D4)+1.363617*LOG(E4)-4.404407),2)</f>
        <v>7.0000000000000007E-2</v>
      </c>
      <c r="U4" s="22">
        <f t="shared" ref="U4:U43" si="10">HLOOKUP($D4,Q$3:T$43,MATCH($A4,$A$3:$A$43,0),1)</f>
        <v>7.0000000000000007E-2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7.0000000000000007E-2</v>
      </c>
      <c r="W4" s="22">
        <f t="shared" ref="W4:W43" si="12">ROUND(10^(-4.155639+1.847898*LOG(D4)+0.951955*LOG(E4)),2)</f>
        <v>7.0000000000000007E-2</v>
      </c>
      <c r="X4" s="22">
        <f t="shared" ref="X4:X43" si="13">ROUND(10^(-4.194535+1.804172*LOG(D4)+1.034248*LOG(E4)),2)</f>
        <v>7.0000000000000007E-2</v>
      </c>
      <c r="Y4" s="22">
        <f t="shared" ref="Y4:Y43" si="14">ROUND(10^(-4.42347+2.006485*LOG(D4)+0.967757*LOG(E4)),2)</f>
        <v>0.06</v>
      </c>
      <c r="Z4" s="22">
        <f t="shared" ref="Z4:Z43" si="15">HLOOKUP($D4,V$3:Y$43,MATCH($A4,$A$3:$A$43,0),1)</f>
        <v>7.0000000000000007E-2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7.0000000000000007E-2</v>
      </c>
      <c r="AB4" s="22">
        <f t="shared" ref="AB4:AB43" si="17">ROUND(10^(1.979213*LOG(D4)+0.998347*LOG(E4)-4.369281),2)</f>
        <v>7.0000000000000007E-2</v>
      </c>
      <c r="AC4" s="22">
        <f t="shared" ref="AC4:AC43" si="18">ROUND(10^(1.904401*LOG(D4)+1.062478*LOG(E4)-4.348104),2)</f>
        <v>7.0000000000000007E-2</v>
      </c>
      <c r="AD4" s="22">
        <f t="shared" ref="AD4:AD43" si="19">ROUND(10^(1.640825*LOG(D4)+1.080387*LOG(E4)-3.976731),2)</f>
        <v>0.09</v>
      </c>
      <c r="AE4" s="22">
        <f t="shared" ref="AE4:AE43" si="20">ROUND(10^(1.90887*LOG(D4)+1.088002*LOG(E4)-4.431495),2)</f>
        <v>0.06</v>
      </c>
      <c r="AF4" s="22">
        <f t="shared" ref="AF4:AF43" si="21">HLOOKUP($D4,AA$3:AE$43,MATCH($A4,$A$3:$A$43,0),1)</f>
        <v>7.0000000000000007E-2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0.06</v>
      </c>
      <c r="AH4" s="22">
        <f t="shared" ref="AH4:AH43" si="23">ROUND(10^(1.93813902*LOG(D4)+0.96697002*LOG(E4)-4.32216295),2)</f>
        <v>7.0000000000000007E-2</v>
      </c>
      <c r="AI4" s="22">
        <f t="shared" ref="AI4:AI43" si="24">ROUND(10^(1.82464098*LOG(D4)+0.97625989*LOG(E4)-4.15096808),2)</f>
        <v>7.0000000000000007E-2</v>
      </c>
      <c r="AJ4" s="22">
        <f t="shared" ref="AJ4:AJ43" si="25">HLOOKUP($D4,AG$3:AI$43,MATCH($A4,$A$3:$A$43,0),1)</f>
        <v>7.0000000000000007E-2</v>
      </c>
    </row>
    <row r="5" spans="1:36" ht="12.95" customHeight="1">
      <c r="A5" s="21">
        <v>262</v>
      </c>
      <c r="B5" s="78" t="s">
        <v>553</v>
      </c>
      <c r="C5" s="79"/>
      <c r="D5" s="21">
        <v>32</v>
      </c>
      <c r="E5" s="21">
        <v>19</v>
      </c>
      <c r="F5" s="4">
        <f t="shared" si="0"/>
        <v>0.7</v>
      </c>
      <c r="G5" s="5"/>
      <c r="H5" s="21"/>
      <c r="I5" s="21"/>
      <c r="J5" s="1" t="s">
        <v>15</v>
      </c>
      <c r="K5" s="22">
        <f t="shared" si="1"/>
        <v>0.63</v>
      </c>
      <c r="L5" s="22">
        <f t="shared" si="2"/>
        <v>0.72</v>
      </c>
      <c r="M5" s="22">
        <f t="shared" si="3"/>
        <v>0.7</v>
      </c>
      <c r="N5" s="22">
        <f t="shared" si="4"/>
        <v>0.7</v>
      </c>
      <c r="O5" s="22">
        <f t="shared" si="5"/>
        <v>0.71</v>
      </c>
      <c r="P5" s="22">
        <f t="shared" ref="P5:P43" si="26">HLOOKUP($D5,K$3:O$43,MATCH(A5,$A$3:$A$43,0),1)</f>
        <v>0.7</v>
      </c>
      <c r="Q5" s="22">
        <f t="shared" si="6"/>
        <v>0.64</v>
      </c>
      <c r="R5" s="22">
        <f t="shared" si="7"/>
        <v>0.74</v>
      </c>
      <c r="S5" s="22">
        <f t="shared" si="8"/>
        <v>0.71</v>
      </c>
      <c r="T5" s="22">
        <f t="shared" si="9"/>
        <v>0.72</v>
      </c>
      <c r="U5" s="22">
        <f t="shared" si="10"/>
        <v>0.72</v>
      </c>
      <c r="V5" s="22">
        <f t="shared" si="11"/>
        <v>0.77</v>
      </c>
      <c r="W5" s="22">
        <f t="shared" si="12"/>
        <v>0.7</v>
      </c>
      <c r="X5" s="22">
        <f t="shared" si="13"/>
        <v>0.7</v>
      </c>
      <c r="Y5" s="22">
        <f t="shared" si="14"/>
        <v>0.68</v>
      </c>
      <c r="Z5" s="22">
        <f t="shared" si="15"/>
        <v>0.7</v>
      </c>
      <c r="AA5" s="22">
        <f t="shared" si="16"/>
        <v>0.62</v>
      </c>
      <c r="AB5" s="22">
        <f t="shared" si="17"/>
        <v>0.77</v>
      </c>
      <c r="AC5" s="22">
        <f t="shared" si="18"/>
        <v>0.75</v>
      </c>
      <c r="AD5" s="22">
        <f t="shared" si="19"/>
        <v>0.75</v>
      </c>
      <c r="AE5" s="22">
        <f t="shared" si="20"/>
        <v>0.68</v>
      </c>
      <c r="AF5" s="22">
        <f t="shared" si="21"/>
        <v>0.75</v>
      </c>
      <c r="AG5" s="22">
        <f t="shared" si="22"/>
        <v>0.63</v>
      </c>
      <c r="AH5" s="22">
        <f t="shared" si="23"/>
        <v>0.68</v>
      </c>
      <c r="AI5" s="22">
        <f t="shared" si="24"/>
        <v>0.7</v>
      </c>
      <c r="AJ5" s="22">
        <f t="shared" si="25"/>
        <v>0.68</v>
      </c>
    </row>
    <row r="6" spans="1:36" ht="12.95" customHeight="1">
      <c r="A6" s="21">
        <v>263</v>
      </c>
      <c r="B6" s="78" t="s">
        <v>553</v>
      </c>
      <c r="C6" s="79"/>
      <c r="D6" s="21">
        <v>38</v>
      </c>
      <c r="E6" s="21">
        <v>21</v>
      </c>
      <c r="F6" s="4">
        <f t="shared" si="0"/>
        <v>1.05</v>
      </c>
      <c r="G6" s="5"/>
      <c r="H6" s="21"/>
      <c r="I6" s="21"/>
      <c r="J6" s="1" t="s">
        <v>15</v>
      </c>
      <c r="K6" s="22">
        <f t="shared" si="1"/>
        <v>0.94</v>
      </c>
      <c r="L6" s="22">
        <f t="shared" si="2"/>
        <v>1.1000000000000001</v>
      </c>
      <c r="M6" s="22">
        <f t="shared" si="3"/>
        <v>1.06</v>
      </c>
      <c r="N6" s="22">
        <f t="shared" si="4"/>
        <v>1.05</v>
      </c>
      <c r="O6" s="22">
        <f t="shared" si="5"/>
        <v>1.06</v>
      </c>
      <c r="P6" s="22">
        <f t="shared" si="26"/>
        <v>1.05</v>
      </c>
      <c r="Q6" s="22">
        <f t="shared" si="6"/>
        <v>0.97</v>
      </c>
      <c r="R6" s="22">
        <f t="shared" si="7"/>
        <v>1.1299999999999999</v>
      </c>
      <c r="S6" s="22">
        <f t="shared" si="8"/>
        <v>1.08</v>
      </c>
      <c r="T6" s="22">
        <f t="shared" si="9"/>
        <v>1.0900000000000001</v>
      </c>
      <c r="U6" s="22">
        <f t="shared" si="10"/>
        <v>1.0900000000000001</v>
      </c>
      <c r="V6" s="22">
        <f t="shared" si="11"/>
        <v>1.18</v>
      </c>
      <c r="W6" s="22">
        <f t="shared" si="12"/>
        <v>1.05</v>
      </c>
      <c r="X6" s="22">
        <f t="shared" si="13"/>
        <v>1.05</v>
      </c>
      <c r="Y6" s="22">
        <f t="shared" si="14"/>
        <v>1.06</v>
      </c>
      <c r="Z6" s="22">
        <f t="shared" si="15"/>
        <v>1.05</v>
      </c>
      <c r="AA6" s="22">
        <f t="shared" si="16"/>
        <v>0.93</v>
      </c>
      <c r="AB6" s="22">
        <f t="shared" si="17"/>
        <v>1.2</v>
      </c>
      <c r="AC6" s="22">
        <f t="shared" si="18"/>
        <v>1.1599999999999999</v>
      </c>
      <c r="AD6" s="22">
        <f t="shared" si="19"/>
        <v>1.1100000000000001</v>
      </c>
      <c r="AE6" s="22">
        <f t="shared" si="20"/>
        <v>1.05</v>
      </c>
      <c r="AF6" s="22">
        <f t="shared" si="21"/>
        <v>1.1100000000000001</v>
      </c>
      <c r="AG6" s="22">
        <f t="shared" si="22"/>
        <v>0.96</v>
      </c>
      <c r="AH6" s="22">
        <f t="shared" si="23"/>
        <v>1.04</v>
      </c>
      <c r="AI6" s="22">
        <f t="shared" si="24"/>
        <v>1.05</v>
      </c>
      <c r="AJ6" s="22">
        <f t="shared" si="25"/>
        <v>1.04</v>
      </c>
    </row>
    <row r="7" spans="1:36" ht="12.95" customHeight="1">
      <c r="A7" s="21">
        <v>264</v>
      </c>
      <c r="B7" s="78" t="s">
        <v>553</v>
      </c>
      <c r="C7" s="79"/>
      <c r="D7" s="21">
        <v>26</v>
      </c>
      <c r="E7" s="21">
        <v>8</v>
      </c>
      <c r="F7" s="4">
        <f t="shared" si="0"/>
        <v>0.18</v>
      </c>
      <c r="G7" s="5" t="s">
        <v>568</v>
      </c>
      <c r="H7" s="21" t="s">
        <v>555</v>
      </c>
      <c r="I7" s="21" t="s">
        <v>556</v>
      </c>
      <c r="J7" s="1" t="s">
        <v>15</v>
      </c>
      <c r="K7" s="22">
        <f t="shared" si="1"/>
        <v>0.18</v>
      </c>
      <c r="L7" s="22">
        <f t="shared" si="2"/>
        <v>0.2</v>
      </c>
      <c r="M7" s="22">
        <f t="shared" si="3"/>
        <v>0.18</v>
      </c>
      <c r="N7" s="22">
        <f t="shared" si="4"/>
        <v>0.19</v>
      </c>
      <c r="O7" s="22">
        <f t="shared" si="5"/>
        <v>0.21</v>
      </c>
      <c r="P7" s="22">
        <f t="shared" si="26"/>
        <v>0.18</v>
      </c>
      <c r="Q7" s="22">
        <f t="shared" si="6"/>
        <v>0.19</v>
      </c>
      <c r="R7" s="22">
        <f t="shared" si="7"/>
        <v>0.21</v>
      </c>
      <c r="S7" s="22">
        <f t="shared" si="8"/>
        <v>0.18</v>
      </c>
      <c r="T7" s="22">
        <f t="shared" si="9"/>
        <v>0.16</v>
      </c>
      <c r="U7" s="22">
        <f t="shared" si="10"/>
        <v>0.18</v>
      </c>
      <c r="V7" s="22">
        <f t="shared" si="11"/>
        <v>0.23</v>
      </c>
      <c r="W7" s="22">
        <f t="shared" si="12"/>
        <v>0.21</v>
      </c>
      <c r="X7" s="22">
        <f t="shared" si="13"/>
        <v>0.2</v>
      </c>
      <c r="Y7" s="22">
        <f t="shared" si="14"/>
        <v>0.19</v>
      </c>
      <c r="Z7" s="22">
        <f t="shared" si="15"/>
        <v>0.2</v>
      </c>
      <c r="AA7" s="22">
        <f t="shared" si="16"/>
        <v>0.18</v>
      </c>
      <c r="AB7" s="22">
        <f t="shared" si="17"/>
        <v>0.22</v>
      </c>
      <c r="AC7" s="22">
        <f t="shared" si="18"/>
        <v>0.2</v>
      </c>
      <c r="AD7" s="22">
        <f t="shared" si="19"/>
        <v>0.21</v>
      </c>
      <c r="AE7" s="22">
        <f t="shared" si="20"/>
        <v>0.18</v>
      </c>
      <c r="AF7" s="22">
        <f t="shared" si="21"/>
        <v>0.2</v>
      </c>
      <c r="AG7" s="22">
        <f t="shared" si="22"/>
        <v>0.2</v>
      </c>
      <c r="AH7" s="22">
        <f t="shared" si="23"/>
        <v>0.2</v>
      </c>
      <c r="AI7" s="22">
        <f t="shared" si="24"/>
        <v>0.21</v>
      </c>
      <c r="AJ7" s="22">
        <f t="shared" si="25"/>
        <v>0.2</v>
      </c>
    </row>
    <row r="8" spans="1:36" ht="12.95" customHeight="1">
      <c r="A8" s="21">
        <v>265</v>
      </c>
      <c r="B8" s="78" t="s">
        <v>553</v>
      </c>
      <c r="C8" s="79"/>
      <c r="D8" s="21">
        <v>14</v>
      </c>
      <c r="E8" s="21">
        <v>16</v>
      </c>
      <c r="F8" s="4">
        <f t="shared" si="0"/>
        <v>0.13</v>
      </c>
      <c r="G8" s="5" t="s">
        <v>554</v>
      </c>
      <c r="H8" s="21" t="s">
        <v>557</v>
      </c>
      <c r="I8" s="21" t="s">
        <v>556</v>
      </c>
      <c r="J8" s="1" t="s">
        <v>15</v>
      </c>
      <c r="K8" s="22">
        <f t="shared" si="1"/>
        <v>0.13</v>
      </c>
      <c r="L8" s="22">
        <f t="shared" si="2"/>
        <v>0.13</v>
      </c>
      <c r="M8" s="22">
        <f t="shared" si="3"/>
        <v>0.14000000000000001</v>
      </c>
      <c r="N8" s="22">
        <f t="shared" si="4"/>
        <v>0.14000000000000001</v>
      </c>
      <c r="O8" s="22">
        <f t="shared" si="5"/>
        <v>0.14000000000000001</v>
      </c>
      <c r="P8" s="22">
        <f t="shared" si="26"/>
        <v>0.13</v>
      </c>
      <c r="Q8" s="22">
        <f t="shared" si="6"/>
        <v>0.12</v>
      </c>
      <c r="R8" s="22">
        <f t="shared" si="7"/>
        <v>0.13</v>
      </c>
      <c r="S8" s="22">
        <f t="shared" si="8"/>
        <v>0.14000000000000001</v>
      </c>
      <c r="T8" s="22">
        <f t="shared" si="9"/>
        <v>0.14000000000000001</v>
      </c>
      <c r="U8" s="22">
        <f t="shared" si="10"/>
        <v>0.13</v>
      </c>
      <c r="V8" s="22">
        <f t="shared" si="11"/>
        <v>0.13</v>
      </c>
      <c r="W8" s="22">
        <f t="shared" si="12"/>
        <v>0.13</v>
      </c>
      <c r="X8" s="22">
        <f t="shared" si="13"/>
        <v>0.13</v>
      </c>
      <c r="Y8" s="22">
        <f t="shared" si="14"/>
        <v>0.11</v>
      </c>
      <c r="Z8" s="22">
        <f t="shared" si="15"/>
        <v>0.13</v>
      </c>
      <c r="AA8" s="22">
        <f t="shared" si="16"/>
        <v>0.12</v>
      </c>
      <c r="AB8" s="22">
        <f t="shared" si="17"/>
        <v>0.13</v>
      </c>
      <c r="AC8" s="22">
        <f t="shared" si="18"/>
        <v>0.13</v>
      </c>
      <c r="AD8" s="22">
        <f t="shared" si="19"/>
        <v>0.16</v>
      </c>
      <c r="AE8" s="22">
        <f t="shared" si="20"/>
        <v>0.12</v>
      </c>
      <c r="AF8" s="22">
        <f t="shared" si="21"/>
        <v>0.13</v>
      </c>
      <c r="AG8" s="22">
        <f t="shared" si="22"/>
        <v>0.11</v>
      </c>
      <c r="AH8" s="22">
        <f t="shared" si="23"/>
        <v>0.12</v>
      </c>
      <c r="AI8" s="22">
        <f t="shared" si="24"/>
        <v>0.13</v>
      </c>
      <c r="AJ8" s="22">
        <f t="shared" si="25"/>
        <v>0.12</v>
      </c>
    </row>
    <row r="9" spans="1:36" ht="12.95" customHeight="1">
      <c r="A9" s="21">
        <v>266</v>
      </c>
      <c r="B9" s="78" t="s">
        <v>553</v>
      </c>
      <c r="C9" s="79"/>
      <c r="D9" s="21">
        <v>18</v>
      </c>
      <c r="E9" s="21">
        <v>15</v>
      </c>
      <c r="F9" s="4">
        <f t="shared" si="0"/>
        <v>0.19</v>
      </c>
      <c r="G9" s="5"/>
      <c r="H9" s="21"/>
      <c r="I9" s="21"/>
      <c r="J9" s="1" t="s">
        <v>15</v>
      </c>
      <c r="K9" s="22">
        <f t="shared" si="1"/>
        <v>0.18</v>
      </c>
      <c r="L9" s="22">
        <f t="shared" si="2"/>
        <v>0.19</v>
      </c>
      <c r="M9" s="22">
        <f t="shared" si="3"/>
        <v>0.19</v>
      </c>
      <c r="N9" s="22">
        <f t="shared" si="4"/>
        <v>0.2</v>
      </c>
      <c r="O9" s="22">
        <f t="shared" si="5"/>
        <v>0.2</v>
      </c>
      <c r="P9" s="22">
        <f t="shared" si="26"/>
        <v>0.19</v>
      </c>
      <c r="Q9" s="22">
        <f t="shared" si="6"/>
        <v>0.18</v>
      </c>
      <c r="R9" s="22">
        <f t="shared" si="7"/>
        <v>0.19</v>
      </c>
      <c r="S9" s="22">
        <f t="shared" si="8"/>
        <v>0.2</v>
      </c>
      <c r="T9" s="22">
        <f t="shared" si="9"/>
        <v>0.2</v>
      </c>
      <c r="U9" s="22">
        <f t="shared" si="10"/>
        <v>0.19</v>
      </c>
      <c r="V9" s="22">
        <f t="shared" si="11"/>
        <v>0.2</v>
      </c>
      <c r="W9" s="22">
        <f t="shared" si="12"/>
        <v>0.19</v>
      </c>
      <c r="X9" s="22">
        <f t="shared" si="13"/>
        <v>0.19</v>
      </c>
      <c r="Y9" s="22">
        <f t="shared" si="14"/>
        <v>0.17</v>
      </c>
      <c r="Z9" s="22">
        <f t="shared" si="15"/>
        <v>0.19</v>
      </c>
      <c r="AA9" s="22">
        <f t="shared" si="16"/>
        <v>0.17</v>
      </c>
      <c r="AB9" s="22">
        <f t="shared" si="17"/>
        <v>0.19</v>
      </c>
      <c r="AC9" s="22">
        <f t="shared" si="18"/>
        <v>0.2</v>
      </c>
      <c r="AD9" s="22">
        <f t="shared" si="19"/>
        <v>0.23</v>
      </c>
      <c r="AE9" s="22">
        <f t="shared" si="20"/>
        <v>0.18</v>
      </c>
      <c r="AF9" s="22">
        <f t="shared" si="21"/>
        <v>0.19</v>
      </c>
      <c r="AG9" s="22">
        <f t="shared" si="22"/>
        <v>0.17</v>
      </c>
      <c r="AH9" s="22">
        <f t="shared" si="23"/>
        <v>0.18</v>
      </c>
      <c r="AI9" s="22">
        <f t="shared" si="24"/>
        <v>0.19</v>
      </c>
      <c r="AJ9" s="22">
        <f t="shared" si="25"/>
        <v>0.18</v>
      </c>
    </row>
    <row r="10" spans="1:36" ht="12.95" customHeight="1">
      <c r="A10" s="21">
        <v>267</v>
      </c>
      <c r="B10" s="78" t="s">
        <v>553</v>
      </c>
      <c r="C10" s="79"/>
      <c r="D10" s="21">
        <v>36</v>
      </c>
      <c r="E10" s="21">
        <v>20</v>
      </c>
      <c r="F10" s="4">
        <f t="shared" si="0"/>
        <v>0.91</v>
      </c>
      <c r="G10" s="5"/>
      <c r="H10" s="21"/>
      <c r="I10" s="21"/>
      <c r="J10" s="1" t="s">
        <v>15</v>
      </c>
      <c r="K10" s="22">
        <f t="shared" si="1"/>
        <v>0.82</v>
      </c>
      <c r="L10" s="22">
        <f t="shared" si="2"/>
        <v>0.94</v>
      </c>
      <c r="M10" s="22">
        <f t="shared" si="3"/>
        <v>0.91</v>
      </c>
      <c r="N10" s="22">
        <f t="shared" si="4"/>
        <v>0.91</v>
      </c>
      <c r="O10" s="22">
        <f t="shared" si="5"/>
        <v>0.92</v>
      </c>
      <c r="P10" s="22">
        <f t="shared" si="26"/>
        <v>0.91</v>
      </c>
      <c r="Q10" s="22">
        <f t="shared" si="6"/>
        <v>0.84</v>
      </c>
      <c r="R10" s="22">
        <f t="shared" si="7"/>
        <v>0.97</v>
      </c>
      <c r="S10" s="22">
        <f t="shared" si="8"/>
        <v>0.93</v>
      </c>
      <c r="T10" s="22">
        <f t="shared" si="9"/>
        <v>0.94</v>
      </c>
      <c r="U10" s="22">
        <f t="shared" si="10"/>
        <v>0.94</v>
      </c>
      <c r="V10" s="22">
        <f t="shared" si="11"/>
        <v>1.01</v>
      </c>
      <c r="W10" s="22">
        <f t="shared" si="12"/>
        <v>0.91</v>
      </c>
      <c r="X10" s="22">
        <f t="shared" si="13"/>
        <v>0.91</v>
      </c>
      <c r="Y10" s="22">
        <f t="shared" si="14"/>
        <v>0.91</v>
      </c>
      <c r="Z10" s="22">
        <f t="shared" si="15"/>
        <v>0.91</v>
      </c>
      <c r="AA10" s="22">
        <f t="shared" si="16"/>
        <v>0.8</v>
      </c>
      <c r="AB10" s="22">
        <f t="shared" si="17"/>
        <v>1.02</v>
      </c>
      <c r="AC10" s="22">
        <f t="shared" si="18"/>
        <v>1</v>
      </c>
      <c r="AD10" s="22">
        <f t="shared" si="19"/>
        <v>0.96</v>
      </c>
      <c r="AE10" s="22">
        <f t="shared" si="20"/>
        <v>0.9</v>
      </c>
      <c r="AF10" s="22">
        <f t="shared" si="21"/>
        <v>0.96</v>
      </c>
      <c r="AG10" s="22">
        <f t="shared" si="22"/>
        <v>0.83</v>
      </c>
      <c r="AH10" s="22">
        <f t="shared" si="23"/>
        <v>0.9</v>
      </c>
      <c r="AI10" s="22">
        <f t="shared" si="24"/>
        <v>0.91</v>
      </c>
      <c r="AJ10" s="22">
        <f t="shared" si="25"/>
        <v>0.9</v>
      </c>
    </row>
    <row r="11" spans="1:36" ht="12.95" customHeight="1">
      <c r="A11" s="21">
        <v>268</v>
      </c>
      <c r="B11" s="78" t="s">
        <v>553</v>
      </c>
      <c r="C11" s="79"/>
      <c r="D11" s="21">
        <v>18</v>
      </c>
      <c r="E11" s="21">
        <v>14</v>
      </c>
      <c r="F11" s="4">
        <f t="shared" si="0"/>
        <v>0.18</v>
      </c>
      <c r="G11" s="5"/>
      <c r="H11" s="21"/>
      <c r="I11" s="21"/>
      <c r="J11" s="1" t="s">
        <v>15</v>
      </c>
      <c r="K11" s="22">
        <f t="shared" si="1"/>
        <v>0.17</v>
      </c>
      <c r="L11" s="22">
        <f t="shared" si="2"/>
        <v>0.18</v>
      </c>
      <c r="M11" s="22">
        <f t="shared" si="3"/>
        <v>0.18</v>
      </c>
      <c r="N11" s="22">
        <f t="shared" si="4"/>
        <v>0.18</v>
      </c>
      <c r="O11" s="22">
        <f t="shared" si="5"/>
        <v>0.19</v>
      </c>
      <c r="P11" s="22">
        <f t="shared" si="26"/>
        <v>0.18</v>
      </c>
      <c r="Q11" s="22">
        <f t="shared" si="6"/>
        <v>0.17</v>
      </c>
      <c r="R11" s="22">
        <f t="shared" si="7"/>
        <v>0.18</v>
      </c>
      <c r="S11" s="22">
        <f t="shared" si="8"/>
        <v>0.18</v>
      </c>
      <c r="T11" s="22">
        <f t="shared" si="9"/>
        <v>0.18</v>
      </c>
      <c r="U11" s="22">
        <f t="shared" si="10"/>
        <v>0.18</v>
      </c>
      <c r="V11" s="22">
        <f t="shared" si="11"/>
        <v>0.19</v>
      </c>
      <c r="W11" s="22">
        <f t="shared" si="12"/>
        <v>0.18</v>
      </c>
      <c r="X11" s="22">
        <f t="shared" si="13"/>
        <v>0.18</v>
      </c>
      <c r="Y11" s="22">
        <f t="shared" si="14"/>
        <v>0.16</v>
      </c>
      <c r="Z11" s="22">
        <f t="shared" si="15"/>
        <v>0.18</v>
      </c>
      <c r="AA11" s="22">
        <f t="shared" si="16"/>
        <v>0.16</v>
      </c>
      <c r="AB11" s="22">
        <f t="shared" si="17"/>
        <v>0.18</v>
      </c>
      <c r="AC11" s="22">
        <f t="shared" si="18"/>
        <v>0.18</v>
      </c>
      <c r="AD11" s="22">
        <f t="shared" si="19"/>
        <v>0.21</v>
      </c>
      <c r="AE11" s="22">
        <f t="shared" si="20"/>
        <v>0.16</v>
      </c>
      <c r="AF11" s="22">
        <f t="shared" si="21"/>
        <v>0.18</v>
      </c>
      <c r="AG11" s="22">
        <f t="shared" si="22"/>
        <v>0.16</v>
      </c>
      <c r="AH11" s="22">
        <f t="shared" si="23"/>
        <v>0.17</v>
      </c>
      <c r="AI11" s="22">
        <f t="shared" si="24"/>
        <v>0.18</v>
      </c>
      <c r="AJ11" s="22">
        <f t="shared" si="25"/>
        <v>0.17</v>
      </c>
    </row>
    <row r="12" spans="1:36" ht="12.95" customHeight="1">
      <c r="A12" s="21">
        <v>269</v>
      </c>
      <c r="B12" s="78" t="s">
        <v>553</v>
      </c>
      <c r="C12" s="79"/>
      <c r="D12" s="21">
        <v>16</v>
      </c>
      <c r="E12" s="21">
        <v>13</v>
      </c>
      <c r="F12" s="4">
        <f t="shared" si="0"/>
        <v>0.13</v>
      </c>
      <c r="G12" s="5"/>
      <c r="H12" s="21" t="s">
        <v>557</v>
      </c>
      <c r="I12" s="21" t="s">
        <v>558</v>
      </c>
      <c r="J12" s="1" t="s">
        <v>15</v>
      </c>
      <c r="K12" s="22">
        <f t="shared" si="1"/>
        <v>0.13</v>
      </c>
      <c r="L12" s="22">
        <f t="shared" si="2"/>
        <v>0.13</v>
      </c>
      <c r="M12" s="22">
        <f t="shared" si="3"/>
        <v>0.13</v>
      </c>
      <c r="N12" s="22">
        <f t="shared" si="4"/>
        <v>0.14000000000000001</v>
      </c>
      <c r="O12" s="22">
        <f t="shared" si="5"/>
        <v>0.14000000000000001</v>
      </c>
      <c r="P12" s="22">
        <f t="shared" si="26"/>
        <v>0.13</v>
      </c>
      <c r="Q12" s="22">
        <f t="shared" si="6"/>
        <v>0.13</v>
      </c>
      <c r="R12" s="22">
        <f t="shared" si="7"/>
        <v>0.13</v>
      </c>
      <c r="S12" s="22">
        <f t="shared" si="8"/>
        <v>0.14000000000000001</v>
      </c>
      <c r="T12" s="22">
        <f t="shared" si="9"/>
        <v>0.13</v>
      </c>
      <c r="U12" s="22">
        <f t="shared" si="10"/>
        <v>0.13</v>
      </c>
      <c r="V12" s="22">
        <f t="shared" si="11"/>
        <v>0.14000000000000001</v>
      </c>
      <c r="W12" s="22">
        <f t="shared" si="12"/>
        <v>0.13</v>
      </c>
      <c r="X12" s="22">
        <f t="shared" si="13"/>
        <v>0.13</v>
      </c>
      <c r="Y12" s="22">
        <f t="shared" si="14"/>
        <v>0.12</v>
      </c>
      <c r="Z12" s="22">
        <f t="shared" si="15"/>
        <v>0.13</v>
      </c>
      <c r="AA12" s="22">
        <f t="shared" si="16"/>
        <v>0.12</v>
      </c>
      <c r="AB12" s="22">
        <f t="shared" si="17"/>
        <v>0.13</v>
      </c>
      <c r="AC12" s="22">
        <f t="shared" si="18"/>
        <v>0.13</v>
      </c>
      <c r="AD12" s="22">
        <f t="shared" si="19"/>
        <v>0.16</v>
      </c>
      <c r="AE12" s="22">
        <f t="shared" si="20"/>
        <v>0.12</v>
      </c>
      <c r="AF12" s="22">
        <f t="shared" si="21"/>
        <v>0.13</v>
      </c>
      <c r="AG12" s="22">
        <f t="shared" si="22"/>
        <v>0.12</v>
      </c>
      <c r="AH12" s="22">
        <f t="shared" si="23"/>
        <v>0.12</v>
      </c>
      <c r="AI12" s="22">
        <f t="shared" si="24"/>
        <v>0.14000000000000001</v>
      </c>
      <c r="AJ12" s="22">
        <f t="shared" si="25"/>
        <v>0.12</v>
      </c>
    </row>
    <row r="13" spans="1:36" ht="12.95" customHeight="1">
      <c r="A13" s="21">
        <v>270</v>
      </c>
      <c r="B13" s="78" t="s">
        <v>553</v>
      </c>
      <c r="C13" s="79"/>
      <c r="D13" s="21">
        <v>30</v>
      </c>
      <c r="E13" s="21">
        <v>21</v>
      </c>
      <c r="F13" s="4">
        <f t="shared" si="0"/>
        <v>0.7</v>
      </c>
      <c r="G13" s="5" t="s">
        <v>559</v>
      </c>
      <c r="H13" s="21" t="s">
        <v>557</v>
      </c>
      <c r="I13" s="21" t="s">
        <v>560</v>
      </c>
      <c r="J13" s="1" t="s">
        <v>15</v>
      </c>
      <c r="K13" s="22">
        <f t="shared" si="1"/>
        <v>0.62</v>
      </c>
      <c r="L13" s="22">
        <f t="shared" si="2"/>
        <v>0.71</v>
      </c>
      <c r="M13" s="22">
        <f t="shared" si="3"/>
        <v>0.7</v>
      </c>
      <c r="N13" s="22">
        <f t="shared" si="4"/>
        <v>0.69</v>
      </c>
      <c r="O13" s="22">
        <f t="shared" si="5"/>
        <v>0.7</v>
      </c>
      <c r="P13" s="22">
        <f t="shared" si="26"/>
        <v>0.7</v>
      </c>
      <c r="Q13" s="22">
        <f t="shared" si="6"/>
        <v>0.63</v>
      </c>
      <c r="R13" s="22">
        <f t="shared" si="7"/>
        <v>0.72</v>
      </c>
      <c r="S13" s="22">
        <f t="shared" si="8"/>
        <v>0.71</v>
      </c>
      <c r="T13" s="22">
        <f t="shared" si="9"/>
        <v>0.74</v>
      </c>
      <c r="U13" s="22">
        <f t="shared" si="10"/>
        <v>0.71</v>
      </c>
      <c r="V13" s="22">
        <f t="shared" si="11"/>
        <v>0.74</v>
      </c>
      <c r="W13" s="22">
        <f t="shared" si="12"/>
        <v>0.68</v>
      </c>
      <c r="X13" s="22">
        <f t="shared" si="13"/>
        <v>0.69</v>
      </c>
      <c r="Y13" s="22">
        <f t="shared" si="14"/>
        <v>0.66</v>
      </c>
      <c r="Z13" s="22">
        <f t="shared" si="15"/>
        <v>0.69</v>
      </c>
      <c r="AA13" s="22">
        <f t="shared" si="16"/>
        <v>0.61</v>
      </c>
      <c r="AB13" s="22">
        <f t="shared" si="17"/>
        <v>0.75</v>
      </c>
      <c r="AC13" s="22">
        <f t="shared" si="18"/>
        <v>0.74</v>
      </c>
      <c r="AD13" s="22">
        <f t="shared" si="19"/>
        <v>0.75</v>
      </c>
      <c r="AE13" s="22">
        <f t="shared" si="20"/>
        <v>0.67</v>
      </c>
      <c r="AF13" s="22">
        <f t="shared" si="21"/>
        <v>0.74</v>
      </c>
      <c r="AG13" s="22">
        <f t="shared" si="22"/>
        <v>0.61</v>
      </c>
      <c r="AH13" s="22">
        <f t="shared" si="23"/>
        <v>0.66</v>
      </c>
      <c r="AI13" s="22">
        <f t="shared" si="24"/>
        <v>0.68</v>
      </c>
      <c r="AJ13" s="22">
        <f t="shared" si="25"/>
        <v>0.66</v>
      </c>
    </row>
    <row r="14" spans="1:36" ht="12.95" customHeight="1">
      <c r="A14" s="21">
        <v>271</v>
      </c>
      <c r="B14" s="78" t="s">
        <v>553</v>
      </c>
      <c r="C14" s="79"/>
      <c r="D14" s="21">
        <v>14</v>
      </c>
      <c r="E14" s="21">
        <v>7</v>
      </c>
      <c r="F14" s="4">
        <f t="shared" si="0"/>
        <v>0.05</v>
      </c>
      <c r="G14" s="5" t="s">
        <v>568</v>
      </c>
      <c r="H14" s="21" t="s">
        <v>555</v>
      </c>
      <c r="I14" s="21" t="s">
        <v>556</v>
      </c>
      <c r="J14" s="1" t="s">
        <v>15</v>
      </c>
      <c r="K14" s="22">
        <f t="shared" si="1"/>
        <v>0.05</v>
      </c>
      <c r="L14" s="22">
        <f t="shared" si="2"/>
        <v>0.05</v>
      </c>
      <c r="M14" s="22">
        <f t="shared" si="3"/>
        <v>0.05</v>
      </c>
      <c r="N14" s="22">
        <f t="shared" si="4"/>
        <v>0.06</v>
      </c>
      <c r="O14" s="22">
        <f t="shared" si="5"/>
        <v>0.06</v>
      </c>
      <c r="P14" s="22">
        <f t="shared" si="26"/>
        <v>0.05</v>
      </c>
      <c r="Q14" s="22">
        <f t="shared" si="6"/>
        <v>0.05</v>
      </c>
      <c r="R14" s="22">
        <f t="shared" si="7"/>
        <v>0.06</v>
      </c>
      <c r="S14" s="22">
        <f t="shared" si="8"/>
        <v>0.05</v>
      </c>
      <c r="T14" s="22">
        <f t="shared" si="9"/>
        <v>0.05</v>
      </c>
      <c r="U14" s="22">
        <f t="shared" si="10"/>
        <v>0.06</v>
      </c>
      <c r="V14" s="22">
        <f t="shared" si="11"/>
        <v>0.06</v>
      </c>
      <c r="W14" s="22">
        <f t="shared" si="12"/>
        <v>0.06</v>
      </c>
      <c r="X14" s="22">
        <f t="shared" si="13"/>
        <v>0.06</v>
      </c>
      <c r="Y14" s="22">
        <f t="shared" si="14"/>
        <v>0.05</v>
      </c>
      <c r="Z14" s="22">
        <f t="shared" si="15"/>
        <v>0.06</v>
      </c>
      <c r="AA14" s="22">
        <f t="shared" si="16"/>
        <v>0.05</v>
      </c>
      <c r="AB14" s="22">
        <f t="shared" si="17"/>
        <v>0.06</v>
      </c>
      <c r="AC14" s="22">
        <f t="shared" si="18"/>
        <v>0.05</v>
      </c>
      <c r="AD14" s="22">
        <f t="shared" si="19"/>
        <v>7.0000000000000007E-2</v>
      </c>
      <c r="AE14" s="22">
        <f t="shared" si="20"/>
        <v>0.05</v>
      </c>
      <c r="AF14" s="22">
        <f t="shared" si="21"/>
        <v>0.06</v>
      </c>
      <c r="AG14" s="22">
        <f t="shared" si="22"/>
        <v>0.05</v>
      </c>
      <c r="AH14" s="22">
        <f t="shared" si="23"/>
        <v>0.05</v>
      </c>
      <c r="AI14" s="22">
        <f t="shared" si="24"/>
        <v>0.06</v>
      </c>
      <c r="AJ14" s="22">
        <f t="shared" si="25"/>
        <v>0.05</v>
      </c>
    </row>
    <row r="15" spans="1:36" ht="12.95" customHeight="1">
      <c r="A15" s="21">
        <v>272</v>
      </c>
      <c r="B15" s="78" t="s">
        <v>553</v>
      </c>
      <c r="C15" s="79"/>
      <c r="D15" s="21">
        <v>6</v>
      </c>
      <c r="E15" s="21">
        <v>7</v>
      </c>
      <c r="F15" s="4">
        <f t="shared" si="0"/>
        <v>0.01</v>
      </c>
      <c r="G15" s="5" t="s">
        <v>232</v>
      </c>
      <c r="H15" s="21" t="s">
        <v>555</v>
      </c>
      <c r="I15" s="21" t="s">
        <v>556</v>
      </c>
      <c r="J15" s="1" t="s">
        <v>15</v>
      </c>
      <c r="K15" s="22">
        <f t="shared" si="1"/>
        <v>0.01</v>
      </c>
      <c r="L15" s="22">
        <f t="shared" si="2"/>
        <v>0.01</v>
      </c>
      <c r="M15" s="22">
        <f t="shared" si="3"/>
        <v>0.01</v>
      </c>
      <c r="N15" s="22">
        <f t="shared" si="4"/>
        <v>0.01</v>
      </c>
      <c r="O15" s="22">
        <f t="shared" si="5"/>
        <v>0.01</v>
      </c>
      <c r="P15" s="22">
        <f t="shared" si="26"/>
        <v>0.01</v>
      </c>
      <c r="Q15" s="22">
        <f t="shared" si="6"/>
        <v>0.01</v>
      </c>
      <c r="R15" s="22">
        <f t="shared" si="7"/>
        <v>0.01</v>
      </c>
      <c r="S15" s="22">
        <f t="shared" si="8"/>
        <v>0.01</v>
      </c>
      <c r="T15" s="22">
        <f t="shared" si="9"/>
        <v>0.01</v>
      </c>
      <c r="U15" s="22">
        <f t="shared" si="10"/>
        <v>0.01</v>
      </c>
      <c r="V15" s="22">
        <f t="shared" si="11"/>
        <v>0.01</v>
      </c>
      <c r="W15" s="22">
        <f t="shared" si="12"/>
        <v>0.01</v>
      </c>
      <c r="X15" s="22">
        <f t="shared" si="13"/>
        <v>0.01</v>
      </c>
      <c r="Y15" s="22">
        <f t="shared" si="14"/>
        <v>0.01</v>
      </c>
      <c r="Z15" s="22">
        <f t="shared" si="15"/>
        <v>0.01</v>
      </c>
      <c r="AA15" s="22">
        <f t="shared" si="16"/>
        <v>0.01</v>
      </c>
      <c r="AB15" s="22">
        <f t="shared" si="17"/>
        <v>0.01</v>
      </c>
      <c r="AC15" s="22">
        <f t="shared" si="18"/>
        <v>0.01</v>
      </c>
      <c r="AD15" s="22">
        <f t="shared" si="19"/>
        <v>0.02</v>
      </c>
      <c r="AE15" s="22">
        <f t="shared" si="20"/>
        <v>0.01</v>
      </c>
      <c r="AF15" s="22">
        <f t="shared" si="21"/>
        <v>0.01</v>
      </c>
      <c r="AG15" s="22">
        <f t="shared" si="22"/>
        <v>0.01</v>
      </c>
      <c r="AH15" s="22">
        <f t="shared" si="23"/>
        <v>0.01</v>
      </c>
      <c r="AI15" s="22">
        <f t="shared" si="24"/>
        <v>0.01</v>
      </c>
      <c r="AJ15" s="22">
        <f t="shared" si="25"/>
        <v>0.01</v>
      </c>
    </row>
    <row r="16" spans="1:36" ht="12.95" customHeight="1">
      <c r="A16" s="21">
        <v>273</v>
      </c>
      <c r="B16" s="78" t="s">
        <v>553</v>
      </c>
      <c r="C16" s="79"/>
      <c r="D16" s="21">
        <v>14</v>
      </c>
      <c r="E16" s="21">
        <v>8</v>
      </c>
      <c r="F16" s="4">
        <f t="shared" si="0"/>
        <v>0.06</v>
      </c>
      <c r="G16" s="5" t="s">
        <v>569</v>
      </c>
      <c r="H16" s="21" t="s">
        <v>555</v>
      </c>
      <c r="I16" s="21" t="s">
        <v>561</v>
      </c>
      <c r="J16" s="1" t="s">
        <v>15</v>
      </c>
      <c r="K16" s="22">
        <f t="shared" si="1"/>
        <v>0.06</v>
      </c>
      <c r="L16" s="22">
        <f t="shared" si="2"/>
        <v>0.06</v>
      </c>
      <c r="M16" s="22">
        <f t="shared" si="3"/>
        <v>0.06</v>
      </c>
      <c r="N16" s="22">
        <f t="shared" si="4"/>
        <v>0.06</v>
      </c>
      <c r="O16" s="22">
        <f t="shared" si="5"/>
        <v>7.0000000000000007E-2</v>
      </c>
      <c r="P16" s="22">
        <f t="shared" si="26"/>
        <v>0.06</v>
      </c>
      <c r="Q16" s="22">
        <f t="shared" si="6"/>
        <v>0.06</v>
      </c>
      <c r="R16" s="22">
        <f t="shared" si="7"/>
        <v>0.06</v>
      </c>
      <c r="S16" s="22">
        <f t="shared" si="8"/>
        <v>0.06</v>
      </c>
      <c r="T16" s="22">
        <f t="shared" si="9"/>
        <v>0.06</v>
      </c>
      <c r="U16" s="22">
        <f t="shared" si="10"/>
        <v>0.06</v>
      </c>
      <c r="V16" s="22">
        <f t="shared" si="11"/>
        <v>7.0000000000000007E-2</v>
      </c>
      <c r="W16" s="22">
        <f t="shared" si="12"/>
        <v>7.0000000000000007E-2</v>
      </c>
      <c r="X16" s="22">
        <f t="shared" si="13"/>
        <v>0.06</v>
      </c>
      <c r="Y16" s="22">
        <f t="shared" si="14"/>
        <v>0.06</v>
      </c>
      <c r="Z16" s="22">
        <f t="shared" si="15"/>
        <v>7.0000000000000007E-2</v>
      </c>
      <c r="AA16" s="22">
        <f t="shared" si="16"/>
        <v>0.06</v>
      </c>
      <c r="AB16" s="22">
        <f t="shared" si="17"/>
        <v>0.06</v>
      </c>
      <c r="AC16" s="22">
        <f t="shared" si="18"/>
        <v>0.06</v>
      </c>
      <c r="AD16" s="22">
        <f t="shared" si="19"/>
        <v>0.08</v>
      </c>
      <c r="AE16" s="22">
        <f t="shared" si="20"/>
        <v>0.05</v>
      </c>
      <c r="AF16" s="22">
        <f t="shared" si="21"/>
        <v>0.06</v>
      </c>
      <c r="AG16" s="22">
        <f t="shared" si="22"/>
        <v>0.06</v>
      </c>
      <c r="AH16" s="22">
        <f t="shared" si="23"/>
        <v>0.06</v>
      </c>
      <c r="AI16" s="22">
        <f t="shared" si="24"/>
        <v>7.0000000000000007E-2</v>
      </c>
      <c r="AJ16" s="22">
        <f t="shared" si="25"/>
        <v>0.06</v>
      </c>
    </row>
    <row r="17" spans="1:36" ht="12.95" customHeight="1">
      <c r="A17" s="21">
        <v>274</v>
      </c>
      <c r="B17" s="78" t="s">
        <v>553</v>
      </c>
      <c r="C17" s="79"/>
      <c r="D17" s="21">
        <v>34</v>
      </c>
      <c r="E17" s="21">
        <v>20</v>
      </c>
      <c r="F17" s="4">
        <f t="shared" si="0"/>
        <v>0.82</v>
      </c>
      <c r="G17" s="5"/>
      <c r="H17" s="21"/>
      <c r="I17" s="21"/>
      <c r="J17" s="1" t="s">
        <v>15</v>
      </c>
      <c r="K17" s="22">
        <f t="shared" si="1"/>
        <v>0.74</v>
      </c>
      <c r="L17" s="22">
        <f t="shared" si="2"/>
        <v>0.85</v>
      </c>
      <c r="M17" s="22">
        <f t="shared" si="3"/>
        <v>0.83</v>
      </c>
      <c r="N17" s="22">
        <f t="shared" si="4"/>
        <v>0.82</v>
      </c>
      <c r="O17" s="22">
        <f t="shared" si="5"/>
        <v>0.83</v>
      </c>
      <c r="P17" s="22">
        <f t="shared" si="26"/>
        <v>0.82</v>
      </c>
      <c r="Q17" s="22">
        <f t="shared" si="6"/>
        <v>0.76</v>
      </c>
      <c r="R17" s="22">
        <f t="shared" si="7"/>
        <v>0.87</v>
      </c>
      <c r="S17" s="22">
        <f t="shared" si="8"/>
        <v>0.84</v>
      </c>
      <c r="T17" s="22">
        <f t="shared" si="9"/>
        <v>0.85</v>
      </c>
      <c r="U17" s="22">
        <f t="shared" si="10"/>
        <v>0.85</v>
      </c>
      <c r="V17" s="22">
        <f t="shared" si="11"/>
        <v>0.91</v>
      </c>
      <c r="W17" s="22">
        <f t="shared" si="12"/>
        <v>0.82</v>
      </c>
      <c r="X17" s="22">
        <f t="shared" si="13"/>
        <v>0.82</v>
      </c>
      <c r="Y17" s="22">
        <f t="shared" si="14"/>
        <v>0.81</v>
      </c>
      <c r="Z17" s="22">
        <f t="shared" si="15"/>
        <v>0.82</v>
      </c>
      <c r="AA17" s="22">
        <f t="shared" si="16"/>
        <v>0.72</v>
      </c>
      <c r="AB17" s="22">
        <f t="shared" si="17"/>
        <v>0.91</v>
      </c>
      <c r="AC17" s="22">
        <f t="shared" si="18"/>
        <v>0.89</v>
      </c>
      <c r="AD17" s="22">
        <f t="shared" si="19"/>
        <v>0.87</v>
      </c>
      <c r="AE17" s="22">
        <f t="shared" si="20"/>
        <v>0.81</v>
      </c>
      <c r="AF17" s="22">
        <f t="shared" si="21"/>
        <v>0.87</v>
      </c>
      <c r="AG17" s="22">
        <f t="shared" si="22"/>
        <v>0.75</v>
      </c>
      <c r="AH17" s="22">
        <f t="shared" si="23"/>
        <v>0.8</v>
      </c>
      <c r="AI17" s="22">
        <f t="shared" si="24"/>
        <v>0.82</v>
      </c>
      <c r="AJ17" s="22">
        <f t="shared" si="25"/>
        <v>0.8</v>
      </c>
    </row>
    <row r="18" spans="1:36" ht="12.95" customHeight="1">
      <c r="A18" s="21">
        <v>275</v>
      </c>
      <c r="B18" s="78" t="s">
        <v>553</v>
      </c>
      <c r="C18" s="79"/>
      <c r="D18" s="21">
        <v>26</v>
      </c>
      <c r="E18" s="21">
        <v>19</v>
      </c>
      <c r="F18" s="4">
        <f t="shared" si="0"/>
        <v>0.49</v>
      </c>
      <c r="G18" s="5"/>
      <c r="H18" s="21"/>
      <c r="I18" s="21"/>
      <c r="J18" s="1" t="s">
        <v>15</v>
      </c>
      <c r="K18" s="22">
        <f t="shared" si="1"/>
        <v>0.44</v>
      </c>
      <c r="L18" s="22">
        <f t="shared" si="2"/>
        <v>0.49</v>
      </c>
      <c r="M18" s="22">
        <f t="shared" si="3"/>
        <v>0.49</v>
      </c>
      <c r="N18" s="22">
        <f t="shared" si="4"/>
        <v>0.49</v>
      </c>
      <c r="O18" s="22">
        <f t="shared" si="5"/>
        <v>0.49</v>
      </c>
      <c r="P18" s="22">
        <f t="shared" si="26"/>
        <v>0.49</v>
      </c>
      <c r="Q18" s="22">
        <f t="shared" si="6"/>
        <v>0.44</v>
      </c>
      <c r="R18" s="22">
        <f t="shared" si="7"/>
        <v>0.5</v>
      </c>
      <c r="S18" s="22">
        <f t="shared" si="8"/>
        <v>0.49</v>
      </c>
      <c r="T18" s="22">
        <f t="shared" si="9"/>
        <v>0.51</v>
      </c>
      <c r="U18" s="22">
        <f t="shared" si="10"/>
        <v>0.49</v>
      </c>
      <c r="V18" s="22">
        <f t="shared" si="11"/>
        <v>0.51</v>
      </c>
      <c r="W18" s="22">
        <f t="shared" si="12"/>
        <v>0.47</v>
      </c>
      <c r="X18" s="22">
        <f t="shared" si="13"/>
        <v>0.48</v>
      </c>
      <c r="Y18" s="22">
        <f t="shared" si="14"/>
        <v>0.45</v>
      </c>
      <c r="Z18" s="22">
        <f t="shared" si="15"/>
        <v>0.48</v>
      </c>
      <c r="AA18" s="22">
        <f t="shared" si="16"/>
        <v>0.42</v>
      </c>
      <c r="AB18" s="22">
        <f t="shared" si="17"/>
        <v>0.51</v>
      </c>
      <c r="AC18" s="22">
        <f t="shared" si="18"/>
        <v>0.51</v>
      </c>
      <c r="AD18" s="22">
        <f t="shared" si="19"/>
        <v>0.53</v>
      </c>
      <c r="AE18" s="22">
        <f t="shared" si="20"/>
        <v>0.46</v>
      </c>
      <c r="AF18" s="22">
        <f t="shared" si="21"/>
        <v>0.51</v>
      </c>
      <c r="AG18" s="22">
        <f t="shared" si="22"/>
        <v>0.42</v>
      </c>
      <c r="AH18" s="22">
        <f t="shared" si="23"/>
        <v>0.45</v>
      </c>
      <c r="AI18" s="22">
        <f t="shared" si="24"/>
        <v>0.48</v>
      </c>
      <c r="AJ18" s="22">
        <f t="shared" si="25"/>
        <v>0.45</v>
      </c>
    </row>
    <row r="19" spans="1:36" ht="12.95" customHeight="1">
      <c r="A19" s="21">
        <v>276</v>
      </c>
      <c r="B19" s="78" t="s">
        <v>553</v>
      </c>
      <c r="C19" s="79"/>
      <c r="D19" s="21">
        <v>12</v>
      </c>
      <c r="E19" s="21">
        <v>12</v>
      </c>
      <c r="F19" s="4">
        <f t="shared" si="0"/>
        <v>7.0000000000000007E-2</v>
      </c>
      <c r="G19" s="5"/>
      <c r="H19" s="21" t="s">
        <v>557</v>
      </c>
      <c r="I19" s="21" t="s">
        <v>39</v>
      </c>
      <c r="J19" s="1" t="s">
        <v>15</v>
      </c>
      <c r="K19" s="22">
        <f t="shared" si="1"/>
        <v>7.0000000000000007E-2</v>
      </c>
      <c r="L19" s="22">
        <f t="shared" si="2"/>
        <v>7.0000000000000007E-2</v>
      </c>
      <c r="M19" s="22">
        <f t="shared" si="3"/>
        <v>7.0000000000000007E-2</v>
      </c>
      <c r="N19" s="22">
        <f t="shared" si="4"/>
        <v>0.08</v>
      </c>
      <c r="O19" s="22">
        <f t="shared" si="5"/>
        <v>0.08</v>
      </c>
      <c r="P19" s="22">
        <f t="shared" si="26"/>
        <v>7.0000000000000007E-2</v>
      </c>
      <c r="Q19" s="22">
        <f t="shared" si="6"/>
        <v>7.0000000000000007E-2</v>
      </c>
      <c r="R19" s="22">
        <f t="shared" si="7"/>
        <v>7.0000000000000007E-2</v>
      </c>
      <c r="S19" s="22">
        <f t="shared" si="8"/>
        <v>7.0000000000000007E-2</v>
      </c>
      <c r="T19" s="22">
        <f t="shared" si="9"/>
        <v>7.0000000000000007E-2</v>
      </c>
      <c r="U19" s="22">
        <f t="shared" si="10"/>
        <v>7.0000000000000007E-2</v>
      </c>
      <c r="V19" s="22">
        <f t="shared" si="11"/>
        <v>7.0000000000000007E-2</v>
      </c>
      <c r="W19" s="22">
        <f t="shared" si="12"/>
        <v>7.0000000000000007E-2</v>
      </c>
      <c r="X19" s="22">
        <f t="shared" si="13"/>
        <v>7.0000000000000007E-2</v>
      </c>
      <c r="Y19" s="22">
        <f t="shared" si="14"/>
        <v>0.06</v>
      </c>
      <c r="Z19" s="22">
        <f t="shared" si="15"/>
        <v>7.0000000000000007E-2</v>
      </c>
      <c r="AA19" s="22">
        <f t="shared" si="16"/>
        <v>7.0000000000000007E-2</v>
      </c>
      <c r="AB19" s="22">
        <f t="shared" si="17"/>
        <v>7.0000000000000007E-2</v>
      </c>
      <c r="AC19" s="22">
        <f t="shared" si="18"/>
        <v>7.0000000000000007E-2</v>
      </c>
      <c r="AD19" s="22">
        <f t="shared" si="19"/>
        <v>0.09</v>
      </c>
      <c r="AE19" s="22">
        <f t="shared" si="20"/>
        <v>0.06</v>
      </c>
      <c r="AF19" s="22">
        <f t="shared" si="21"/>
        <v>7.0000000000000007E-2</v>
      </c>
      <c r="AG19" s="22">
        <f t="shared" si="22"/>
        <v>0.06</v>
      </c>
      <c r="AH19" s="22">
        <f t="shared" si="23"/>
        <v>7.0000000000000007E-2</v>
      </c>
      <c r="AI19" s="22">
        <f t="shared" si="24"/>
        <v>7.0000000000000007E-2</v>
      </c>
      <c r="AJ19" s="22">
        <f t="shared" si="25"/>
        <v>7.0000000000000007E-2</v>
      </c>
    </row>
    <row r="20" spans="1:36" ht="12.95" customHeight="1">
      <c r="A20" s="21">
        <v>277</v>
      </c>
      <c r="B20" s="78" t="s">
        <v>553</v>
      </c>
      <c r="C20" s="79"/>
      <c r="D20" s="21">
        <v>10</v>
      </c>
      <c r="E20" s="21">
        <v>7</v>
      </c>
      <c r="F20" s="4">
        <f t="shared" si="0"/>
        <v>0.03</v>
      </c>
      <c r="G20" s="5" t="s">
        <v>569</v>
      </c>
      <c r="H20" s="21" t="s">
        <v>555</v>
      </c>
      <c r="I20" s="21" t="s">
        <v>561</v>
      </c>
      <c r="J20" s="1" t="s">
        <v>15</v>
      </c>
      <c r="K20" s="22">
        <f t="shared" si="1"/>
        <v>0.03</v>
      </c>
      <c r="L20" s="22">
        <f t="shared" si="2"/>
        <v>0.03</v>
      </c>
      <c r="M20" s="22">
        <f t="shared" si="3"/>
        <v>0.03</v>
      </c>
      <c r="N20" s="22">
        <f t="shared" si="4"/>
        <v>0.03</v>
      </c>
      <c r="O20" s="22">
        <f t="shared" si="5"/>
        <v>0.03</v>
      </c>
      <c r="P20" s="22">
        <f t="shared" si="26"/>
        <v>0.03</v>
      </c>
      <c r="Q20" s="22">
        <f t="shared" si="6"/>
        <v>0.03</v>
      </c>
      <c r="R20" s="22">
        <f t="shared" si="7"/>
        <v>0.03</v>
      </c>
      <c r="S20" s="22">
        <f t="shared" si="8"/>
        <v>0.03</v>
      </c>
      <c r="T20" s="22">
        <f t="shared" si="9"/>
        <v>0.03</v>
      </c>
      <c r="U20" s="22">
        <f t="shared" si="10"/>
        <v>0.03</v>
      </c>
      <c r="V20" s="22">
        <f t="shared" si="11"/>
        <v>0.03</v>
      </c>
      <c r="W20" s="22">
        <f t="shared" si="12"/>
        <v>0.03</v>
      </c>
      <c r="X20" s="22">
        <f t="shared" si="13"/>
        <v>0.03</v>
      </c>
      <c r="Y20" s="22">
        <f t="shared" si="14"/>
        <v>0.03</v>
      </c>
      <c r="Z20" s="22">
        <f t="shared" si="15"/>
        <v>0.03</v>
      </c>
      <c r="AA20" s="22">
        <f t="shared" si="16"/>
        <v>0.03</v>
      </c>
      <c r="AB20" s="22">
        <f t="shared" si="17"/>
        <v>0.03</v>
      </c>
      <c r="AC20" s="22">
        <f t="shared" si="18"/>
        <v>0.03</v>
      </c>
      <c r="AD20" s="22">
        <f t="shared" si="19"/>
        <v>0.04</v>
      </c>
      <c r="AE20" s="22">
        <f t="shared" si="20"/>
        <v>0.02</v>
      </c>
      <c r="AF20" s="22">
        <f t="shared" si="21"/>
        <v>0.03</v>
      </c>
      <c r="AG20" s="22">
        <f t="shared" si="22"/>
        <v>0.03</v>
      </c>
      <c r="AH20" s="22">
        <f t="shared" si="23"/>
        <v>0.03</v>
      </c>
      <c r="AI20" s="22">
        <f t="shared" si="24"/>
        <v>0.03</v>
      </c>
      <c r="AJ20" s="22">
        <f t="shared" si="25"/>
        <v>0.03</v>
      </c>
    </row>
    <row r="21" spans="1:36" ht="12.95" customHeight="1">
      <c r="A21" s="21">
        <v>278</v>
      </c>
      <c r="B21" s="78" t="s">
        <v>553</v>
      </c>
      <c r="C21" s="79"/>
      <c r="D21" s="21">
        <v>36</v>
      </c>
      <c r="E21" s="21">
        <v>20</v>
      </c>
      <c r="F21" s="4">
        <f t="shared" si="0"/>
        <v>0.91</v>
      </c>
      <c r="G21" s="5"/>
      <c r="H21" s="21" t="s">
        <v>557</v>
      </c>
      <c r="I21" s="21" t="s">
        <v>558</v>
      </c>
      <c r="J21" s="1" t="s">
        <v>15</v>
      </c>
      <c r="K21" s="22">
        <f t="shared" si="1"/>
        <v>0.82</v>
      </c>
      <c r="L21" s="22">
        <f t="shared" si="2"/>
        <v>0.94</v>
      </c>
      <c r="M21" s="22">
        <f t="shared" si="3"/>
        <v>0.91</v>
      </c>
      <c r="N21" s="22">
        <f t="shared" si="4"/>
        <v>0.91</v>
      </c>
      <c r="O21" s="22">
        <f t="shared" si="5"/>
        <v>0.92</v>
      </c>
      <c r="P21" s="22">
        <f t="shared" si="26"/>
        <v>0.91</v>
      </c>
      <c r="Q21" s="22">
        <f t="shared" si="6"/>
        <v>0.84</v>
      </c>
      <c r="R21" s="22">
        <f t="shared" si="7"/>
        <v>0.97</v>
      </c>
      <c r="S21" s="22">
        <f t="shared" si="8"/>
        <v>0.93</v>
      </c>
      <c r="T21" s="22">
        <f t="shared" si="9"/>
        <v>0.94</v>
      </c>
      <c r="U21" s="22">
        <f t="shared" si="10"/>
        <v>0.94</v>
      </c>
      <c r="V21" s="22">
        <f t="shared" si="11"/>
        <v>1.01</v>
      </c>
      <c r="W21" s="22">
        <f t="shared" si="12"/>
        <v>0.91</v>
      </c>
      <c r="X21" s="22">
        <f t="shared" si="13"/>
        <v>0.91</v>
      </c>
      <c r="Y21" s="22">
        <f t="shared" si="14"/>
        <v>0.91</v>
      </c>
      <c r="Z21" s="22">
        <f t="shared" si="15"/>
        <v>0.91</v>
      </c>
      <c r="AA21" s="22">
        <f t="shared" si="16"/>
        <v>0.8</v>
      </c>
      <c r="AB21" s="22">
        <f t="shared" si="17"/>
        <v>1.02</v>
      </c>
      <c r="AC21" s="22">
        <f t="shared" si="18"/>
        <v>1</v>
      </c>
      <c r="AD21" s="22">
        <f t="shared" si="19"/>
        <v>0.96</v>
      </c>
      <c r="AE21" s="22">
        <f t="shared" si="20"/>
        <v>0.9</v>
      </c>
      <c r="AF21" s="22">
        <f t="shared" si="21"/>
        <v>0.96</v>
      </c>
      <c r="AG21" s="22">
        <f t="shared" si="22"/>
        <v>0.83</v>
      </c>
      <c r="AH21" s="22">
        <f t="shared" si="23"/>
        <v>0.9</v>
      </c>
      <c r="AI21" s="22">
        <f t="shared" si="24"/>
        <v>0.91</v>
      </c>
      <c r="AJ21" s="22">
        <f t="shared" si="25"/>
        <v>0.9</v>
      </c>
    </row>
    <row r="22" spans="1:36" ht="12.95" customHeight="1">
      <c r="A22" s="21">
        <v>279</v>
      </c>
      <c r="B22" s="78" t="s">
        <v>553</v>
      </c>
      <c r="C22" s="79"/>
      <c r="D22" s="21">
        <v>22</v>
      </c>
      <c r="E22" s="21">
        <v>17</v>
      </c>
      <c r="F22" s="4">
        <f t="shared" si="0"/>
        <v>0.32</v>
      </c>
      <c r="G22" s="5"/>
      <c r="H22" s="21"/>
      <c r="I22" s="21"/>
      <c r="J22" s="1" t="s">
        <v>15</v>
      </c>
      <c r="K22" s="22">
        <f t="shared" si="1"/>
        <v>0.28999999999999998</v>
      </c>
      <c r="L22" s="22">
        <f t="shared" si="2"/>
        <v>0.32</v>
      </c>
      <c r="M22" s="22">
        <f t="shared" si="3"/>
        <v>0.32</v>
      </c>
      <c r="N22" s="22">
        <f t="shared" si="4"/>
        <v>0.32</v>
      </c>
      <c r="O22" s="22">
        <f t="shared" si="5"/>
        <v>0.32</v>
      </c>
      <c r="P22" s="22">
        <f t="shared" si="26"/>
        <v>0.32</v>
      </c>
      <c r="Q22" s="22">
        <f t="shared" si="6"/>
        <v>0.28999999999999998</v>
      </c>
      <c r="R22" s="22">
        <f t="shared" si="7"/>
        <v>0.32</v>
      </c>
      <c r="S22" s="22">
        <f t="shared" si="8"/>
        <v>0.32</v>
      </c>
      <c r="T22" s="22">
        <f t="shared" si="9"/>
        <v>0.33</v>
      </c>
      <c r="U22" s="22">
        <f t="shared" si="10"/>
        <v>0.32</v>
      </c>
      <c r="V22" s="22">
        <f t="shared" si="11"/>
        <v>0.33</v>
      </c>
      <c r="W22" s="22">
        <f t="shared" si="12"/>
        <v>0.31</v>
      </c>
      <c r="X22" s="22">
        <f t="shared" si="13"/>
        <v>0.32</v>
      </c>
      <c r="Y22" s="22">
        <f t="shared" si="14"/>
        <v>0.28999999999999998</v>
      </c>
      <c r="Z22" s="22">
        <f t="shared" si="15"/>
        <v>0.32</v>
      </c>
      <c r="AA22" s="22">
        <f t="shared" si="16"/>
        <v>0.28000000000000003</v>
      </c>
      <c r="AB22" s="22">
        <f t="shared" si="17"/>
        <v>0.33</v>
      </c>
      <c r="AC22" s="22">
        <f t="shared" si="18"/>
        <v>0.33</v>
      </c>
      <c r="AD22" s="22">
        <f t="shared" si="19"/>
        <v>0.36</v>
      </c>
      <c r="AE22" s="22">
        <f t="shared" si="20"/>
        <v>0.28999999999999998</v>
      </c>
      <c r="AF22" s="22">
        <f t="shared" si="21"/>
        <v>0.33</v>
      </c>
      <c r="AG22" s="22">
        <f t="shared" si="22"/>
        <v>0.28000000000000003</v>
      </c>
      <c r="AH22" s="22">
        <f t="shared" si="23"/>
        <v>0.28999999999999998</v>
      </c>
      <c r="AI22" s="22">
        <f t="shared" si="24"/>
        <v>0.32</v>
      </c>
      <c r="AJ22" s="22">
        <f t="shared" si="25"/>
        <v>0.28999999999999998</v>
      </c>
    </row>
    <row r="23" spans="1:36" ht="12.95" customHeight="1">
      <c r="A23" s="21">
        <v>280</v>
      </c>
      <c r="B23" s="78" t="s">
        <v>553</v>
      </c>
      <c r="C23" s="79"/>
      <c r="D23" s="21">
        <v>16</v>
      </c>
      <c r="E23" s="21">
        <v>16</v>
      </c>
      <c r="F23" s="4">
        <f t="shared" si="0"/>
        <v>0.17</v>
      </c>
      <c r="G23" s="5"/>
      <c r="H23" s="21"/>
      <c r="I23" s="21"/>
      <c r="J23" s="1" t="s">
        <v>15</v>
      </c>
      <c r="K23" s="22">
        <f t="shared" si="1"/>
        <v>0.16</v>
      </c>
      <c r="L23" s="22">
        <f t="shared" si="2"/>
        <v>0.17</v>
      </c>
      <c r="M23" s="22">
        <f t="shared" si="3"/>
        <v>0.17</v>
      </c>
      <c r="N23" s="22">
        <f t="shared" si="4"/>
        <v>0.17</v>
      </c>
      <c r="O23" s="22">
        <f t="shared" si="5"/>
        <v>0.17</v>
      </c>
      <c r="P23" s="22">
        <f t="shared" si="26"/>
        <v>0.17</v>
      </c>
      <c r="Q23" s="22">
        <f t="shared" si="6"/>
        <v>0.15</v>
      </c>
      <c r="R23" s="22">
        <f t="shared" si="7"/>
        <v>0.17</v>
      </c>
      <c r="S23" s="22">
        <f t="shared" si="8"/>
        <v>0.17</v>
      </c>
      <c r="T23" s="22">
        <f t="shared" si="9"/>
        <v>0.18</v>
      </c>
      <c r="U23" s="22">
        <f t="shared" si="10"/>
        <v>0.17</v>
      </c>
      <c r="V23" s="22">
        <f t="shared" si="11"/>
        <v>0.17</v>
      </c>
      <c r="W23" s="22">
        <f t="shared" si="12"/>
        <v>0.16</v>
      </c>
      <c r="X23" s="22">
        <f t="shared" si="13"/>
        <v>0.17</v>
      </c>
      <c r="Y23" s="22">
        <f t="shared" si="14"/>
        <v>0.14000000000000001</v>
      </c>
      <c r="Z23" s="22">
        <f t="shared" si="15"/>
        <v>0.16</v>
      </c>
      <c r="AA23" s="22">
        <f t="shared" si="16"/>
        <v>0.15</v>
      </c>
      <c r="AB23" s="22">
        <f t="shared" si="17"/>
        <v>0.16</v>
      </c>
      <c r="AC23" s="22">
        <f t="shared" si="18"/>
        <v>0.17</v>
      </c>
      <c r="AD23" s="22">
        <f t="shared" si="19"/>
        <v>0.2</v>
      </c>
      <c r="AE23" s="22">
        <f t="shared" si="20"/>
        <v>0.15</v>
      </c>
      <c r="AF23" s="22">
        <f t="shared" si="21"/>
        <v>0.16</v>
      </c>
      <c r="AG23" s="22">
        <f t="shared" si="22"/>
        <v>0.14000000000000001</v>
      </c>
      <c r="AH23" s="22">
        <f t="shared" si="23"/>
        <v>0.15</v>
      </c>
      <c r="AI23" s="22">
        <f t="shared" si="24"/>
        <v>0.17</v>
      </c>
      <c r="AJ23" s="22">
        <f t="shared" si="25"/>
        <v>0.15</v>
      </c>
    </row>
    <row r="24" spans="1:36" ht="12.95" customHeight="1">
      <c r="A24" s="21">
        <v>281</v>
      </c>
      <c r="B24" s="78" t="s">
        <v>553</v>
      </c>
      <c r="C24" s="79"/>
      <c r="D24" s="21">
        <v>10</v>
      </c>
      <c r="E24" s="21">
        <v>10</v>
      </c>
      <c r="F24" s="4">
        <f t="shared" si="0"/>
        <v>0.04</v>
      </c>
      <c r="G24" s="5" t="s">
        <v>569</v>
      </c>
      <c r="H24" s="21" t="s">
        <v>555</v>
      </c>
      <c r="I24" s="21" t="s">
        <v>561</v>
      </c>
      <c r="J24" s="1" t="s">
        <v>15</v>
      </c>
      <c r="K24" s="22">
        <f t="shared" si="1"/>
        <v>0.04</v>
      </c>
      <c r="L24" s="22">
        <f t="shared" si="2"/>
        <v>0.04</v>
      </c>
      <c r="M24" s="22">
        <f t="shared" si="3"/>
        <v>0.04</v>
      </c>
      <c r="N24" s="22">
        <f t="shared" si="4"/>
        <v>0.05</v>
      </c>
      <c r="O24" s="22">
        <f t="shared" si="5"/>
        <v>0.05</v>
      </c>
      <c r="P24" s="22">
        <f t="shared" si="26"/>
        <v>0.04</v>
      </c>
      <c r="Q24" s="22">
        <f t="shared" si="6"/>
        <v>0.04</v>
      </c>
      <c r="R24" s="22">
        <f t="shared" si="7"/>
        <v>0.04</v>
      </c>
      <c r="S24" s="22">
        <f t="shared" si="8"/>
        <v>0.04</v>
      </c>
      <c r="T24" s="22">
        <f t="shared" si="9"/>
        <v>0.04</v>
      </c>
      <c r="U24" s="22">
        <f t="shared" si="10"/>
        <v>0.04</v>
      </c>
      <c r="V24" s="22">
        <f t="shared" si="11"/>
        <v>0.04</v>
      </c>
      <c r="W24" s="22">
        <f t="shared" si="12"/>
        <v>0.04</v>
      </c>
      <c r="X24" s="22">
        <f t="shared" si="13"/>
        <v>0.04</v>
      </c>
      <c r="Y24" s="22">
        <f t="shared" si="14"/>
        <v>0.04</v>
      </c>
      <c r="Z24" s="22">
        <f t="shared" si="15"/>
        <v>0.04</v>
      </c>
      <c r="AA24" s="22">
        <f t="shared" si="16"/>
        <v>0.04</v>
      </c>
      <c r="AB24" s="22">
        <f t="shared" si="17"/>
        <v>0.04</v>
      </c>
      <c r="AC24" s="22">
        <f t="shared" si="18"/>
        <v>0.04</v>
      </c>
      <c r="AD24" s="22">
        <f t="shared" si="19"/>
        <v>0.06</v>
      </c>
      <c r="AE24" s="22">
        <f t="shared" si="20"/>
        <v>0.04</v>
      </c>
      <c r="AF24" s="22">
        <f t="shared" si="21"/>
        <v>0.04</v>
      </c>
      <c r="AG24" s="22">
        <f t="shared" si="22"/>
        <v>0.04</v>
      </c>
      <c r="AH24" s="22">
        <f t="shared" si="23"/>
        <v>0.04</v>
      </c>
      <c r="AI24" s="22">
        <f t="shared" si="24"/>
        <v>0.04</v>
      </c>
      <c r="AJ24" s="22">
        <f t="shared" si="25"/>
        <v>0.04</v>
      </c>
    </row>
    <row r="25" spans="1:36" ht="12.95" customHeight="1">
      <c r="A25" s="21">
        <v>282</v>
      </c>
      <c r="B25" s="78" t="s">
        <v>553</v>
      </c>
      <c r="C25" s="79"/>
      <c r="D25" s="21">
        <v>32</v>
      </c>
      <c r="E25" s="21">
        <v>19</v>
      </c>
      <c r="F25" s="4">
        <f t="shared" si="0"/>
        <v>0.7</v>
      </c>
      <c r="G25" s="5"/>
      <c r="H25" s="21"/>
      <c r="I25" s="21"/>
      <c r="J25" s="1" t="s">
        <v>15</v>
      </c>
      <c r="K25" s="22">
        <f t="shared" si="1"/>
        <v>0.63</v>
      </c>
      <c r="L25" s="22">
        <f t="shared" si="2"/>
        <v>0.72</v>
      </c>
      <c r="M25" s="22">
        <f t="shared" si="3"/>
        <v>0.7</v>
      </c>
      <c r="N25" s="22">
        <f t="shared" si="4"/>
        <v>0.7</v>
      </c>
      <c r="O25" s="22">
        <f t="shared" si="5"/>
        <v>0.71</v>
      </c>
      <c r="P25" s="22">
        <f t="shared" si="26"/>
        <v>0.7</v>
      </c>
      <c r="Q25" s="22">
        <f t="shared" si="6"/>
        <v>0.64</v>
      </c>
      <c r="R25" s="22">
        <f t="shared" si="7"/>
        <v>0.74</v>
      </c>
      <c r="S25" s="22">
        <f t="shared" si="8"/>
        <v>0.71</v>
      </c>
      <c r="T25" s="22">
        <f t="shared" si="9"/>
        <v>0.72</v>
      </c>
      <c r="U25" s="22">
        <f t="shared" si="10"/>
        <v>0.72</v>
      </c>
      <c r="V25" s="22">
        <f t="shared" si="11"/>
        <v>0.77</v>
      </c>
      <c r="W25" s="22">
        <f t="shared" si="12"/>
        <v>0.7</v>
      </c>
      <c r="X25" s="22">
        <f t="shared" si="13"/>
        <v>0.7</v>
      </c>
      <c r="Y25" s="22">
        <f t="shared" si="14"/>
        <v>0.68</v>
      </c>
      <c r="Z25" s="22">
        <f t="shared" si="15"/>
        <v>0.7</v>
      </c>
      <c r="AA25" s="22">
        <f t="shared" si="16"/>
        <v>0.62</v>
      </c>
      <c r="AB25" s="22">
        <f t="shared" si="17"/>
        <v>0.77</v>
      </c>
      <c r="AC25" s="22">
        <f t="shared" si="18"/>
        <v>0.75</v>
      </c>
      <c r="AD25" s="22">
        <f t="shared" si="19"/>
        <v>0.75</v>
      </c>
      <c r="AE25" s="22">
        <f t="shared" si="20"/>
        <v>0.68</v>
      </c>
      <c r="AF25" s="22">
        <f t="shared" si="21"/>
        <v>0.75</v>
      </c>
      <c r="AG25" s="22">
        <f t="shared" si="22"/>
        <v>0.63</v>
      </c>
      <c r="AH25" s="22">
        <f t="shared" si="23"/>
        <v>0.68</v>
      </c>
      <c r="AI25" s="22">
        <f t="shared" si="24"/>
        <v>0.7</v>
      </c>
      <c r="AJ25" s="22">
        <f t="shared" si="25"/>
        <v>0.68</v>
      </c>
    </row>
    <row r="26" spans="1:36" ht="12.95" customHeight="1">
      <c r="A26" s="21">
        <v>283</v>
      </c>
      <c r="B26" s="78" t="s">
        <v>553</v>
      </c>
      <c r="C26" s="79"/>
      <c r="D26" s="21">
        <v>10</v>
      </c>
      <c r="E26" s="21">
        <v>9</v>
      </c>
      <c r="F26" s="4">
        <f t="shared" si="0"/>
        <v>0.04</v>
      </c>
      <c r="G26" s="21" t="s">
        <v>569</v>
      </c>
      <c r="H26" s="21" t="s">
        <v>555</v>
      </c>
      <c r="I26" s="21" t="s">
        <v>561</v>
      </c>
      <c r="J26" s="1" t="s">
        <v>15</v>
      </c>
      <c r="K26" s="22">
        <f t="shared" si="1"/>
        <v>0.04</v>
      </c>
      <c r="L26" s="22">
        <f t="shared" si="2"/>
        <v>0.04</v>
      </c>
      <c r="M26" s="22">
        <f t="shared" si="3"/>
        <v>0.04</v>
      </c>
      <c r="N26" s="22">
        <f t="shared" si="4"/>
        <v>0.04</v>
      </c>
      <c r="O26" s="22">
        <f t="shared" si="5"/>
        <v>0.04</v>
      </c>
      <c r="P26" s="22">
        <f t="shared" si="26"/>
        <v>0.04</v>
      </c>
      <c r="Q26" s="22">
        <f t="shared" si="6"/>
        <v>0.04</v>
      </c>
      <c r="R26" s="22">
        <f t="shared" si="7"/>
        <v>0.04</v>
      </c>
      <c r="S26" s="22">
        <f t="shared" si="8"/>
        <v>0.04</v>
      </c>
      <c r="T26" s="22">
        <f t="shared" si="9"/>
        <v>0.04</v>
      </c>
      <c r="U26" s="22">
        <f t="shared" si="10"/>
        <v>0.04</v>
      </c>
      <c r="V26" s="22">
        <f t="shared" si="11"/>
        <v>0.04</v>
      </c>
      <c r="W26" s="22">
        <f t="shared" si="12"/>
        <v>0.04</v>
      </c>
      <c r="X26" s="22">
        <f t="shared" si="13"/>
        <v>0.04</v>
      </c>
      <c r="Y26" s="22">
        <f t="shared" si="14"/>
        <v>0.03</v>
      </c>
      <c r="Z26" s="22">
        <f t="shared" si="15"/>
        <v>0.04</v>
      </c>
      <c r="AA26" s="22">
        <f t="shared" si="16"/>
        <v>0.04</v>
      </c>
      <c r="AB26" s="22">
        <f t="shared" si="17"/>
        <v>0.04</v>
      </c>
      <c r="AC26" s="22">
        <f t="shared" si="18"/>
        <v>0.04</v>
      </c>
      <c r="AD26" s="22">
        <f t="shared" si="19"/>
        <v>0.05</v>
      </c>
      <c r="AE26" s="22">
        <f t="shared" si="20"/>
        <v>0.03</v>
      </c>
      <c r="AF26" s="22">
        <f t="shared" si="21"/>
        <v>0.04</v>
      </c>
      <c r="AG26" s="22">
        <f t="shared" si="22"/>
        <v>0.04</v>
      </c>
      <c r="AH26" s="22">
        <f t="shared" si="23"/>
        <v>0.03</v>
      </c>
      <c r="AI26" s="22">
        <f t="shared" si="24"/>
        <v>0.04</v>
      </c>
      <c r="AJ26" s="22">
        <f t="shared" si="25"/>
        <v>0.04</v>
      </c>
    </row>
    <row r="27" spans="1:36" ht="12.95" customHeight="1">
      <c r="A27" s="21">
        <v>284</v>
      </c>
      <c r="B27" s="78" t="s">
        <v>553</v>
      </c>
      <c r="C27" s="79"/>
      <c r="D27" s="21">
        <v>6</v>
      </c>
      <c r="E27" s="21">
        <v>7</v>
      </c>
      <c r="F27" s="4">
        <f t="shared" si="0"/>
        <v>0.01</v>
      </c>
      <c r="G27" s="21" t="s">
        <v>569</v>
      </c>
      <c r="H27" s="21" t="s">
        <v>555</v>
      </c>
      <c r="I27" s="21" t="s">
        <v>561</v>
      </c>
      <c r="J27" s="1" t="s">
        <v>15</v>
      </c>
      <c r="K27" s="22">
        <f t="shared" si="1"/>
        <v>0.01</v>
      </c>
      <c r="L27" s="22">
        <f t="shared" si="2"/>
        <v>0.01</v>
      </c>
      <c r="M27" s="22">
        <f t="shared" si="3"/>
        <v>0.01</v>
      </c>
      <c r="N27" s="22">
        <f t="shared" si="4"/>
        <v>0.01</v>
      </c>
      <c r="O27" s="22">
        <f t="shared" si="5"/>
        <v>0.01</v>
      </c>
      <c r="P27" s="22">
        <f t="shared" si="26"/>
        <v>0.01</v>
      </c>
      <c r="Q27" s="22">
        <f t="shared" si="6"/>
        <v>0.01</v>
      </c>
      <c r="R27" s="22">
        <f t="shared" si="7"/>
        <v>0.01</v>
      </c>
      <c r="S27" s="22">
        <f t="shared" si="8"/>
        <v>0.01</v>
      </c>
      <c r="T27" s="22">
        <f t="shared" si="9"/>
        <v>0.01</v>
      </c>
      <c r="U27" s="22">
        <f t="shared" si="10"/>
        <v>0.01</v>
      </c>
      <c r="V27" s="22">
        <f t="shared" si="11"/>
        <v>0.01</v>
      </c>
      <c r="W27" s="22">
        <f t="shared" si="12"/>
        <v>0.01</v>
      </c>
      <c r="X27" s="22">
        <f t="shared" si="13"/>
        <v>0.01</v>
      </c>
      <c r="Y27" s="22">
        <f t="shared" si="14"/>
        <v>0.01</v>
      </c>
      <c r="Z27" s="22">
        <f t="shared" si="15"/>
        <v>0.01</v>
      </c>
      <c r="AA27" s="22">
        <f t="shared" si="16"/>
        <v>0.01</v>
      </c>
      <c r="AB27" s="22">
        <f t="shared" si="17"/>
        <v>0.01</v>
      </c>
      <c r="AC27" s="22">
        <f t="shared" si="18"/>
        <v>0.01</v>
      </c>
      <c r="AD27" s="22">
        <f t="shared" si="19"/>
        <v>0.02</v>
      </c>
      <c r="AE27" s="22">
        <f t="shared" si="20"/>
        <v>0.01</v>
      </c>
      <c r="AF27" s="22">
        <f t="shared" si="21"/>
        <v>0.01</v>
      </c>
      <c r="AG27" s="22">
        <f t="shared" si="22"/>
        <v>0.01</v>
      </c>
      <c r="AH27" s="22">
        <f t="shared" si="23"/>
        <v>0.01</v>
      </c>
      <c r="AI27" s="22">
        <f t="shared" si="24"/>
        <v>0.01</v>
      </c>
      <c r="AJ27" s="22">
        <f t="shared" si="25"/>
        <v>0.01</v>
      </c>
    </row>
    <row r="28" spans="1:36" ht="12.95" customHeight="1">
      <c r="A28" s="21">
        <v>285</v>
      </c>
      <c r="B28" s="78" t="s">
        <v>553</v>
      </c>
      <c r="C28" s="79"/>
      <c r="D28" s="21">
        <v>20</v>
      </c>
      <c r="E28" s="21">
        <v>17</v>
      </c>
      <c r="F28" s="4">
        <f t="shared" si="0"/>
        <v>0.27</v>
      </c>
      <c r="G28" s="21"/>
      <c r="H28" s="21" t="s">
        <v>557</v>
      </c>
      <c r="I28" s="21" t="s">
        <v>558</v>
      </c>
      <c r="J28" s="1" t="s">
        <v>15</v>
      </c>
      <c r="K28" s="22">
        <f t="shared" si="1"/>
        <v>0.25</v>
      </c>
      <c r="L28" s="22">
        <f t="shared" si="2"/>
        <v>0.27</v>
      </c>
      <c r="M28" s="22">
        <f t="shared" si="3"/>
        <v>0.27</v>
      </c>
      <c r="N28" s="22">
        <f t="shared" si="4"/>
        <v>0.27</v>
      </c>
      <c r="O28" s="22">
        <f t="shared" si="5"/>
        <v>0.27</v>
      </c>
      <c r="P28" s="22">
        <f t="shared" si="26"/>
        <v>0.27</v>
      </c>
      <c r="Q28" s="22">
        <f t="shared" si="6"/>
        <v>0.25</v>
      </c>
      <c r="R28" s="22">
        <f t="shared" si="7"/>
        <v>0.27</v>
      </c>
      <c r="S28" s="22">
        <f t="shared" si="8"/>
        <v>0.27</v>
      </c>
      <c r="T28" s="22">
        <f t="shared" si="9"/>
        <v>0.28000000000000003</v>
      </c>
      <c r="U28" s="22">
        <f t="shared" si="10"/>
        <v>0.27</v>
      </c>
      <c r="V28" s="22">
        <f t="shared" si="11"/>
        <v>0.28000000000000003</v>
      </c>
      <c r="W28" s="22">
        <f t="shared" si="12"/>
        <v>0.26</v>
      </c>
      <c r="X28" s="22">
        <f t="shared" si="13"/>
        <v>0.27</v>
      </c>
      <c r="Y28" s="22">
        <f t="shared" si="14"/>
        <v>0.24</v>
      </c>
      <c r="Z28" s="22">
        <f t="shared" si="15"/>
        <v>0.26</v>
      </c>
      <c r="AA28" s="22">
        <f t="shared" si="16"/>
        <v>0.24</v>
      </c>
      <c r="AB28" s="22">
        <f t="shared" si="17"/>
        <v>0.27</v>
      </c>
      <c r="AC28" s="22">
        <f t="shared" si="18"/>
        <v>0.27</v>
      </c>
      <c r="AD28" s="22">
        <f t="shared" si="19"/>
        <v>0.31</v>
      </c>
      <c r="AE28" s="22">
        <f t="shared" si="20"/>
        <v>0.25</v>
      </c>
      <c r="AF28" s="22">
        <f t="shared" si="21"/>
        <v>0.27</v>
      </c>
      <c r="AG28" s="22">
        <f t="shared" si="22"/>
        <v>0.23</v>
      </c>
      <c r="AH28" s="22">
        <f t="shared" si="23"/>
        <v>0.25</v>
      </c>
      <c r="AI28" s="22">
        <f t="shared" si="24"/>
        <v>0.27</v>
      </c>
      <c r="AJ28" s="22">
        <f t="shared" si="25"/>
        <v>0.25</v>
      </c>
    </row>
    <row r="29" spans="1:36" ht="12.95" customHeight="1">
      <c r="A29" s="21">
        <v>286</v>
      </c>
      <c r="B29" s="78" t="s">
        <v>553</v>
      </c>
      <c r="C29" s="79"/>
      <c r="D29" s="21">
        <v>24</v>
      </c>
      <c r="E29" s="21">
        <v>18</v>
      </c>
      <c r="F29" s="4">
        <f t="shared" si="0"/>
        <v>0.4</v>
      </c>
      <c r="G29" s="21"/>
      <c r="H29" s="21"/>
      <c r="I29" s="21"/>
      <c r="J29" s="1" t="s">
        <v>15</v>
      </c>
      <c r="K29" s="22">
        <f t="shared" si="1"/>
        <v>0.36</v>
      </c>
      <c r="L29" s="22">
        <f t="shared" si="2"/>
        <v>0.4</v>
      </c>
      <c r="M29" s="22">
        <f t="shared" si="3"/>
        <v>0.4</v>
      </c>
      <c r="N29" s="22">
        <f t="shared" si="4"/>
        <v>0.4</v>
      </c>
      <c r="O29" s="22">
        <f t="shared" si="5"/>
        <v>0.4</v>
      </c>
      <c r="P29" s="22">
        <f t="shared" si="26"/>
        <v>0.4</v>
      </c>
      <c r="Q29" s="22">
        <f t="shared" si="6"/>
        <v>0.36</v>
      </c>
      <c r="R29" s="22">
        <f t="shared" si="7"/>
        <v>0.4</v>
      </c>
      <c r="S29" s="22">
        <f t="shared" si="8"/>
        <v>0.4</v>
      </c>
      <c r="T29" s="22">
        <f t="shared" si="9"/>
        <v>0.41</v>
      </c>
      <c r="U29" s="22">
        <f t="shared" si="10"/>
        <v>0.4</v>
      </c>
      <c r="V29" s="22">
        <f t="shared" si="11"/>
        <v>0.42</v>
      </c>
      <c r="W29" s="22">
        <f t="shared" si="12"/>
        <v>0.39</v>
      </c>
      <c r="X29" s="22">
        <f t="shared" si="13"/>
        <v>0.39</v>
      </c>
      <c r="Y29" s="22">
        <f t="shared" si="14"/>
        <v>0.36</v>
      </c>
      <c r="Z29" s="22">
        <f t="shared" si="15"/>
        <v>0.39</v>
      </c>
      <c r="AA29" s="22">
        <f t="shared" si="16"/>
        <v>0.35</v>
      </c>
      <c r="AB29" s="22">
        <f t="shared" si="17"/>
        <v>0.41</v>
      </c>
      <c r="AC29" s="22">
        <f t="shared" si="18"/>
        <v>0.41</v>
      </c>
      <c r="AD29" s="22">
        <f t="shared" si="19"/>
        <v>0.44</v>
      </c>
      <c r="AE29" s="22">
        <f t="shared" si="20"/>
        <v>0.37</v>
      </c>
      <c r="AF29" s="22">
        <f t="shared" si="21"/>
        <v>0.41</v>
      </c>
      <c r="AG29" s="22">
        <f t="shared" si="22"/>
        <v>0.35</v>
      </c>
      <c r="AH29" s="22">
        <f t="shared" si="23"/>
        <v>0.37</v>
      </c>
      <c r="AI29" s="22">
        <f t="shared" si="24"/>
        <v>0.39</v>
      </c>
      <c r="AJ29" s="22">
        <f t="shared" si="25"/>
        <v>0.37</v>
      </c>
    </row>
    <row r="30" spans="1:36" ht="12.95" customHeight="1">
      <c r="A30" s="21">
        <v>287</v>
      </c>
      <c r="B30" s="78" t="s">
        <v>553</v>
      </c>
      <c r="C30" s="79"/>
      <c r="D30" s="21">
        <v>18</v>
      </c>
      <c r="E30" s="21">
        <v>15</v>
      </c>
      <c r="F30" s="4">
        <f t="shared" si="0"/>
        <v>0.19</v>
      </c>
      <c r="G30" s="21"/>
      <c r="H30" s="21" t="s">
        <v>557</v>
      </c>
      <c r="I30" s="21" t="s">
        <v>558</v>
      </c>
      <c r="J30" s="1" t="s">
        <v>15</v>
      </c>
      <c r="K30" s="22">
        <f t="shared" si="1"/>
        <v>0.18</v>
      </c>
      <c r="L30" s="22">
        <f t="shared" si="2"/>
        <v>0.19</v>
      </c>
      <c r="M30" s="22">
        <f t="shared" si="3"/>
        <v>0.19</v>
      </c>
      <c r="N30" s="22">
        <f t="shared" si="4"/>
        <v>0.2</v>
      </c>
      <c r="O30" s="22">
        <f t="shared" si="5"/>
        <v>0.2</v>
      </c>
      <c r="P30" s="22">
        <f t="shared" si="26"/>
        <v>0.19</v>
      </c>
      <c r="Q30" s="22">
        <f t="shared" si="6"/>
        <v>0.18</v>
      </c>
      <c r="R30" s="22">
        <f t="shared" si="7"/>
        <v>0.19</v>
      </c>
      <c r="S30" s="22">
        <f t="shared" si="8"/>
        <v>0.2</v>
      </c>
      <c r="T30" s="22">
        <f t="shared" si="9"/>
        <v>0.2</v>
      </c>
      <c r="U30" s="22">
        <f t="shared" si="10"/>
        <v>0.19</v>
      </c>
      <c r="V30" s="22">
        <f t="shared" si="11"/>
        <v>0.2</v>
      </c>
      <c r="W30" s="22">
        <f t="shared" si="12"/>
        <v>0.19</v>
      </c>
      <c r="X30" s="22">
        <f t="shared" si="13"/>
        <v>0.19</v>
      </c>
      <c r="Y30" s="22">
        <f t="shared" si="14"/>
        <v>0.17</v>
      </c>
      <c r="Z30" s="22">
        <f t="shared" si="15"/>
        <v>0.19</v>
      </c>
      <c r="AA30" s="22">
        <f t="shared" si="16"/>
        <v>0.17</v>
      </c>
      <c r="AB30" s="22">
        <f t="shared" si="17"/>
        <v>0.19</v>
      </c>
      <c r="AC30" s="22">
        <f t="shared" si="18"/>
        <v>0.2</v>
      </c>
      <c r="AD30" s="22">
        <f t="shared" si="19"/>
        <v>0.23</v>
      </c>
      <c r="AE30" s="22">
        <f t="shared" si="20"/>
        <v>0.18</v>
      </c>
      <c r="AF30" s="22">
        <f t="shared" si="21"/>
        <v>0.19</v>
      </c>
      <c r="AG30" s="22">
        <f t="shared" si="22"/>
        <v>0.17</v>
      </c>
      <c r="AH30" s="22">
        <f t="shared" si="23"/>
        <v>0.18</v>
      </c>
      <c r="AI30" s="22">
        <f t="shared" si="24"/>
        <v>0.19</v>
      </c>
      <c r="AJ30" s="22">
        <f t="shared" si="25"/>
        <v>0.18</v>
      </c>
    </row>
    <row r="31" spans="1:36" ht="12.95" customHeight="1">
      <c r="A31" s="21">
        <v>288</v>
      </c>
      <c r="B31" s="78" t="s">
        <v>553</v>
      </c>
      <c r="C31" s="79"/>
      <c r="D31" s="21">
        <v>30</v>
      </c>
      <c r="E31" s="21">
        <v>19</v>
      </c>
      <c r="F31" s="4">
        <f t="shared" si="0"/>
        <v>0.63</v>
      </c>
      <c r="G31" s="21"/>
      <c r="H31" s="21"/>
      <c r="I31" s="21"/>
      <c r="J31" s="1" t="s">
        <v>15</v>
      </c>
      <c r="K31" s="22">
        <f t="shared" si="1"/>
        <v>0.56000000000000005</v>
      </c>
      <c r="L31" s="22">
        <f t="shared" si="2"/>
        <v>0.64</v>
      </c>
      <c r="M31" s="22">
        <f t="shared" si="3"/>
        <v>0.63</v>
      </c>
      <c r="N31" s="22">
        <f t="shared" si="4"/>
        <v>0.62</v>
      </c>
      <c r="O31" s="22">
        <f t="shared" si="5"/>
        <v>0.63</v>
      </c>
      <c r="P31" s="22">
        <f t="shared" si="26"/>
        <v>0.63</v>
      </c>
      <c r="Q31" s="22">
        <f t="shared" si="6"/>
        <v>0.56999999999999995</v>
      </c>
      <c r="R31" s="22">
        <f t="shared" si="7"/>
        <v>0.65</v>
      </c>
      <c r="S31" s="22">
        <f t="shared" si="8"/>
        <v>0.63</v>
      </c>
      <c r="T31" s="22">
        <f t="shared" si="9"/>
        <v>0.64</v>
      </c>
      <c r="U31" s="22">
        <f t="shared" si="10"/>
        <v>0.63</v>
      </c>
      <c r="V31" s="22">
        <f t="shared" si="11"/>
        <v>0.68</v>
      </c>
      <c r="W31" s="22">
        <f t="shared" si="12"/>
        <v>0.62</v>
      </c>
      <c r="X31" s="22">
        <f t="shared" si="13"/>
        <v>0.62</v>
      </c>
      <c r="Y31" s="22">
        <f t="shared" si="14"/>
        <v>0.6</v>
      </c>
      <c r="Z31" s="22">
        <f t="shared" si="15"/>
        <v>0.62</v>
      </c>
      <c r="AA31" s="22">
        <f t="shared" si="16"/>
        <v>0.55000000000000004</v>
      </c>
      <c r="AB31" s="22">
        <f t="shared" si="17"/>
        <v>0.68</v>
      </c>
      <c r="AC31" s="22">
        <f t="shared" si="18"/>
        <v>0.67</v>
      </c>
      <c r="AD31" s="22">
        <f t="shared" si="19"/>
        <v>0.67</v>
      </c>
      <c r="AE31" s="22">
        <f t="shared" si="20"/>
        <v>0.6</v>
      </c>
      <c r="AF31" s="22">
        <f t="shared" si="21"/>
        <v>0.67</v>
      </c>
      <c r="AG31" s="22">
        <f t="shared" si="22"/>
        <v>0.56000000000000005</v>
      </c>
      <c r="AH31" s="22">
        <f t="shared" si="23"/>
        <v>0.6</v>
      </c>
      <c r="AI31" s="22">
        <f t="shared" si="24"/>
        <v>0.62</v>
      </c>
      <c r="AJ31" s="22">
        <f t="shared" si="25"/>
        <v>0.6</v>
      </c>
    </row>
    <row r="32" spans="1:36" ht="12.95" customHeight="1">
      <c r="A32" s="21">
        <v>289</v>
      </c>
      <c r="B32" s="78" t="s">
        <v>553</v>
      </c>
      <c r="C32" s="79"/>
      <c r="D32" s="21">
        <v>20</v>
      </c>
      <c r="E32" s="21">
        <v>14</v>
      </c>
      <c r="F32" s="4">
        <f t="shared" si="0"/>
        <v>0.22</v>
      </c>
      <c r="G32" s="5"/>
      <c r="H32" s="21"/>
      <c r="I32" s="21"/>
      <c r="J32" s="1" t="s">
        <v>15</v>
      </c>
      <c r="K32" s="22">
        <f t="shared" si="1"/>
        <v>0.2</v>
      </c>
      <c r="L32" s="22">
        <f t="shared" si="2"/>
        <v>0.22</v>
      </c>
      <c r="M32" s="22">
        <f t="shared" si="3"/>
        <v>0.22</v>
      </c>
      <c r="N32" s="22">
        <f t="shared" si="4"/>
        <v>0.22</v>
      </c>
      <c r="O32" s="22">
        <f t="shared" si="5"/>
        <v>0.22</v>
      </c>
      <c r="P32" s="22">
        <f t="shared" si="26"/>
        <v>0.22</v>
      </c>
      <c r="Q32" s="22">
        <f t="shared" si="6"/>
        <v>0.2</v>
      </c>
      <c r="R32" s="22">
        <f t="shared" si="7"/>
        <v>0.22</v>
      </c>
      <c r="S32" s="22">
        <f t="shared" si="8"/>
        <v>0.22</v>
      </c>
      <c r="T32" s="22">
        <f t="shared" si="9"/>
        <v>0.22</v>
      </c>
      <c r="U32" s="22">
        <f t="shared" si="10"/>
        <v>0.22</v>
      </c>
      <c r="V32" s="22">
        <f t="shared" si="11"/>
        <v>0.23</v>
      </c>
      <c r="W32" s="22">
        <f t="shared" si="12"/>
        <v>0.22</v>
      </c>
      <c r="X32" s="22">
        <f t="shared" si="13"/>
        <v>0.22</v>
      </c>
      <c r="Y32" s="22">
        <f t="shared" si="14"/>
        <v>0.2</v>
      </c>
      <c r="Z32" s="22">
        <f t="shared" si="15"/>
        <v>0.22</v>
      </c>
      <c r="AA32" s="22">
        <f t="shared" si="16"/>
        <v>0.2</v>
      </c>
      <c r="AB32" s="22">
        <f t="shared" si="17"/>
        <v>0.22</v>
      </c>
      <c r="AC32" s="22">
        <f t="shared" si="18"/>
        <v>0.22</v>
      </c>
      <c r="AD32" s="22">
        <f t="shared" si="19"/>
        <v>0.25</v>
      </c>
      <c r="AE32" s="22">
        <f t="shared" si="20"/>
        <v>0.2</v>
      </c>
      <c r="AF32" s="22">
        <f t="shared" si="21"/>
        <v>0.22</v>
      </c>
      <c r="AG32" s="22">
        <f t="shared" si="22"/>
        <v>0.2</v>
      </c>
      <c r="AH32" s="22">
        <f t="shared" si="23"/>
        <v>0.2</v>
      </c>
      <c r="AI32" s="22">
        <f t="shared" si="24"/>
        <v>0.22</v>
      </c>
      <c r="AJ32" s="22">
        <f t="shared" si="25"/>
        <v>0.2</v>
      </c>
    </row>
    <row r="33" spans="1:36" ht="12.95" customHeight="1">
      <c r="A33" s="21">
        <v>290</v>
      </c>
      <c r="B33" s="78" t="s">
        <v>553</v>
      </c>
      <c r="C33" s="79"/>
      <c r="D33" s="21">
        <v>6</v>
      </c>
      <c r="E33" s="21">
        <v>6</v>
      </c>
      <c r="F33" s="4">
        <f t="shared" si="0"/>
        <v>0.01</v>
      </c>
      <c r="G33" s="5" t="s">
        <v>569</v>
      </c>
      <c r="H33" s="21" t="s">
        <v>555</v>
      </c>
      <c r="I33" s="21" t="s">
        <v>561</v>
      </c>
      <c r="J33" s="1" t="s">
        <v>15</v>
      </c>
      <c r="K33" s="22">
        <f t="shared" si="1"/>
        <v>0.01</v>
      </c>
      <c r="L33" s="22">
        <f t="shared" si="2"/>
        <v>0.01</v>
      </c>
      <c r="M33" s="22">
        <f t="shared" si="3"/>
        <v>0.01</v>
      </c>
      <c r="N33" s="22">
        <f t="shared" si="4"/>
        <v>0.01</v>
      </c>
      <c r="O33" s="22">
        <f t="shared" si="5"/>
        <v>0.01</v>
      </c>
      <c r="P33" s="22">
        <f t="shared" si="26"/>
        <v>0.01</v>
      </c>
      <c r="Q33" s="22">
        <f t="shared" si="6"/>
        <v>0.01</v>
      </c>
      <c r="R33" s="22">
        <f t="shared" si="7"/>
        <v>0.01</v>
      </c>
      <c r="S33" s="22">
        <f t="shared" si="8"/>
        <v>0.01</v>
      </c>
      <c r="T33" s="22">
        <f t="shared" si="9"/>
        <v>0.01</v>
      </c>
      <c r="U33" s="22">
        <f t="shared" si="10"/>
        <v>0.01</v>
      </c>
      <c r="V33" s="22">
        <f t="shared" si="11"/>
        <v>0.01</v>
      </c>
      <c r="W33" s="22">
        <f t="shared" si="12"/>
        <v>0.01</v>
      </c>
      <c r="X33" s="22">
        <f t="shared" si="13"/>
        <v>0.01</v>
      </c>
      <c r="Y33" s="22">
        <f t="shared" si="14"/>
        <v>0.01</v>
      </c>
      <c r="Z33" s="22">
        <f t="shared" si="15"/>
        <v>0.01</v>
      </c>
      <c r="AA33" s="22">
        <f t="shared" si="16"/>
        <v>0.01</v>
      </c>
      <c r="AB33" s="22">
        <f t="shared" si="17"/>
        <v>0.01</v>
      </c>
      <c r="AC33" s="22">
        <f t="shared" si="18"/>
        <v>0.01</v>
      </c>
      <c r="AD33" s="22">
        <f t="shared" si="19"/>
        <v>0.01</v>
      </c>
      <c r="AE33" s="22">
        <f t="shared" si="20"/>
        <v>0.01</v>
      </c>
      <c r="AF33" s="22">
        <f t="shared" si="21"/>
        <v>0.01</v>
      </c>
      <c r="AG33" s="22">
        <f t="shared" si="22"/>
        <v>0.01</v>
      </c>
      <c r="AH33" s="22">
        <f t="shared" si="23"/>
        <v>0.01</v>
      </c>
      <c r="AI33" s="22">
        <f t="shared" si="24"/>
        <v>0.01</v>
      </c>
      <c r="AJ33" s="22">
        <f t="shared" si="25"/>
        <v>0.01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570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21</v>
      </c>
      <c r="D47" s="13">
        <f>COUNTIF(G4:G43,"*下層*")</f>
        <v>9</v>
      </c>
      <c r="E47" s="13">
        <f>COUNTA(A4:A43)</f>
        <v>30</v>
      </c>
      <c r="F47" s="9"/>
      <c r="G47" s="14">
        <f>C47*100</f>
        <v>2100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17</v>
      </c>
      <c r="D48" s="13">
        <f>IF(D47&gt;0,ROUND(SUMIF(G4:G43,"*下層*",E4:E43)/D47,0),"")</f>
        <v>8</v>
      </c>
      <c r="E48" s="13">
        <f>ROUND(SUM(E4:E43)/E47,0)</f>
        <v>14</v>
      </c>
      <c r="F48" s="12"/>
      <c r="G48" s="14">
        <f>C48</f>
        <v>17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24</v>
      </c>
      <c r="D49" s="13">
        <f>IF(D47&gt;0,ROUND(SUMIF(G4:G43,"*下層*",D4:D43)/D47,0),"")</f>
        <v>11</v>
      </c>
      <c r="E49" s="13">
        <f>ROUND(SUM(D4:D43)/E47,0)</f>
        <v>20</v>
      </c>
      <c r="F49" s="12"/>
      <c r="G49" s="14">
        <f>C49</f>
        <v>24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9.2500000000000018</v>
      </c>
      <c r="D50" s="15">
        <f>SUMIF(G4:G43,"*下層*",F4:F43)</f>
        <v>0.42999999999999994</v>
      </c>
      <c r="E50" s="4">
        <f>SUM(F4:F43)</f>
        <v>9.6800000000000015</v>
      </c>
      <c r="F50" s="12"/>
      <c r="G50" s="16">
        <f>C50*100</f>
        <v>925.00000000000023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形状比＝71、Sr＝13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7</v>
      </c>
      <c r="D54" s="13">
        <f>COUNTIF(H4:H43,"▲")</f>
        <v>9</v>
      </c>
      <c r="E54" s="13">
        <f>COUNTA(H4:H43)</f>
        <v>16</v>
      </c>
      <c r="F54" s="9"/>
      <c r="G54" s="14">
        <f>C54*100</f>
        <v>700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16</v>
      </c>
      <c r="D55" s="13">
        <f>IF(D54&gt;0,ROUND(SUMIF(H4:H43,"▲",E4:E43)/D54,0),"")</f>
        <v>8</v>
      </c>
      <c r="E55" s="13">
        <f>ROUND(SUMIF(H4:H43,"*",E4:E43)/E54,0)</f>
        <v>11</v>
      </c>
      <c r="F55" s="12"/>
      <c r="G55" s="14">
        <f>C55</f>
        <v>16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21</v>
      </c>
      <c r="D56" s="13">
        <f>IF(D54&gt;0,ROUND(SUMIF(H4:H43,"▲",D4:D43)/D54,0),"")</f>
        <v>11</v>
      </c>
      <c r="E56" s="13">
        <f>ROUND(SUMIF(H4:H43,"*",D4:D43)/E54,0)</f>
        <v>16</v>
      </c>
      <c r="F56" s="12"/>
      <c r="G56" s="14">
        <f>C56</f>
        <v>21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2.4</v>
      </c>
      <c r="D57" s="15">
        <f>SUMIF(H4:H43,"▲",F4:F43)</f>
        <v>0.42999999999999994</v>
      </c>
      <c r="E57" s="15">
        <f>SUM(C57:D57)</f>
        <v>2.83</v>
      </c>
      <c r="F57" s="12"/>
      <c r="G57" s="18">
        <f>C57*100</f>
        <v>240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33.299999999999997</v>
      </c>
      <c r="D61" s="19">
        <f>IF(D47&gt;0,ROUND(D54/D47*100,1),"")</f>
        <v>100</v>
      </c>
      <c r="E61" s="19">
        <f>ROUND(E54/E47*100,1)</f>
        <v>53.3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25.9</v>
      </c>
      <c r="D62" s="19">
        <f>IF(D47&gt;0,ROUND(D57/D50*100,1),"")</f>
        <v>100</v>
      </c>
      <c r="E62" s="19">
        <f>ROUND(E57/E50*100,1)</f>
        <v>29.2</v>
      </c>
      <c r="F62" s="9"/>
      <c r="G62" s="9"/>
      <c r="H62" s="9"/>
      <c r="I62" s="7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74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75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14</v>
      </c>
      <c r="D66" s="13">
        <f>D47-D54</f>
        <v>0</v>
      </c>
      <c r="E66" s="13">
        <f>SUM(C66:D66)</f>
        <v>14</v>
      </c>
      <c r="F66" s="9"/>
      <c r="G66" s="14">
        <f>C66*100</f>
        <v>1400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17</v>
      </c>
      <c r="D67" s="13" t="str">
        <f>IF(D66&gt;0,ROUND(SUMIFS(E4:E43,G4:G43,"*下層*",H4:H43,"")/D66,0),"")</f>
        <v/>
      </c>
      <c r="E67" s="13">
        <f>IF(E66&gt;0,ROUND(SUMIF(H4:H43,"",E4:E43)/E66,0),"")</f>
        <v>17</v>
      </c>
      <c r="F67" s="12"/>
      <c r="G67" s="14">
        <f>C67</f>
        <v>17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26</v>
      </c>
      <c r="D68" s="13" t="str">
        <f>IF(D66&gt;0,ROUND(SUMIFS(D4:D43,G4:G43,"*下層*",H4:H43,"")/D66,0),"")</f>
        <v/>
      </c>
      <c r="E68" s="13">
        <f>IF(E66&gt;0,ROUND(SUMIF(H4:H43,"",D4:D43)/E66,0),"")</f>
        <v>26</v>
      </c>
      <c r="F68" s="12"/>
      <c r="G68" s="14">
        <f>C68</f>
        <v>26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6.8500000000000014</v>
      </c>
      <c r="D69" s="15" t="str">
        <f>IF(D66&gt;0,D50-D57,"")</f>
        <v/>
      </c>
      <c r="E69" s="4">
        <f>SUM(C69:D69)</f>
        <v>6.8500000000000014</v>
      </c>
      <c r="F69" s="12"/>
      <c r="G69" s="16">
        <f>C69*100</f>
        <v>685.00000000000011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形状比＝65、Sr＝16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53:B53"/>
    <mergeCell ref="A54:B54"/>
    <mergeCell ref="A55:B55"/>
    <mergeCell ref="A56:B56"/>
    <mergeCell ref="I46:I64"/>
    <mergeCell ref="A46:B46"/>
    <mergeCell ref="A47:B47"/>
    <mergeCell ref="A48:B48"/>
    <mergeCell ref="A49:B49"/>
    <mergeCell ref="A50:B50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63" priority="16" stopIfTrue="1">
      <formula>AND(($H4="スギ"),(#REF!&lt;12))</formula>
    </cfRule>
  </conditionalFormatting>
  <conditionalFormatting sqref="L4:L43">
    <cfRule type="expression" dxfId="62" priority="15" stopIfTrue="1">
      <formula>AND(($H4="スギ"),(#REF!&lt;22),(#REF!&gt;=12))</formula>
    </cfRule>
  </conditionalFormatting>
  <conditionalFormatting sqref="M4:M43">
    <cfRule type="expression" dxfId="61" priority="14" stopIfTrue="1">
      <formula>AND(($H4="スギ"),(#REF!&lt;32),(#REF!&gt;=22))</formula>
    </cfRule>
  </conditionalFormatting>
  <conditionalFormatting sqref="N4:N43">
    <cfRule type="expression" dxfId="60" priority="13" stopIfTrue="1">
      <formula>AND(($H4="スギ"),(#REF!&lt;42),(#REF!&gt;=32))</formula>
    </cfRule>
  </conditionalFormatting>
  <conditionalFormatting sqref="S4:S43">
    <cfRule type="expression" dxfId="59" priority="9" stopIfTrue="1">
      <formula>AND(($H4="ヒノキ"),(#REF!&lt;32),(#REF!&gt;=22))</formula>
    </cfRule>
  </conditionalFormatting>
  <conditionalFormatting sqref="Z4:AF43 U4:U43 AJ4:AJ43 O4:P43">
    <cfRule type="expression" dxfId="58" priority="12" stopIfTrue="1">
      <formula>AND(($H4="スギ"),(#REF!&gt;=42))</formula>
    </cfRule>
  </conditionalFormatting>
  <conditionalFormatting sqref="Z4:AF43 AJ4:AJ43 T4:U43">
    <cfRule type="expression" dxfId="57" priority="8" stopIfTrue="1">
      <formula>AND(($H4="ヒノキ"),(#REF!&gt;=32))</formula>
    </cfRule>
  </conditionalFormatting>
  <conditionalFormatting sqref="AA4:AA43 Q4:Q43">
    <cfRule type="expression" dxfId="56" priority="11" stopIfTrue="1">
      <formula>AND(($H4="ヒノキ"),(#REF!&lt;12))</formula>
    </cfRule>
  </conditionalFormatting>
  <conditionalFormatting sqref="AA4:AA43 V4:V43">
    <cfRule type="expression" dxfId="55" priority="7" stopIfTrue="1">
      <formula>AND(($H4="アカマツ"),(#REF!&lt;12))</formula>
    </cfRule>
  </conditionalFormatting>
  <conditionalFormatting sqref="AB4:AB43 W4:W43">
    <cfRule type="expression" dxfId="54" priority="6" stopIfTrue="1">
      <formula>AND(($H4="アカマツ"),(#REF!&lt;22),(#REF!&gt;=12))</formula>
    </cfRule>
  </conditionalFormatting>
  <conditionalFormatting sqref="AB4:AE43 R4:R43">
    <cfRule type="expression" dxfId="53" priority="10" stopIfTrue="1">
      <formula>AND(($H4="ヒノキ"),(#REF!&lt;22),(#REF!&gt;=12))</formula>
    </cfRule>
  </conditionalFormatting>
  <conditionalFormatting sqref="AC4:AC43 X4:X43">
    <cfRule type="expression" dxfId="52" priority="5" stopIfTrue="1">
      <formula>AND(($H4="アカマツ"),(#REF!&lt;42),(#REF!&gt;=22))</formula>
    </cfRule>
  </conditionalFormatting>
  <conditionalFormatting sqref="AG4:AG43">
    <cfRule type="expression" dxfId="51" priority="3" stopIfTrue="1">
      <formula>AND(($H4&lt;&gt;"スギ"),($H4&lt;&gt;"ヒノキ"),($H4&lt;&gt;"アカマツ"),(#REF!&lt;12))</formula>
    </cfRule>
  </conditionalFormatting>
  <conditionalFormatting sqref="AH4:AH43">
    <cfRule type="expression" dxfId="50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9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48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A7035-4AA4-4980-8123-5555851BF25F}">
  <sheetPr>
    <tabColor rgb="FF92D050"/>
  </sheetPr>
  <dimension ref="A1:AJ120"/>
  <sheetViews>
    <sheetView showGridLines="0" view="pageBreakPreview" zoomScale="98" zoomScaleNormal="85" zoomScaleSheetLayoutView="98" workbookViewId="0">
      <selection activeCell="A3" sqref="A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264</v>
      </c>
      <c r="B2" s="65"/>
      <c r="C2" s="65"/>
      <c r="D2" s="65"/>
      <c r="E2" s="65"/>
      <c r="F2" s="65"/>
      <c r="G2" s="65"/>
      <c r="H2" s="66" t="s">
        <v>574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381</v>
      </c>
      <c r="B4" s="78" t="s">
        <v>575</v>
      </c>
      <c r="C4" s="79"/>
      <c r="D4" s="21">
        <v>32</v>
      </c>
      <c r="E4" s="21">
        <v>24</v>
      </c>
      <c r="F4" s="4">
        <f t="shared" ref="F4:F43" si="0">IF(D4&gt;0,IF(B4="スギ",P4,IF(B4="ヒノキ",U4,IF(B4="アカマツ",Z4,IF(B4="カラマツ",AF4,AJ4)))),"")</f>
        <v>0.9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0.8</v>
      </c>
      <c r="L4" s="22">
        <f t="shared" ref="L4:L43" si="2">ROUND(10^(-5+0.73504+1.83346*LOG(D4)+1.06569*LOG(E4)),2)</f>
        <v>0.92</v>
      </c>
      <c r="M4" s="22">
        <f t="shared" ref="M4:M43" si="3">ROUND(10^(-5+0.71514+1.74357*LOG(D4)+1.17719*LOG(E4)),2)</f>
        <v>0.92</v>
      </c>
      <c r="N4" s="22">
        <f t="shared" ref="N4:N43" si="4">ROUND(10^(-5+0.82956+1.76381*LOG(D4)+1.06412*LOG(E4)),2)</f>
        <v>0.9</v>
      </c>
      <c r="O4" s="22">
        <f t="shared" ref="O4:O43" si="5">ROUND(10^(-5+0.88226+1.79204*LOG(D4)+0.99303*LOG(E4)),2)</f>
        <v>0.89</v>
      </c>
      <c r="P4" s="22">
        <f>HLOOKUP($D4,K$3:O$43,MATCH($A4,$A$3:$A$43,0),1)</f>
        <v>0.9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0.81</v>
      </c>
      <c r="R4" s="22">
        <f t="shared" ref="R4:R43" si="7">ROUND(10^(1.905709*LOG(D4)+1.011385*LOG(E4)-4.293729),2)</f>
        <v>0.93</v>
      </c>
      <c r="S4" s="22">
        <f t="shared" ref="S4:S43" si="8">ROUND(10^(1.771888*LOG(D4)+1.138415*LOG(E4)-4.271259),2)</f>
        <v>0.93</v>
      </c>
      <c r="T4" s="22">
        <f t="shared" ref="T4:T43" si="9">ROUND(10^(1.671519*LOG(D4)+1.363617*LOG(E4)-4.404407),2)</f>
        <v>0.99</v>
      </c>
      <c r="U4" s="22">
        <f t="shared" ref="U4:U43" si="10">HLOOKUP($D4,Q$3:T$43,MATCH($A4,$A$3:$A$43,0),1)</f>
        <v>0.99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0.96</v>
      </c>
      <c r="W4" s="22">
        <f t="shared" ref="W4:W43" si="12">ROUND(10^(-4.155639+1.847898*LOG(D4)+0.951955*LOG(E4)),2)</f>
        <v>0.87</v>
      </c>
      <c r="X4" s="22">
        <f t="shared" ref="X4:X43" si="13">ROUND(10^(-4.194535+1.804172*LOG(D4)+1.034248*LOG(E4)),2)</f>
        <v>0.89</v>
      </c>
      <c r="Y4" s="22">
        <f t="shared" ref="Y4:Y43" si="14">ROUND(10^(-4.42347+2.006485*LOG(D4)+0.967757*LOG(E4)),2)</f>
        <v>0.86</v>
      </c>
      <c r="Z4" s="22">
        <f t="shared" ref="Z4:Z43" si="15">HLOOKUP($D4,V$3:Y$43,MATCH($A4,$A$3:$A$43,0),1)</f>
        <v>0.89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0.77</v>
      </c>
      <c r="AB4" s="22">
        <f t="shared" ref="AB4:AB43" si="17">ROUND(10^(1.979213*LOG(D4)+0.998347*LOG(E4)-4.369281),2)</f>
        <v>0.97</v>
      </c>
      <c r="AC4" s="22">
        <f t="shared" ref="AC4:AC43" si="18">ROUND(10^(1.904401*LOG(D4)+1.062478*LOG(E4)-4.348104),2)</f>
        <v>0.97</v>
      </c>
      <c r="AD4" s="22">
        <f t="shared" ref="AD4:AD43" si="19">ROUND(10^(1.640825*LOG(D4)+1.080387*LOG(E4)-3.976731),2)</f>
        <v>0.96</v>
      </c>
      <c r="AE4" s="22">
        <f t="shared" ref="AE4:AE43" si="20">ROUND(10^(1.90887*LOG(D4)+1.088002*LOG(E4)-4.431495),2)</f>
        <v>0.88</v>
      </c>
      <c r="AF4" s="22">
        <f t="shared" ref="AF4:AF43" si="21">HLOOKUP($D4,AA$3:AE$43,MATCH($A4,$A$3:$A$43,0),1)</f>
        <v>0.96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0.77</v>
      </c>
      <c r="AH4" s="22">
        <f t="shared" ref="AH4:AH43" si="23">ROUND(10^(1.93813902*LOG(D4)+0.96697002*LOG(E4)-4.32216295),2)</f>
        <v>0.85</v>
      </c>
      <c r="AI4" s="22">
        <f t="shared" ref="AI4:AI43" si="24">ROUND(10^(1.82464098*LOG(D4)+0.97625989*LOG(E4)-4.15096808),2)</f>
        <v>0.88</v>
      </c>
      <c r="AJ4" s="22">
        <f t="shared" ref="AJ4:AJ43" si="25">HLOOKUP($D4,AG$3:AI$43,MATCH($A4,$A$3:$A$43,0),1)</f>
        <v>0.85</v>
      </c>
    </row>
    <row r="5" spans="1:36" ht="12.95" customHeight="1">
      <c r="A5" s="21">
        <v>382</v>
      </c>
      <c r="B5" s="78" t="s">
        <v>575</v>
      </c>
      <c r="C5" s="79"/>
      <c r="D5" s="21">
        <v>42</v>
      </c>
      <c r="E5" s="21">
        <v>24</v>
      </c>
      <c r="F5" s="4">
        <f t="shared" si="0"/>
        <v>1.45</v>
      </c>
      <c r="G5" s="5"/>
      <c r="H5" s="21"/>
      <c r="I5" s="21"/>
      <c r="J5" s="1" t="s">
        <v>15</v>
      </c>
      <c r="K5" s="22">
        <f t="shared" si="1"/>
        <v>1.29</v>
      </c>
      <c r="L5" s="22">
        <f t="shared" si="2"/>
        <v>1.52</v>
      </c>
      <c r="M5" s="22">
        <f t="shared" si="3"/>
        <v>1.48</v>
      </c>
      <c r="N5" s="22">
        <f t="shared" si="4"/>
        <v>1.45</v>
      </c>
      <c r="O5" s="22">
        <f t="shared" si="5"/>
        <v>1.45</v>
      </c>
      <c r="P5" s="22">
        <f t="shared" ref="P5:P43" si="26">HLOOKUP($D5,K$3:O$43,MATCH(A5,$A$3:$A$43,0),1)</f>
        <v>1.45</v>
      </c>
      <c r="Q5" s="22">
        <f t="shared" si="6"/>
        <v>1.32</v>
      </c>
      <c r="R5" s="22">
        <f t="shared" si="7"/>
        <v>1.57</v>
      </c>
      <c r="S5" s="22">
        <f t="shared" si="8"/>
        <v>1.5</v>
      </c>
      <c r="T5" s="22">
        <f t="shared" si="9"/>
        <v>1.55</v>
      </c>
      <c r="U5" s="22">
        <f t="shared" si="10"/>
        <v>1.55</v>
      </c>
      <c r="V5" s="22">
        <f t="shared" si="11"/>
        <v>1.63</v>
      </c>
      <c r="W5" s="22">
        <f t="shared" si="12"/>
        <v>1.44</v>
      </c>
      <c r="X5" s="22">
        <f t="shared" si="13"/>
        <v>1.45</v>
      </c>
      <c r="Y5" s="22">
        <f t="shared" si="14"/>
        <v>1.48</v>
      </c>
      <c r="Z5" s="22">
        <f t="shared" si="15"/>
        <v>1.48</v>
      </c>
      <c r="AA5" s="22">
        <f t="shared" si="16"/>
        <v>1.26</v>
      </c>
      <c r="AB5" s="22">
        <f t="shared" si="17"/>
        <v>1.66</v>
      </c>
      <c r="AC5" s="22">
        <f t="shared" si="18"/>
        <v>1.62</v>
      </c>
      <c r="AD5" s="22">
        <f t="shared" si="19"/>
        <v>1.51</v>
      </c>
      <c r="AE5" s="22">
        <f t="shared" si="20"/>
        <v>1.47</v>
      </c>
      <c r="AF5" s="22">
        <f t="shared" si="21"/>
        <v>1.47</v>
      </c>
      <c r="AG5" s="22">
        <f t="shared" si="22"/>
        <v>1.31</v>
      </c>
      <c r="AH5" s="22">
        <f t="shared" si="23"/>
        <v>1.44</v>
      </c>
      <c r="AI5" s="22">
        <f t="shared" si="24"/>
        <v>1.44</v>
      </c>
      <c r="AJ5" s="22">
        <f t="shared" si="25"/>
        <v>1.44</v>
      </c>
    </row>
    <row r="6" spans="1:36" ht="12.95" customHeight="1">
      <c r="A6" s="21">
        <v>383</v>
      </c>
      <c r="B6" s="78" t="s">
        <v>575</v>
      </c>
      <c r="C6" s="79"/>
      <c r="D6" s="21">
        <v>20</v>
      </c>
      <c r="E6" s="21">
        <v>19</v>
      </c>
      <c r="F6" s="4">
        <f t="shared" si="0"/>
        <v>0.3</v>
      </c>
      <c r="G6" s="5" t="s">
        <v>576</v>
      </c>
      <c r="H6" s="21" t="s">
        <v>577</v>
      </c>
      <c r="I6" s="21" t="s">
        <v>578</v>
      </c>
      <c r="J6" s="1" t="s">
        <v>15</v>
      </c>
      <c r="K6" s="22">
        <f t="shared" si="1"/>
        <v>0.28000000000000003</v>
      </c>
      <c r="L6" s="22">
        <f t="shared" si="2"/>
        <v>0.3</v>
      </c>
      <c r="M6" s="22">
        <f t="shared" si="3"/>
        <v>0.31</v>
      </c>
      <c r="N6" s="22">
        <f t="shared" si="4"/>
        <v>0.31</v>
      </c>
      <c r="O6" s="22">
        <f t="shared" si="5"/>
        <v>0.3</v>
      </c>
      <c r="P6" s="22">
        <f t="shared" si="26"/>
        <v>0.3</v>
      </c>
      <c r="Q6" s="22">
        <f t="shared" si="6"/>
        <v>0.27</v>
      </c>
      <c r="R6" s="22">
        <f t="shared" si="7"/>
        <v>0.3</v>
      </c>
      <c r="S6" s="22">
        <f t="shared" si="8"/>
        <v>0.31</v>
      </c>
      <c r="T6" s="22">
        <f t="shared" si="9"/>
        <v>0.33</v>
      </c>
      <c r="U6" s="22">
        <f t="shared" si="10"/>
        <v>0.3</v>
      </c>
      <c r="V6" s="22">
        <f t="shared" si="11"/>
        <v>0.31</v>
      </c>
      <c r="W6" s="22">
        <f t="shared" si="12"/>
        <v>0.28999999999999998</v>
      </c>
      <c r="X6" s="22">
        <f t="shared" si="13"/>
        <v>0.3</v>
      </c>
      <c r="Y6" s="22">
        <f t="shared" si="14"/>
        <v>0.27</v>
      </c>
      <c r="Z6" s="22">
        <f t="shared" si="15"/>
        <v>0.28999999999999998</v>
      </c>
      <c r="AA6" s="22">
        <f t="shared" si="16"/>
        <v>0.26</v>
      </c>
      <c r="AB6" s="22">
        <f t="shared" si="17"/>
        <v>0.3</v>
      </c>
      <c r="AC6" s="22">
        <f t="shared" si="18"/>
        <v>0.31</v>
      </c>
      <c r="AD6" s="22">
        <f t="shared" si="19"/>
        <v>0.35</v>
      </c>
      <c r="AE6" s="22">
        <f t="shared" si="20"/>
        <v>0.28000000000000003</v>
      </c>
      <c r="AF6" s="22">
        <f t="shared" si="21"/>
        <v>0.3</v>
      </c>
      <c r="AG6" s="22">
        <f t="shared" si="22"/>
        <v>0.26</v>
      </c>
      <c r="AH6" s="22">
        <f t="shared" si="23"/>
        <v>0.27</v>
      </c>
      <c r="AI6" s="22">
        <f t="shared" si="24"/>
        <v>0.3</v>
      </c>
      <c r="AJ6" s="22">
        <f t="shared" si="25"/>
        <v>0.27</v>
      </c>
    </row>
    <row r="7" spans="1:36" ht="12.95" customHeight="1">
      <c r="A7" s="21">
        <v>384</v>
      </c>
      <c r="B7" s="78" t="s">
        <v>575</v>
      </c>
      <c r="C7" s="79"/>
      <c r="D7" s="21">
        <v>32</v>
      </c>
      <c r="E7" s="21">
        <v>23</v>
      </c>
      <c r="F7" s="4">
        <f t="shared" si="0"/>
        <v>0.86</v>
      </c>
      <c r="G7" s="5"/>
      <c r="H7" s="21"/>
      <c r="I7" s="21"/>
      <c r="J7" s="1" t="s">
        <v>15</v>
      </c>
      <c r="K7" s="22">
        <f t="shared" si="1"/>
        <v>0.77</v>
      </c>
      <c r="L7" s="22">
        <f t="shared" si="2"/>
        <v>0.88</v>
      </c>
      <c r="M7" s="22">
        <f t="shared" si="3"/>
        <v>0.88</v>
      </c>
      <c r="N7" s="22">
        <f t="shared" si="4"/>
        <v>0.86</v>
      </c>
      <c r="O7" s="22">
        <f t="shared" si="5"/>
        <v>0.85</v>
      </c>
      <c r="P7" s="22">
        <f t="shared" si="26"/>
        <v>0.86</v>
      </c>
      <c r="Q7" s="22">
        <f t="shared" si="6"/>
        <v>0.78</v>
      </c>
      <c r="R7" s="22">
        <f t="shared" si="7"/>
        <v>0.9</v>
      </c>
      <c r="S7" s="22">
        <f t="shared" si="8"/>
        <v>0.88</v>
      </c>
      <c r="T7" s="22">
        <f t="shared" si="9"/>
        <v>0.93</v>
      </c>
      <c r="U7" s="22">
        <f t="shared" si="10"/>
        <v>0.93</v>
      </c>
      <c r="V7" s="22">
        <f t="shared" si="11"/>
        <v>0.92</v>
      </c>
      <c r="W7" s="22">
        <f t="shared" si="12"/>
        <v>0.84</v>
      </c>
      <c r="X7" s="22">
        <f t="shared" si="13"/>
        <v>0.85</v>
      </c>
      <c r="Y7" s="22">
        <f t="shared" si="14"/>
        <v>0.82</v>
      </c>
      <c r="Z7" s="22">
        <f t="shared" si="15"/>
        <v>0.85</v>
      </c>
      <c r="AA7" s="22">
        <f t="shared" si="16"/>
        <v>0.74</v>
      </c>
      <c r="AB7" s="22">
        <f t="shared" si="17"/>
        <v>0.93</v>
      </c>
      <c r="AC7" s="22">
        <f t="shared" si="18"/>
        <v>0.92</v>
      </c>
      <c r="AD7" s="22">
        <f t="shared" si="19"/>
        <v>0.92</v>
      </c>
      <c r="AE7" s="22">
        <f t="shared" si="20"/>
        <v>0.84</v>
      </c>
      <c r="AF7" s="22">
        <f t="shared" si="21"/>
        <v>0.92</v>
      </c>
      <c r="AG7" s="22">
        <f t="shared" si="22"/>
        <v>0.75</v>
      </c>
      <c r="AH7" s="22">
        <f t="shared" si="23"/>
        <v>0.82</v>
      </c>
      <c r="AI7" s="22">
        <f t="shared" si="24"/>
        <v>0.84</v>
      </c>
      <c r="AJ7" s="22">
        <f t="shared" si="25"/>
        <v>0.82</v>
      </c>
    </row>
    <row r="8" spans="1:36" ht="12.95" customHeight="1">
      <c r="A8" s="21">
        <v>385</v>
      </c>
      <c r="B8" s="78" t="s">
        <v>575</v>
      </c>
      <c r="C8" s="79"/>
      <c r="D8" s="21">
        <v>10</v>
      </c>
      <c r="E8" s="21">
        <v>10</v>
      </c>
      <c r="F8" s="4">
        <f t="shared" si="0"/>
        <v>0.04</v>
      </c>
      <c r="G8" s="5" t="s">
        <v>579</v>
      </c>
      <c r="H8" s="21" t="s">
        <v>580</v>
      </c>
      <c r="I8" s="21" t="s">
        <v>581</v>
      </c>
      <c r="J8" s="1" t="s">
        <v>15</v>
      </c>
      <c r="K8" s="22">
        <f t="shared" si="1"/>
        <v>0.04</v>
      </c>
      <c r="L8" s="22">
        <f t="shared" si="2"/>
        <v>0.04</v>
      </c>
      <c r="M8" s="22">
        <f t="shared" si="3"/>
        <v>0.04</v>
      </c>
      <c r="N8" s="22">
        <f t="shared" si="4"/>
        <v>0.05</v>
      </c>
      <c r="O8" s="22">
        <f t="shared" si="5"/>
        <v>0.05</v>
      </c>
      <c r="P8" s="22">
        <f t="shared" si="26"/>
        <v>0.04</v>
      </c>
      <c r="Q8" s="22">
        <f t="shared" si="6"/>
        <v>0.04</v>
      </c>
      <c r="R8" s="22">
        <f t="shared" si="7"/>
        <v>0.04</v>
      </c>
      <c r="S8" s="22">
        <f t="shared" si="8"/>
        <v>0.04</v>
      </c>
      <c r="T8" s="22">
        <f t="shared" si="9"/>
        <v>0.04</v>
      </c>
      <c r="U8" s="22">
        <f t="shared" si="10"/>
        <v>0.04</v>
      </c>
      <c r="V8" s="22">
        <f t="shared" si="11"/>
        <v>0.04</v>
      </c>
      <c r="W8" s="22">
        <f t="shared" si="12"/>
        <v>0.04</v>
      </c>
      <c r="X8" s="22">
        <f t="shared" si="13"/>
        <v>0.04</v>
      </c>
      <c r="Y8" s="22">
        <f t="shared" si="14"/>
        <v>0.04</v>
      </c>
      <c r="Z8" s="22">
        <f t="shared" si="15"/>
        <v>0.04</v>
      </c>
      <c r="AA8" s="22">
        <f t="shared" si="16"/>
        <v>0.04</v>
      </c>
      <c r="AB8" s="22">
        <f t="shared" si="17"/>
        <v>0.04</v>
      </c>
      <c r="AC8" s="22">
        <f t="shared" si="18"/>
        <v>0.04</v>
      </c>
      <c r="AD8" s="22">
        <f t="shared" si="19"/>
        <v>0.06</v>
      </c>
      <c r="AE8" s="22">
        <f t="shared" si="20"/>
        <v>0.04</v>
      </c>
      <c r="AF8" s="22">
        <f t="shared" si="21"/>
        <v>0.04</v>
      </c>
      <c r="AG8" s="22">
        <f t="shared" si="22"/>
        <v>0.04</v>
      </c>
      <c r="AH8" s="22">
        <f t="shared" si="23"/>
        <v>0.04</v>
      </c>
      <c r="AI8" s="22">
        <f t="shared" si="24"/>
        <v>0.04</v>
      </c>
      <c r="AJ8" s="22">
        <f t="shared" si="25"/>
        <v>0.04</v>
      </c>
    </row>
    <row r="9" spans="1:36" ht="12.95" customHeight="1">
      <c r="A9" s="21">
        <v>386</v>
      </c>
      <c r="B9" s="78" t="s">
        <v>575</v>
      </c>
      <c r="C9" s="79"/>
      <c r="D9" s="21">
        <v>30</v>
      </c>
      <c r="E9" s="21">
        <v>22</v>
      </c>
      <c r="F9" s="4">
        <f t="shared" si="0"/>
        <v>0.74</v>
      </c>
      <c r="G9" s="5"/>
      <c r="H9" s="21"/>
      <c r="I9" s="21"/>
      <c r="J9" s="1" t="s">
        <v>15</v>
      </c>
      <c r="K9" s="22">
        <f t="shared" si="1"/>
        <v>0.66</v>
      </c>
      <c r="L9" s="22">
        <f t="shared" si="2"/>
        <v>0.75</v>
      </c>
      <c r="M9" s="22">
        <f t="shared" si="3"/>
        <v>0.74</v>
      </c>
      <c r="N9" s="22">
        <f t="shared" si="4"/>
        <v>0.73</v>
      </c>
      <c r="O9" s="22">
        <f t="shared" si="5"/>
        <v>0.73</v>
      </c>
      <c r="P9" s="22">
        <f t="shared" si="26"/>
        <v>0.74</v>
      </c>
      <c r="Q9" s="22">
        <f t="shared" si="6"/>
        <v>0.66</v>
      </c>
      <c r="R9" s="22">
        <f t="shared" si="7"/>
        <v>0.76</v>
      </c>
      <c r="S9" s="22">
        <f t="shared" si="8"/>
        <v>0.75</v>
      </c>
      <c r="T9" s="22">
        <f t="shared" si="9"/>
        <v>0.79</v>
      </c>
      <c r="U9" s="22">
        <f t="shared" si="10"/>
        <v>0.75</v>
      </c>
      <c r="V9" s="22">
        <f t="shared" si="11"/>
        <v>0.78</v>
      </c>
      <c r="W9" s="22">
        <f t="shared" si="12"/>
        <v>0.71</v>
      </c>
      <c r="X9" s="22">
        <f t="shared" si="13"/>
        <v>0.72</v>
      </c>
      <c r="Y9" s="22">
        <f t="shared" si="14"/>
        <v>0.69</v>
      </c>
      <c r="Z9" s="22">
        <f t="shared" si="15"/>
        <v>0.72</v>
      </c>
      <c r="AA9" s="22">
        <f t="shared" si="16"/>
        <v>0.63</v>
      </c>
      <c r="AB9" s="22">
        <f t="shared" si="17"/>
        <v>0.78</v>
      </c>
      <c r="AC9" s="22">
        <f t="shared" si="18"/>
        <v>0.78</v>
      </c>
      <c r="AD9" s="22">
        <f t="shared" si="19"/>
        <v>0.79</v>
      </c>
      <c r="AE9" s="22">
        <f t="shared" si="20"/>
        <v>0.71</v>
      </c>
      <c r="AF9" s="22">
        <f t="shared" si="21"/>
        <v>0.78</v>
      </c>
      <c r="AG9" s="22">
        <f t="shared" si="22"/>
        <v>0.63</v>
      </c>
      <c r="AH9" s="22">
        <f t="shared" si="23"/>
        <v>0.69</v>
      </c>
      <c r="AI9" s="22">
        <f t="shared" si="24"/>
        <v>0.72</v>
      </c>
      <c r="AJ9" s="22">
        <f t="shared" si="25"/>
        <v>0.69</v>
      </c>
    </row>
    <row r="10" spans="1:36" ht="12.95" customHeight="1">
      <c r="A10" s="21">
        <v>387</v>
      </c>
      <c r="B10" s="78" t="s">
        <v>575</v>
      </c>
      <c r="C10" s="79"/>
      <c r="D10" s="21">
        <v>28</v>
      </c>
      <c r="E10" s="21">
        <v>21</v>
      </c>
      <c r="F10" s="4">
        <f t="shared" si="0"/>
        <v>0.62</v>
      </c>
      <c r="G10" s="5" t="s">
        <v>576</v>
      </c>
      <c r="H10" s="21" t="s">
        <v>577</v>
      </c>
      <c r="I10" s="21" t="s">
        <v>578</v>
      </c>
      <c r="J10" s="1" t="s">
        <v>15</v>
      </c>
      <c r="K10" s="22">
        <f t="shared" si="1"/>
        <v>0.55000000000000004</v>
      </c>
      <c r="L10" s="22">
        <f t="shared" si="2"/>
        <v>0.63</v>
      </c>
      <c r="M10" s="22">
        <f t="shared" si="3"/>
        <v>0.62</v>
      </c>
      <c r="N10" s="22">
        <f t="shared" si="4"/>
        <v>0.62</v>
      </c>
      <c r="O10" s="22">
        <f t="shared" si="5"/>
        <v>0.61</v>
      </c>
      <c r="P10" s="22">
        <f t="shared" si="26"/>
        <v>0.62</v>
      </c>
      <c r="Q10" s="22">
        <f t="shared" si="6"/>
        <v>0.56000000000000005</v>
      </c>
      <c r="R10" s="22">
        <f t="shared" si="7"/>
        <v>0.63</v>
      </c>
      <c r="S10" s="22">
        <f t="shared" si="8"/>
        <v>0.63</v>
      </c>
      <c r="T10" s="22">
        <f t="shared" si="9"/>
        <v>0.66</v>
      </c>
      <c r="U10" s="22">
        <f t="shared" si="10"/>
        <v>0.63</v>
      </c>
      <c r="V10" s="22">
        <f t="shared" si="11"/>
        <v>0.65</v>
      </c>
      <c r="W10" s="22">
        <f t="shared" si="12"/>
        <v>0.6</v>
      </c>
      <c r="X10" s="22">
        <f t="shared" si="13"/>
        <v>0.61</v>
      </c>
      <c r="Y10" s="22">
        <f t="shared" si="14"/>
        <v>0.57999999999999996</v>
      </c>
      <c r="Z10" s="22">
        <f t="shared" si="15"/>
        <v>0.61</v>
      </c>
      <c r="AA10" s="22">
        <f t="shared" si="16"/>
        <v>0.53</v>
      </c>
      <c r="AB10" s="22">
        <f t="shared" si="17"/>
        <v>0.65</v>
      </c>
      <c r="AC10" s="22">
        <f t="shared" si="18"/>
        <v>0.65</v>
      </c>
      <c r="AD10" s="22">
        <f t="shared" si="19"/>
        <v>0.67</v>
      </c>
      <c r="AE10" s="22">
        <f t="shared" si="20"/>
        <v>0.59</v>
      </c>
      <c r="AF10" s="22">
        <f t="shared" si="21"/>
        <v>0.65</v>
      </c>
      <c r="AG10" s="22">
        <f t="shared" si="22"/>
        <v>0.53</v>
      </c>
      <c r="AH10" s="22">
        <f t="shared" si="23"/>
        <v>0.57999999999999996</v>
      </c>
      <c r="AI10" s="22">
        <f t="shared" si="24"/>
        <v>0.6</v>
      </c>
      <c r="AJ10" s="22">
        <f t="shared" si="25"/>
        <v>0.57999999999999996</v>
      </c>
    </row>
    <row r="11" spans="1:36" ht="12.95" customHeight="1">
      <c r="A11" s="21">
        <v>388</v>
      </c>
      <c r="B11" s="78" t="s">
        <v>575</v>
      </c>
      <c r="C11" s="79"/>
      <c r="D11" s="21">
        <v>16</v>
      </c>
      <c r="E11" s="21">
        <v>10</v>
      </c>
      <c r="F11" s="4">
        <f t="shared" si="0"/>
        <v>0.1</v>
      </c>
      <c r="G11" s="5" t="s">
        <v>579</v>
      </c>
      <c r="H11" s="21" t="s">
        <v>580</v>
      </c>
      <c r="I11" s="21" t="s">
        <v>581</v>
      </c>
      <c r="J11" s="1" t="s">
        <v>15</v>
      </c>
      <c r="K11" s="22">
        <f t="shared" si="1"/>
        <v>0.1</v>
      </c>
      <c r="L11" s="22">
        <f t="shared" si="2"/>
        <v>0.1</v>
      </c>
      <c r="M11" s="22">
        <f t="shared" si="3"/>
        <v>0.1</v>
      </c>
      <c r="N11" s="22">
        <f t="shared" si="4"/>
        <v>0.1</v>
      </c>
      <c r="O11" s="22">
        <f t="shared" si="5"/>
        <v>0.11</v>
      </c>
      <c r="P11" s="22">
        <f t="shared" si="26"/>
        <v>0.1</v>
      </c>
      <c r="Q11" s="22">
        <f t="shared" si="6"/>
        <v>0.1</v>
      </c>
      <c r="R11" s="22">
        <f t="shared" si="7"/>
        <v>0.1</v>
      </c>
      <c r="S11" s="22">
        <f t="shared" si="8"/>
        <v>0.1</v>
      </c>
      <c r="T11" s="22">
        <f t="shared" si="9"/>
        <v>0.09</v>
      </c>
      <c r="U11" s="22">
        <f t="shared" si="10"/>
        <v>0.1</v>
      </c>
      <c r="V11" s="22">
        <f t="shared" si="11"/>
        <v>0.11</v>
      </c>
      <c r="W11" s="22">
        <f t="shared" si="12"/>
        <v>0.11</v>
      </c>
      <c r="X11" s="22">
        <f t="shared" si="13"/>
        <v>0.1</v>
      </c>
      <c r="Y11" s="22">
        <f t="shared" si="14"/>
        <v>0.09</v>
      </c>
      <c r="Z11" s="22">
        <f t="shared" si="15"/>
        <v>0.11</v>
      </c>
      <c r="AA11" s="22">
        <f t="shared" si="16"/>
        <v>0.1</v>
      </c>
      <c r="AB11" s="22">
        <f t="shared" si="17"/>
        <v>0.1</v>
      </c>
      <c r="AC11" s="22">
        <f t="shared" si="18"/>
        <v>0.1</v>
      </c>
      <c r="AD11" s="22">
        <f t="shared" si="19"/>
        <v>0.12</v>
      </c>
      <c r="AE11" s="22">
        <f t="shared" si="20"/>
        <v>0.09</v>
      </c>
      <c r="AF11" s="22">
        <f t="shared" si="21"/>
        <v>0.1</v>
      </c>
      <c r="AG11" s="22">
        <f t="shared" si="22"/>
        <v>0.1</v>
      </c>
      <c r="AH11" s="22">
        <f t="shared" si="23"/>
        <v>0.1</v>
      </c>
      <c r="AI11" s="22">
        <f t="shared" si="24"/>
        <v>0.11</v>
      </c>
      <c r="AJ11" s="22">
        <f t="shared" si="25"/>
        <v>0.1</v>
      </c>
    </row>
    <row r="12" spans="1:36" ht="12.95" customHeight="1">
      <c r="A12" s="21">
        <v>389</v>
      </c>
      <c r="B12" s="78" t="s">
        <v>575</v>
      </c>
      <c r="C12" s="79"/>
      <c r="D12" s="21">
        <v>18</v>
      </c>
      <c r="E12" s="21">
        <v>18</v>
      </c>
      <c r="F12" s="4">
        <f t="shared" si="0"/>
        <v>0.24</v>
      </c>
      <c r="G12" s="5"/>
      <c r="H12" s="21"/>
      <c r="I12" s="21"/>
      <c r="J12" s="1" t="s">
        <v>15</v>
      </c>
      <c r="K12" s="22">
        <f t="shared" si="1"/>
        <v>0.22</v>
      </c>
      <c r="L12" s="22">
        <f t="shared" si="2"/>
        <v>0.24</v>
      </c>
      <c r="M12" s="22">
        <f t="shared" si="3"/>
        <v>0.24</v>
      </c>
      <c r="N12" s="22">
        <f t="shared" si="4"/>
        <v>0.24</v>
      </c>
      <c r="O12" s="22">
        <f t="shared" si="5"/>
        <v>0.24</v>
      </c>
      <c r="P12" s="22">
        <f t="shared" si="26"/>
        <v>0.24</v>
      </c>
      <c r="Q12" s="22">
        <f t="shared" si="6"/>
        <v>0.22</v>
      </c>
      <c r="R12" s="22">
        <f t="shared" si="7"/>
        <v>0.23</v>
      </c>
      <c r="S12" s="22">
        <f t="shared" si="8"/>
        <v>0.24</v>
      </c>
      <c r="T12" s="22">
        <f t="shared" si="9"/>
        <v>0.25</v>
      </c>
      <c r="U12" s="22">
        <f t="shared" si="10"/>
        <v>0.23</v>
      </c>
      <c r="V12" s="22">
        <f t="shared" si="11"/>
        <v>0.24</v>
      </c>
      <c r="W12" s="22">
        <f t="shared" si="12"/>
        <v>0.23</v>
      </c>
      <c r="X12" s="22">
        <f t="shared" si="13"/>
        <v>0.23</v>
      </c>
      <c r="Y12" s="22">
        <f t="shared" si="14"/>
        <v>0.2</v>
      </c>
      <c r="Z12" s="22">
        <f t="shared" si="15"/>
        <v>0.23</v>
      </c>
      <c r="AA12" s="22">
        <f t="shared" si="16"/>
        <v>0.21</v>
      </c>
      <c r="AB12" s="22">
        <f t="shared" si="17"/>
        <v>0.23</v>
      </c>
      <c r="AC12" s="22">
        <f t="shared" si="18"/>
        <v>0.24</v>
      </c>
      <c r="AD12" s="22">
        <f t="shared" si="19"/>
        <v>0.27</v>
      </c>
      <c r="AE12" s="22">
        <f t="shared" si="20"/>
        <v>0.21</v>
      </c>
      <c r="AF12" s="22">
        <f t="shared" si="21"/>
        <v>0.23</v>
      </c>
      <c r="AG12" s="22">
        <f t="shared" si="22"/>
        <v>0.2</v>
      </c>
      <c r="AH12" s="22">
        <f t="shared" si="23"/>
        <v>0.21</v>
      </c>
      <c r="AI12" s="22">
        <f t="shared" si="24"/>
        <v>0.23</v>
      </c>
      <c r="AJ12" s="22">
        <f t="shared" si="25"/>
        <v>0.21</v>
      </c>
    </row>
    <row r="13" spans="1:36" ht="12.95" customHeight="1">
      <c r="A13" s="21">
        <v>390</v>
      </c>
      <c r="B13" s="78" t="s">
        <v>575</v>
      </c>
      <c r="C13" s="79"/>
      <c r="D13" s="21">
        <v>10</v>
      </c>
      <c r="E13" s="21">
        <v>12</v>
      </c>
      <c r="F13" s="4">
        <f t="shared" si="0"/>
        <v>0.05</v>
      </c>
      <c r="G13" s="5" t="s">
        <v>579</v>
      </c>
      <c r="H13" s="21" t="s">
        <v>580</v>
      </c>
      <c r="I13" s="21" t="s">
        <v>581</v>
      </c>
      <c r="J13" s="1" t="s">
        <v>15</v>
      </c>
      <c r="K13" s="22">
        <f t="shared" si="1"/>
        <v>0.05</v>
      </c>
      <c r="L13" s="22">
        <f t="shared" si="2"/>
        <v>0.05</v>
      </c>
      <c r="M13" s="22">
        <f t="shared" si="3"/>
        <v>0.05</v>
      </c>
      <c r="N13" s="22">
        <f t="shared" si="4"/>
        <v>0.06</v>
      </c>
      <c r="O13" s="22">
        <f t="shared" si="5"/>
        <v>0.06</v>
      </c>
      <c r="P13" s="22">
        <f t="shared" si="26"/>
        <v>0.05</v>
      </c>
      <c r="Q13" s="22">
        <f t="shared" si="6"/>
        <v>0.05</v>
      </c>
      <c r="R13" s="22">
        <f t="shared" si="7"/>
        <v>0.05</v>
      </c>
      <c r="S13" s="22">
        <f t="shared" si="8"/>
        <v>0.05</v>
      </c>
      <c r="T13" s="22">
        <f t="shared" si="9"/>
        <v>0.05</v>
      </c>
      <c r="U13" s="22">
        <f t="shared" si="10"/>
        <v>0.05</v>
      </c>
      <c r="V13" s="22">
        <f t="shared" si="11"/>
        <v>0.05</v>
      </c>
      <c r="W13" s="22">
        <f t="shared" si="12"/>
        <v>0.05</v>
      </c>
      <c r="X13" s="22">
        <f t="shared" si="13"/>
        <v>0.05</v>
      </c>
      <c r="Y13" s="22">
        <f t="shared" si="14"/>
        <v>0.04</v>
      </c>
      <c r="Z13" s="22">
        <f t="shared" si="15"/>
        <v>0.05</v>
      </c>
      <c r="AA13" s="22">
        <f t="shared" si="16"/>
        <v>0.05</v>
      </c>
      <c r="AB13" s="22">
        <f t="shared" si="17"/>
        <v>0.05</v>
      </c>
      <c r="AC13" s="22">
        <f t="shared" si="18"/>
        <v>0.05</v>
      </c>
      <c r="AD13" s="22">
        <f t="shared" si="19"/>
        <v>7.0000000000000007E-2</v>
      </c>
      <c r="AE13" s="22">
        <f t="shared" si="20"/>
        <v>0.04</v>
      </c>
      <c r="AF13" s="22">
        <f t="shared" si="21"/>
        <v>0.05</v>
      </c>
      <c r="AG13" s="22">
        <f t="shared" si="22"/>
        <v>0.05</v>
      </c>
      <c r="AH13" s="22">
        <f t="shared" si="23"/>
        <v>0.05</v>
      </c>
      <c r="AI13" s="22">
        <f t="shared" si="24"/>
        <v>0.05</v>
      </c>
      <c r="AJ13" s="22">
        <f t="shared" si="25"/>
        <v>0.05</v>
      </c>
    </row>
    <row r="14" spans="1:36" ht="12.95" customHeight="1">
      <c r="A14" s="21">
        <v>391</v>
      </c>
      <c r="B14" s="78" t="s">
        <v>575</v>
      </c>
      <c r="C14" s="79"/>
      <c r="D14" s="21">
        <v>30</v>
      </c>
      <c r="E14" s="21">
        <v>23</v>
      </c>
      <c r="F14" s="4">
        <f t="shared" si="0"/>
        <v>0.78</v>
      </c>
      <c r="G14" s="5"/>
      <c r="H14" s="21"/>
      <c r="I14" s="21"/>
      <c r="J14" s="1" t="s">
        <v>15</v>
      </c>
      <c r="K14" s="22">
        <f t="shared" si="1"/>
        <v>0.69</v>
      </c>
      <c r="L14" s="22">
        <f t="shared" si="2"/>
        <v>0.78</v>
      </c>
      <c r="M14" s="22">
        <f t="shared" si="3"/>
        <v>0.78</v>
      </c>
      <c r="N14" s="22">
        <f t="shared" si="4"/>
        <v>0.77</v>
      </c>
      <c r="O14" s="22">
        <f t="shared" si="5"/>
        <v>0.76</v>
      </c>
      <c r="P14" s="22">
        <f t="shared" si="26"/>
        <v>0.78</v>
      </c>
      <c r="Q14" s="22">
        <f t="shared" si="6"/>
        <v>0.69</v>
      </c>
      <c r="R14" s="22">
        <f t="shared" si="7"/>
        <v>0.79</v>
      </c>
      <c r="S14" s="22">
        <f t="shared" si="8"/>
        <v>0.79</v>
      </c>
      <c r="T14" s="22">
        <f t="shared" si="9"/>
        <v>0.83</v>
      </c>
      <c r="U14" s="22">
        <f t="shared" si="10"/>
        <v>0.79</v>
      </c>
      <c r="V14" s="22">
        <f t="shared" si="11"/>
        <v>0.81</v>
      </c>
      <c r="W14" s="22">
        <f t="shared" si="12"/>
        <v>0.74</v>
      </c>
      <c r="X14" s="22">
        <f t="shared" si="13"/>
        <v>0.76</v>
      </c>
      <c r="Y14" s="22">
        <f t="shared" si="14"/>
        <v>0.72</v>
      </c>
      <c r="Z14" s="22">
        <f t="shared" si="15"/>
        <v>0.76</v>
      </c>
      <c r="AA14" s="22">
        <f t="shared" si="16"/>
        <v>0.66</v>
      </c>
      <c r="AB14" s="22">
        <f t="shared" si="17"/>
        <v>0.82</v>
      </c>
      <c r="AC14" s="22">
        <f t="shared" si="18"/>
        <v>0.82</v>
      </c>
      <c r="AD14" s="22">
        <f t="shared" si="19"/>
        <v>0.83</v>
      </c>
      <c r="AE14" s="22">
        <f t="shared" si="20"/>
        <v>0.74</v>
      </c>
      <c r="AF14" s="22">
        <f t="shared" si="21"/>
        <v>0.82</v>
      </c>
      <c r="AG14" s="22">
        <f t="shared" si="22"/>
        <v>0.66</v>
      </c>
      <c r="AH14" s="22">
        <f t="shared" si="23"/>
        <v>0.72</v>
      </c>
      <c r="AI14" s="22">
        <f t="shared" si="24"/>
        <v>0.75</v>
      </c>
      <c r="AJ14" s="22">
        <f t="shared" si="25"/>
        <v>0.72</v>
      </c>
    </row>
    <row r="15" spans="1:36" ht="12.95" customHeight="1">
      <c r="A15" s="21">
        <v>392</v>
      </c>
      <c r="B15" s="78" t="s">
        <v>575</v>
      </c>
      <c r="C15" s="79"/>
      <c r="D15" s="21">
        <v>12</v>
      </c>
      <c r="E15" s="21">
        <v>11</v>
      </c>
      <c r="F15" s="4">
        <f t="shared" si="0"/>
        <v>7.0000000000000007E-2</v>
      </c>
      <c r="G15" s="5" t="s">
        <v>582</v>
      </c>
      <c r="H15" s="21" t="s">
        <v>580</v>
      </c>
      <c r="I15" s="21" t="s">
        <v>583</v>
      </c>
      <c r="J15" s="1" t="s">
        <v>15</v>
      </c>
      <c r="K15" s="22">
        <f t="shared" si="1"/>
        <v>7.0000000000000007E-2</v>
      </c>
      <c r="L15" s="22">
        <f t="shared" si="2"/>
        <v>7.0000000000000007E-2</v>
      </c>
      <c r="M15" s="22">
        <f t="shared" si="3"/>
        <v>7.0000000000000007E-2</v>
      </c>
      <c r="N15" s="22">
        <f t="shared" si="4"/>
        <v>7.0000000000000007E-2</v>
      </c>
      <c r="O15" s="22">
        <f t="shared" si="5"/>
        <v>7.0000000000000007E-2</v>
      </c>
      <c r="P15" s="22">
        <f t="shared" si="26"/>
        <v>7.0000000000000007E-2</v>
      </c>
      <c r="Q15" s="22">
        <f t="shared" si="6"/>
        <v>0.06</v>
      </c>
      <c r="R15" s="22">
        <f t="shared" si="7"/>
        <v>7.0000000000000007E-2</v>
      </c>
      <c r="S15" s="22">
        <f t="shared" si="8"/>
        <v>7.0000000000000007E-2</v>
      </c>
      <c r="T15" s="22">
        <f t="shared" si="9"/>
        <v>7.0000000000000007E-2</v>
      </c>
      <c r="U15" s="22">
        <f t="shared" si="10"/>
        <v>7.0000000000000007E-2</v>
      </c>
      <c r="V15" s="22">
        <f t="shared" si="11"/>
        <v>7.0000000000000007E-2</v>
      </c>
      <c r="W15" s="22">
        <f t="shared" si="12"/>
        <v>7.0000000000000007E-2</v>
      </c>
      <c r="X15" s="22">
        <f t="shared" si="13"/>
        <v>7.0000000000000007E-2</v>
      </c>
      <c r="Y15" s="22">
        <f t="shared" si="14"/>
        <v>0.06</v>
      </c>
      <c r="Z15" s="22">
        <f t="shared" si="15"/>
        <v>7.0000000000000007E-2</v>
      </c>
      <c r="AA15" s="22">
        <f t="shared" si="16"/>
        <v>0.06</v>
      </c>
      <c r="AB15" s="22">
        <f t="shared" si="17"/>
        <v>0.06</v>
      </c>
      <c r="AC15" s="22">
        <f t="shared" si="18"/>
        <v>7.0000000000000007E-2</v>
      </c>
      <c r="AD15" s="22">
        <f t="shared" si="19"/>
        <v>0.08</v>
      </c>
      <c r="AE15" s="22">
        <f t="shared" si="20"/>
        <v>0.06</v>
      </c>
      <c r="AF15" s="22">
        <f t="shared" si="21"/>
        <v>0.06</v>
      </c>
      <c r="AG15" s="22">
        <f t="shared" si="22"/>
        <v>0.06</v>
      </c>
      <c r="AH15" s="22">
        <f t="shared" si="23"/>
        <v>0.06</v>
      </c>
      <c r="AI15" s="22">
        <f t="shared" si="24"/>
        <v>7.0000000000000007E-2</v>
      </c>
      <c r="AJ15" s="22">
        <f t="shared" si="25"/>
        <v>0.06</v>
      </c>
    </row>
    <row r="16" spans="1:36" ht="12.95" customHeight="1">
      <c r="A16" s="21">
        <v>393</v>
      </c>
      <c r="B16" s="78" t="s">
        <v>575</v>
      </c>
      <c r="C16" s="79"/>
      <c r="D16" s="21">
        <v>18</v>
      </c>
      <c r="E16" s="21">
        <v>19</v>
      </c>
      <c r="F16" s="4">
        <f t="shared" si="0"/>
        <v>0.25</v>
      </c>
      <c r="G16" s="5"/>
      <c r="H16" s="21"/>
      <c r="I16" s="21"/>
      <c r="J16" s="1" t="s">
        <v>15</v>
      </c>
      <c r="K16" s="22">
        <f t="shared" si="1"/>
        <v>0.23</v>
      </c>
      <c r="L16" s="22">
        <f t="shared" si="2"/>
        <v>0.25</v>
      </c>
      <c r="M16" s="22">
        <f t="shared" si="3"/>
        <v>0.26</v>
      </c>
      <c r="N16" s="22">
        <f t="shared" si="4"/>
        <v>0.25</v>
      </c>
      <c r="O16" s="22">
        <f t="shared" si="5"/>
        <v>0.25</v>
      </c>
      <c r="P16" s="22">
        <f t="shared" si="26"/>
        <v>0.25</v>
      </c>
      <c r="Q16" s="22">
        <f t="shared" si="6"/>
        <v>0.23</v>
      </c>
      <c r="R16" s="22">
        <f t="shared" si="7"/>
        <v>0.25</v>
      </c>
      <c r="S16" s="22">
        <f t="shared" si="8"/>
        <v>0.26</v>
      </c>
      <c r="T16" s="22">
        <f t="shared" si="9"/>
        <v>0.27</v>
      </c>
      <c r="U16" s="22">
        <f t="shared" si="10"/>
        <v>0.25</v>
      </c>
      <c r="V16" s="22">
        <f t="shared" si="11"/>
        <v>0.25</v>
      </c>
      <c r="W16" s="22">
        <f t="shared" si="12"/>
        <v>0.24</v>
      </c>
      <c r="X16" s="22">
        <f t="shared" si="13"/>
        <v>0.25</v>
      </c>
      <c r="Y16" s="22">
        <f t="shared" si="14"/>
        <v>0.22</v>
      </c>
      <c r="Z16" s="22">
        <f t="shared" si="15"/>
        <v>0.24</v>
      </c>
      <c r="AA16" s="22">
        <f t="shared" si="16"/>
        <v>0.22</v>
      </c>
      <c r="AB16" s="22">
        <f t="shared" si="17"/>
        <v>0.25</v>
      </c>
      <c r="AC16" s="22">
        <f t="shared" si="18"/>
        <v>0.25</v>
      </c>
      <c r="AD16" s="22">
        <f t="shared" si="19"/>
        <v>0.28999999999999998</v>
      </c>
      <c r="AE16" s="22">
        <f t="shared" si="20"/>
        <v>0.23</v>
      </c>
      <c r="AF16" s="22">
        <f t="shared" si="21"/>
        <v>0.25</v>
      </c>
      <c r="AG16" s="22">
        <f t="shared" si="22"/>
        <v>0.21</v>
      </c>
      <c r="AH16" s="22">
        <f t="shared" si="23"/>
        <v>0.22</v>
      </c>
      <c r="AI16" s="22">
        <f t="shared" si="24"/>
        <v>0.24</v>
      </c>
      <c r="AJ16" s="22">
        <f t="shared" si="25"/>
        <v>0.22</v>
      </c>
    </row>
    <row r="17" spans="1:36" ht="12.95" customHeight="1">
      <c r="A17" s="21">
        <v>394</v>
      </c>
      <c r="B17" s="78" t="s">
        <v>575</v>
      </c>
      <c r="C17" s="79"/>
      <c r="D17" s="21">
        <v>30</v>
      </c>
      <c r="E17" s="21">
        <v>22</v>
      </c>
      <c r="F17" s="4">
        <f t="shared" si="0"/>
        <v>0.74</v>
      </c>
      <c r="G17" s="5"/>
      <c r="H17" s="21"/>
      <c r="I17" s="21"/>
      <c r="J17" s="1" t="s">
        <v>15</v>
      </c>
      <c r="K17" s="22">
        <f t="shared" si="1"/>
        <v>0.66</v>
      </c>
      <c r="L17" s="22">
        <f t="shared" si="2"/>
        <v>0.75</v>
      </c>
      <c r="M17" s="22">
        <f t="shared" si="3"/>
        <v>0.74</v>
      </c>
      <c r="N17" s="22">
        <f t="shared" si="4"/>
        <v>0.73</v>
      </c>
      <c r="O17" s="22">
        <f t="shared" si="5"/>
        <v>0.73</v>
      </c>
      <c r="P17" s="22">
        <f t="shared" si="26"/>
        <v>0.74</v>
      </c>
      <c r="Q17" s="22">
        <f t="shared" si="6"/>
        <v>0.66</v>
      </c>
      <c r="R17" s="22">
        <f t="shared" si="7"/>
        <v>0.76</v>
      </c>
      <c r="S17" s="22">
        <f t="shared" si="8"/>
        <v>0.75</v>
      </c>
      <c r="T17" s="22">
        <f t="shared" si="9"/>
        <v>0.79</v>
      </c>
      <c r="U17" s="22">
        <f t="shared" si="10"/>
        <v>0.75</v>
      </c>
      <c r="V17" s="22">
        <f t="shared" si="11"/>
        <v>0.78</v>
      </c>
      <c r="W17" s="22">
        <f t="shared" si="12"/>
        <v>0.71</v>
      </c>
      <c r="X17" s="22">
        <f t="shared" si="13"/>
        <v>0.72</v>
      </c>
      <c r="Y17" s="22">
        <f t="shared" si="14"/>
        <v>0.69</v>
      </c>
      <c r="Z17" s="22">
        <f t="shared" si="15"/>
        <v>0.72</v>
      </c>
      <c r="AA17" s="22">
        <f t="shared" si="16"/>
        <v>0.63</v>
      </c>
      <c r="AB17" s="22">
        <f t="shared" si="17"/>
        <v>0.78</v>
      </c>
      <c r="AC17" s="22">
        <f t="shared" si="18"/>
        <v>0.78</v>
      </c>
      <c r="AD17" s="22">
        <f t="shared" si="19"/>
        <v>0.79</v>
      </c>
      <c r="AE17" s="22">
        <f t="shared" si="20"/>
        <v>0.71</v>
      </c>
      <c r="AF17" s="22">
        <f t="shared" si="21"/>
        <v>0.78</v>
      </c>
      <c r="AG17" s="22">
        <f t="shared" si="22"/>
        <v>0.63</v>
      </c>
      <c r="AH17" s="22">
        <f t="shared" si="23"/>
        <v>0.69</v>
      </c>
      <c r="AI17" s="22">
        <f t="shared" si="24"/>
        <v>0.72</v>
      </c>
      <c r="AJ17" s="22">
        <f t="shared" si="25"/>
        <v>0.69</v>
      </c>
    </row>
    <row r="18" spans="1:36" ht="12.95" customHeight="1">
      <c r="A18" s="21">
        <v>395</v>
      </c>
      <c r="B18" s="78" t="s">
        <v>575</v>
      </c>
      <c r="C18" s="79"/>
      <c r="D18" s="21">
        <v>16</v>
      </c>
      <c r="E18" s="21">
        <v>17</v>
      </c>
      <c r="F18" s="4">
        <f t="shared" si="0"/>
        <v>0.18</v>
      </c>
      <c r="G18" s="5" t="s">
        <v>576</v>
      </c>
      <c r="H18" s="21" t="s">
        <v>577</v>
      </c>
      <c r="I18" s="21" t="s">
        <v>578</v>
      </c>
      <c r="J18" s="1" t="s">
        <v>15</v>
      </c>
      <c r="K18" s="22">
        <f t="shared" si="1"/>
        <v>0.17</v>
      </c>
      <c r="L18" s="22">
        <f t="shared" si="2"/>
        <v>0.18</v>
      </c>
      <c r="M18" s="22">
        <f t="shared" si="3"/>
        <v>0.18</v>
      </c>
      <c r="N18" s="22">
        <f t="shared" si="4"/>
        <v>0.18</v>
      </c>
      <c r="O18" s="22">
        <f t="shared" si="5"/>
        <v>0.18</v>
      </c>
      <c r="P18" s="22">
        <f t="shared" si="26"/>
        <v>0.18</v>
      </c>
      <c r="Q18" s="22">
        <f t="shared" si="6"/>
        <v>0.16</v>
      </c>
      <c r="R18" s="22">
        <f t="shared" si="7"/>
        <v>0.18</v>
      </c>
      <c r="S18" s="22">
        <f t="shared" si="8"/>
        <v>0.18</v>
      </c>
      <c r="T18" s="22">
        <f t="shared" si="9"/>
        <v>0.19</v>
      </c>
      <c r="U18" s="22">
        <f t="shared" si="10"/>
        <v>0.18</v>
      </c>
      <c r="V18" s="22">
        <f t="shared" si="11"/>
        <v>0.18</v>
      </c>
      <c r="W18" s="22">
        <f t="shared" si="12"/>
        <v>0.17</v>
      </c>
      <c r="X18" s="22">
        <f t="shared" si="13"/>
        <v>0.18</v>
      </c>
      <c r="Y18" s="22">
        <f t="shared" si="14"/>
        <v>0.15</v>
      </c>
      <c r="Z18" s="22">
        <f t="shared" si="15"/>
        <v>0.17</v>
      </c>
      <c r="AA18" s="22">
        <f t="shared" si="16"/>
        <v>0.16</v>
      </c>
      <c r="AB18" s="22">
        <f t="shared" si="17"/>
        <v>0.17</v>
      </c>
      <c r="AC18" s="22">
        <f t="shared" si="18"/>
        <v>0.18</v>
      </c>
      <c r="AD18" s="22">
        <f t="shared" si="19"/>
        <v>0.21</v>
      </c>
      <c r="AE18" s="22">
        <f t="shared" si="20"/>
        <v>0.16</v>
      </c>
      <c r="AF18" s="22">
        <f t="shared" si="21"/>
        <v>0.17</v>
      </c>
      <c r="AG18" s="22">
        <f t="shared" si="22"/>
        <v>0.15</v>
      </c>
      <c r="AH18" s="22">
        <f t="shared" si="23"/>
        <v>0.16</v>
      </c>
      <c r="AI18" s="22">
        <f t="shared" si="24"/>
        <v>0.18</v>
      </c>
      <c r="AJ18" s="22">
        <f t="shared" si="25"/>
        <v>0.16</v>
      </c>
    </row>
    <row r="19" spans="1:36" ht="12.95" customHeight="1">
      <c r="A19" s="21">
        <v>396</v>
      </c>
      <c r="B19" s="78" t="s">
        <v>575</v>
      </c>
      <c r="C19" s="79"/>
      <c r="D19" s="21">
        <v>30</v>
      </c>
      <c r="E19" s="21">
        <v>23</v>
      </c>
      <c r="F19" s="4">
        <f t="shared" si="0"/>
        <v>0.78</v>
      </c>
      <c r="G19" s="5"/>
      <c r="H19" s="21"/>
      <c r="I19" s="21"/>
      <c r="J19" s="1" t="s">
        <v>15</v>
      </c>
      <c r="K19" s="22">
        <f t="shared" si="1"/>
        <v>0.69</v>
      </c>
      <c r="L19" s="22">
        <f t="shared" si="2"/>
        <v>0.78</v>
      </c>
      <c r="M19" s="22">
        <f t="shared" si="3"/>
        <v>0.78</v>
      </c>
      <c r="N19" s="22">
        <f t="shared" si="4"/>
        <v>0.77</v>
      </c>
      <c r="O19" s="22">
        <f t="shared" si="5"/>
        <v>0.76</v>
      </c>
      <c r="P19" s="22">
        <f t="shared" si="26"/>
        <v>0.78</v>
      </c>
      <c r="Q19" s="22">
        <f t="shared" si="6"/>
        <v>0.69</v>
      </c>
      <c r="R19" s="22">
        <f t="shared" si="7"/>
        <v>0.79</v>
      </c>
      <c r="S19" s="22">
        <f t="shared" si="8"/>
        <v>0.79</v>
      </c>
      <c r="T19" s="22">
        <f t="shared" si="9"/>
        <v>0.83</v>
      </c>
      <c r="U19" s="22">
        <f t="shared" si="10"/>
        <v>0.79</v>
      </c>
      <c r="V19" s="22">
        <f t="shared" si="11"/>
        <v>0.81</v>
      </c>
      <c r="W19" s="22">
        <f t="shared" si="12"/>
        <v>0.74</v>
      </c>
      <c r="X19" s="22">
        <f t="shared" si="13"/>
        <v>0.76</v>
      </c>
      <c r="Y19" s="22">
        <f t="shared" si="14"/>
        <v>0.72</v>
      </c>
      <c r="Z19" s="22">
        <f t="shared" si="15"/>
        <v>0.76</v>
      </c>
      <c r="AA19" s="22">
        <f t="shared" si="16"/>
        <v>0.66</v>
      </c>
      <c r="AB19" s="22">
        <f t="shared" si="17"/>
        <v>0.82</v>
      </c>
      <c r="AC19" s="22">
        <f t="shared" si="18"/>
        <v>0.82</v>
      </c>
      <c r="AD19" s="22">
        <f t="shared" si="19"/>
        <v>0.83</v>
      </c>
      <c r="AE19" s="22">
        <f t="shared" si="20"/>
        <v>0.74</v>
      </c>
      <c r="AF19" s="22">
        <f t="shared" si="21"/>
        <v>0.82</v>
      </c>
      <c r="AG19" s="22">
        <f t="shared" si="22"/>
        <v>0.66</v>
      </c>
      <c r="AH19" s="22">
        <f t="shared" si="23"/>
        <v>0.72</v>
      </c>
      <c r="AI19" s="22">
        <f t="shared" si="24"/>
        <v>0.75</v>
      </c>
      <c r="AJ19" s="22">
        <f t="shared" si="25"/>
        <v>0.72</v>
      </c>
    </row>
    <row r="20" spans="1:36" ht="12.95" customHeight="1">
      <c r="A20" s="21">
        <v>397</v>
      </c>
      <c r="B20" s="78" t="s">
        <v>575</v>
      </c>
      <c r="C20" s="79"/>
      <c r="D20" s="21">
        <v>18</v>
      </c>
      <c r="E20" s="21">
        <v>18</v>
      </c>
      <c r="F20" s="4">
        <f t="shared" si="0"/>
        <v>0.24</v>
      </c>
      <c r="G20" s="5"/>
      <c r="H20" s="21" t="s">
        <v>577</v>
      </c>
      <c r="I20" s="21" t="s">
        <v>584</v>
      </c>
      <c r="J20" s="1" t="s">
        <v>15</v>
      </c>
      <c r="K20" s="22">
        <f t="shared" si="1"/>
        <v>0.22</v>
      </c>
      <c r="L20" s="22">
        <f t="shared" si="2"/>
        <v>0.24</v>
      </c>
      <c r="M20" s="22">
        <f t="shared" si="3"/>
        <v>0.24</v>
      </c>
      <c r="N20" s="22">
        <f t="shared" si="4"/>
        <v>0.24</v>
      </c>
      <c r="O20" s="22">
        <f t="shared" si="5"/>
        <v>0.24</v>
      </c>
      <c r="P20" s="22">
        <f t="shared" si="26"/>
        <v>0.24</v>
      </c>
      <c r="Q20" s="22">
        <f t="shared" si="6"/>
        <v>0.22</v>
      </c>
      <c r="R20" s="22">
        <f t="shared" si="7"/>
        <v>0.23</v>
      </c>
      <c r="S20" s="22">
        <f t="shared" si="8"/>
        <v>0.24</v>
      </c>
      <c r="T20" s="22">
        <f t="shared" si="9"/>
        <v>0.25</v>
      </c>
      <c r="U20" s="22">
        <f t="shared" si="10"/>
        <v>0.23</v>
      </c>
      <c r="V20" s="22">
        <f t="shared" si="11"/>
        <v>0.24</v>
      </c>
      <c r="W20" s="22">
        <f t="shared" si="12"/>
        <v>0.23</v>
      </c>
      <c r="X20" s="22">
        <f t="shared" si="13"/>
        <v>0.23</v>
      </c>
      <c r="Y20" s="22">
        <f t="shared" si="14"/>
        <v>0.2</v>
      </c>
      <c r="Z20" s="22">
        <f t="shared" si="15"/>
        <v>0.23</v>
      </c>
      <c r="AA20" s="22">
        <f t="shared" si="16"/>
        <v>0.21</v>
      </c>
      <c r="AB20" s="22">
        <f t="shared" si="17"/>
        <v>0.23</v>
      </c>
      <c r="AC20" s="22">
        <f t="shared" si="18"/>
        <v>0.24</v>
      </c>
      <c r="AD20" s="22">
        <f t="shared" si="19"/>
        <v>0.27</v>
      </c>
      <c r="AE20" s="22">
        <f t="shared" si="20"/>
        <v>0.21</v>
      </c>
      <c r="AF20" s="22">
        <f t="shared" si="21"/>
        <v>0.23</v>
      </c>
      <c r="AG20" s="22">
        <f t="shared" si="22"/>
        <v>0.2</v>
      </c>
      <c r="AH20" s="22">
        <f t="shared" si="23"/>
        <v>0.21</v>
      </c>
      <c r="AI20" s="22">
        <f t="shared" si="24"/>
        <v>0.23</v>
      </c>
      <c r="AJ20" s="22">
        <f t="shared" si="25"/>
        <v>0.21</v>
      </c>
    </row>
    <row r="21" spans="1:36" ht="12.95" customHeight="1">
      <c r="A21" s="21">
        <v>398</v>
      </c>
      <c r="B21" s="78" t="s">
        <v>575</v>
      </c>
      <c r="C21" s="79"/>
      <c r="D21" s="21">
        <v>30</v>
      </c>
      <c r="E21" s="21">
        <v>24</v>
      </c>
      <c r="F21" s="4">
        <f t="shared" si="0"/>
        <v>0.82</v>
      </c>
      <c r="G21" s="5"/>
      <c r="H21" s="21" t="s">
        <v>577</v>
      </c>
      <c r="I21" s="21" t="s">
        <v>584</v>
      </c>
      <c r="J21" s="1" t="s">
        <v>15</v>
      </c>
      <c r="K21" s="22">
        <f t="shared" si="1"/>
        <v>0.72</v>
      </c>
      <c r="L21" s="22">
        <f t="shared" si="2"/>
        <v>0.82</v>
      </c>
      <c r="M21" s="22">
        <f t="shared" si="3"/>
        <v>0.82</v>
      </c>
      <c r="N21" s="22">
        <f t="shared" si="4"/>
        <v>0.8</v>
      </c>
      <c r="O21" s="22">
        <f t="shared" si="5"/>
        <v>0.79</v>
      </c>
      <c r="P21" s="22">
        <f t="shared" si="26"/>
        <v>0.82</v>
      </c>
      <c r="Q21" s="22">
        <f t="shared" si="6"/>
        <v>0.72</v>
      </c>
      <c r="R21" s="22">
        <f t="shared" si="7"/>
        <v>0.83</v>
      </c>
      <c r="S21" s="22">
        <f t="shared" si="8"/>
        <v>0.83</v>
      </c>
      <c r="T21" s="22">
        <f t="shared" si="9"/>
        <v>0.88</v>
      </c>
      <c r="U21" s="22">
        <f t="shared" si="10"/>
        <v>0.83</v>
      </c>
      <c r="V21" s="22">
        <f t="shared" si="11"/>
        <v>0.84</v>
      </c>
      <c r="W21" s="22">
        <f t="shared" si="12"/>
        <v>0.77</v>
      </c>
      <c r="X21" s="22">
        <f t="shared" si="13"/>
        <v>0.79</v>
      </c>
      <c r="Y21" s="22">
        <f t="shared" si="14"/>
        <v>0.75</v>
      </c>
      <c r="Z21" s="22">
        <f t="shared" si="15"/>
        <v>0.79</v>
      </c>
      <c r="AA21" s="22">
        <f t="shared" si="16"/>
        <v>0.69</v>
      </c>
      <c r="AB21" s="22">
        <f t="shared" si="17"/>
        <v>0.86</v>
      </c>
      <c r="AC21" s="22">
        <f t="shared" si="18"/>
        <v>0.85</v>
      </c>
      <c r="AD21" s="22">
        <f t="shared" si="19"/>
        <v>0.87</v>
      </c>
      <c r="AE21" s="22">
        <f t="shared" si="20"/>
        <v>0.78</v>
      </c>
      <c r="AF21" s="22">
        <f t="shared" si="21"/>
        <v>0.85</v>
      </c>
      <c r="AG21" s="22">
        <f t="shared" si="22"/>
        <v>0.68</v>
      </c>
      <c r="AH21" s="22">
        <f t="shared" si="23"/>
        <v>0.75</v>
      </c>
      <c r="AI21" s="22">
        <f t="shared" si="24"/>
        <v>0.78</v>
      </c>
      <c r="AJ21" s="22">
        <f t="shared" si="25"/>
        <v>0.75</v>
      </c>
    </row>
    <row r="22" spans="1:36" ht="12.95" customHeight="1">
      <c r="A22" s="21">
        <v>399</v>
      </c>
      <c r="B22" s="78" t="s">
        <v>575</v>
      </c>
      <c r="C22" s="79"/>
      <c r="D22" s="21">
        <v>12</v>
      </c>
      <c r="E22" s="21">
        <v>16</v>
      </c>
      <c r="F22" s="4">
        <f t="shared" si="0"/>
        <v>0.1</v>
      </c>
      <c r="G22" s="5"/>
      <c r="H22" s="21" t="s">
        <v>577</v>
      </c>
      <c r="I22" s="21" t="s">
        <v>584</v>
      </c>
      <c r="J22" s="1" t="s">
        <v>15</v>
      </c>
      <c r="K22" s="22">
        <f t="shared" si="1"/>
        <v>0.1</v>
      </c>
      <c r="L22" s="22">
        <f t="shared" si="2"/>
        <v>0.1</v>
      </c>
      <c r="M22" s="22">
        <f t="shared" si="3"/>
        <v>0.1</v>
      </c>
      <c r="N22" s="22">
        <f t="shared" si="4"/>
        <v>0.1</v>
      </c>
      <c r="O22" s="22">
        <f t="shared" si="5"/>
        <v>0.1</v>
      </c>
      <c r="P22" s="22">
        <f t="shared" si="26"/>
        <v>0.1</v>
      </c>
      <c r="Q22" s="22">
        <f t="shared" si="6"/>
        <v>0.09</v>
      </c>
      <c r="R22" s="22">
        <f t="shared" si="7"/>
        <v>0.1</v>
      </c>
      <c r="S22" s="22">
        <f t="shared" si="8"/>
        <v>0.1</v>
      </c>
      <c r="T22" s="22">
        <f t="shared" si="9"/>
        <v>0.11</v>
      </c>
      <c r="U22" s="22">
        <f t="shared" si="10"/>
        <v>0.1</v>
      </c>
      <c r="V22" s="22">
        <f t="shared" si="11"/>
        <v>0.1</v>
      </c>
      <c r="W22" s="22">
        <f t="shared" si="12"/>
        <v>0.1</v>
      </c>
      <c r="X22" s="22">
        <f t="shared" si="13"/>
        <v>0.1</v>
      </c>
      <c r="Y22" s="22">
        <f t="shared" si="14"/>
        <v>0.08</v>
      </c>
      <c r="Z22" s="22">
        <f t="shared" si="15"/>
        <v>0.1</v>
      </c>
      <c r="AA22" s="22">
        <f t="shared" si="16"/>
        <v>0.09</v>
      </c>
      <c r="AB22" s="22">
        <f t="shared" si="17"/>
        <v>0.09</v>
      </c>
      <c r="AC22" s="22">
        <f t="shared" si="18"/>
        <v>0.1</v>
      </c>
      <c r="AD22" s="22">
        <f t="shared" si="19"/>
        <v>0.12</v>
      </c>
      <c r="AE22" s="22">
        <f t="shared" si="20"/>
        <v>0.09</v>
      </c>
      <c r="AF22" s="22">
        <f t="shared" si="21"/>
        <v>0.09</v>
      </c>
      <c r="AG22" s="22">
        <f t="shared" si="22"/>
        <v>0.08</v>
      </c>
      <c r="AH22" s="22">
        <f t="shared" si="23"/>
        <v>0.09</v>
      </c>
      <c r="AI22" s="22">
        <f t="shared" si="24"/>
        <v>0.1</v>
      </c>
      <c r="AJ22" s="22">
        <f t="shared" si="25"/>
        <v>0.09</v>
      </c>
    </row>
    <row r="23" spans="1:36" ht="12.95" customHeight="1">
      <c r="A23" s="21">
        <v>400</v>
      </c>
      <c r="B23" s="78" t="s">
        <v>575</v>
      </c>
      <c r="C23" s="79"/>
      <c r="D23" s="21">
        <v>24</v>
      </c>
      <c r="E23" s="21">
        <v>22</v>
      </c>
      <c r="F23" s="4">
        <f t="shared" si="0"/>
        <v>0.5</v>
      </c>
      <c r="G23" s="5"/>
      <c r="H23" s="21"/>
      <c r="I23" s="21"/>
      <c r="J23" s="1" t="s">
        <v>15</v>
      </c>
      <c r="K23" s="22">
        <f t="shared" si="1"/>
        <v>0.44</v>
      </c>
      <c r="L23" s="22">
        <f t="shared" si="2"/>
        <v>0.5</v>
      </c>
      <c r="M23" s="22">
        <f t="shared" si="3"/>
        <v>0.5</v>
      </c>
      <c r="N23" s="22">
        <f t="shared" si="4"/>
        <v>0.49</v>
      </c>
      <c r="O23" s="22">
        <f t="shared" si="5"/>
        <v>0.49</v>
      </c>
      <c r="P23" s="22">
        <f t="shared" si="26"/>
        <v>0.5</v>
      </c>
      <c r="Q23" s="22">
        <f t="shared" si="6"/>
        <v>0.44</v>
      </c>
      <c r="R23" s="22">
        <f t="shared" si="7"/>
        <v>0.49</v>
      </c>
      <c r="S23" s="22">
        <f t="shared" si="8"/>
        <v>0.5</v>
      </c>
      <c r="T23" s="22">
        <f t="shared" si="9"/>
        <v>0.54</v>
      </c>
      <c r="U23" s="22">
        <f t="shared" si="10"/>
        <v>0.5</v>
      </c>
      <c r="V23" s="22">
        <f t="shared" si="11"/>
        <v>0.5</v>
      </c>
      <c r="W23" s="22">
        <f t="shared" si="12"/>
        <v>0.47</v>
      </c>
      <c r="X23" s="22">
        <f t="shared" si="13"/>
        <v>0.48</v>
      </c>
      <c r="Y23" s="22">
        <f t="shared" si="14"/>
        <v>0.44</v>
      </c>
      <c r="Z23" s="22">
        <f t="shared" si="15"/>
        <v>0.48</v>
      </c>
      <c r="AA23" s="22">
        <f t="shared" si="16"/>
        <v>0.42</v>
      </c>
      <c r="AB23" s="22">
        <f t="shared" si="17"/>
        <v>0.5</v>
      </c>
      <c r="AC23" s="22">
        <f t="shared" si="18"/>
        <v>0.51</v>
      </c>
      <c r="AD23" s="22">
        <f t="shared" si="19"/>
        <v>0.55000000000000004</v>
      </c>
      <c r="AE23" s="22">
        <f t="shared" si="20"/>
        <v>0.46</v>
      </c>
      <c r="AF23" s="22">
        <f t="shared" si="21"/>
        <v>0.51</v>
      </c>
      <c r="AG23" s="22">
        <f t="shared" si="22"/>
        <v>0.41</v>
      </c>
      <c r="AH23" s="22">
        <f t="shared" si="23"/>
        <v>0.45</v>
      </c>
      <c r="AI23" s="22">
        <f t="shared" si="24"/>
        <v>0.48</v>
      </c>
      <c r="AJ23" s="22">
        <f t="shared" si="25"/>
        <v>0.45</v>
      </c>
    </row>
    <row r="24" spans="1:36" ht="12.95" customHeight="1">
      <c r="A24" s="21">
        <v>401</v>
      </c>
      <c r="B24" s="78" t="s">
        <v>575</v>
      </c>
      <c r="C24" s="79"/>
      <c r="D24" s="21">
        <v>14</v>
      </c>
      <c r="E24" s="21">
        <v>17</v>
      </c>
      <c r="F24" s="4">
        <f t="shared" si="0"/>
        <v>0.14000000000000001</v>
      </c>
      <c r="G24" s="5"/>
      <c r="H24" s="21"/>
      <c r="I24" s="21"/>
      <c r="J24" s="1" t="s">
        <v>15</v>
      </c>
      <c r="K24" s="22">
        <f t="shared" si="1"/>
        <v>0.13</v>
      </c>
      <c r="L24" s="22">
        <f t="shared" si="2"/>
        <v>0.14000000000000001</v>
      </c>
      <c r="M24" s="22">
        <f t="shared" si="3"/>
        <v>0.15</v>
      </c>
      <c r="N24" s="22">
        <f t="shared" si="4"/>
        <v>0.14000000000000001</v>
      </c>
      <c r="O24" s="22">
        <f t="shared" si="5"/>
        <v>0.14000000000000001</v>
      </c>
      <c r="P24" s="22">
        <f t="shared" si="26"/>
        <v>0.14000000000000001</v>
      </c>
      <c r="Q24" s="22">
        <f t="shared" si="6"/>
        <v>0.13</v>
      </c>
      <c r="R24" s="22">
        <f t="shared" si="7"/>
        <v>0.14000000000000001</v>
      </c>
      <c r="S24" s="22">
        <f t="shared" si="8"/>
        <v>0.14000000000000001</v>
      </c>
      <c r="T24" s="22">
        <f t="shared" si="9"/>
        <v>0.15</v>
      </c>
      <c r="U24" s="22">
        <f t="shared" si="10"/>
        <v>0.14000000000000001</v>
      </c>
      <c r="V24" s="22">
        <f t="shared" si="11"/>
        <v>0.14000000000000001</v>
      </c>
      <c r="W24" s="22">
        <f t="shared" si="12"/>
        <v>0.14000000000000001</v>
      </c>
      <c r="X24" s="22">
        <f t="shared" si="13"/>
        <v>0.14000000000000001</v>
      </c>
      <c r="Y24" s="22">
        <f t="shared" si="14"/>
        <v>0.12</v>
      </c>
      <c r="Z24" s="22">
        <f t="shared" si="15"/>
        <v>0.14000000000000001</v>
      </c>
      <c r="AA24" s="22">
        <f t="shared" si="16"/>
        <v>0.12</v>
      </c>
      <c r="AB24" s="22">
        <f t="shared" si="17"/>
        <v>0.13</v>
      </c>
      <c r="AC24" s="22">
        <f t="shared" si="18"/>
        <v>0.14000000000000001</v>
      </c>
      <c r="AD24" s="22">
        <f t="shared" si="19"/>
        <v>0.17</v>
      </c>
      <c r="AE24" s="22">
        <f t="shared" si="20"/>
        <v>0.12</v>
      </c>
      <c r="AF24" s="22">
        <f t="shared" si="21"/>
        <v>0.13</v>
      </c>
      <c r="AG24" s="22">
        <f t="shared" si="22"/>
        <v>0.12</v>
      </c>
      <c r="AH24" s="22">
        <f t="shared" si="23"/>
        <v>0.12</v>
      </c>
      <c r="AI24" s="22">
        <f t="shared" si="24"/>
        <v>0.14000000000000001</v>
      </c>
      <c r="AJ24" s="22">
        <f t="shared" si="25"/>
        <v>0.12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585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17</v>
      </c>
      <c r="D47" s="13">
        <f>COUNTIF(G4:G43,"*下層*")</f>
        <v>4</v>
      </c>
      <c r="E47" s="13">
        <f>COUNTA(A4:A43)</f>
        <v>21</v>
      </c>
      <c r="F47" s="9"/>
      <c r="G47" s="14">
        <f>C47*100</f>
        <v>1700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21</v>
      </c>
      <c r="D48" s="13">
        <f>IF(D47&gt;0,ROUND(SUMIF(G4:G43,"*下層*",E4:E43)/D47,0),"")</f>
        <v>11</v>
      </c>
      <c r="E48" s="13">
        <f>ROUND(SUM(E4:E43)/E47,0)</f>
        <v>19</v>
      </c>
      <c r="F48" s="12"/>
      <c r="G48" s="14">
        <f>C48</f>
        <v>21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25</v>
      </c>
      <c r="D49" s="13">
        <f>IF(D47&gt;0,ROUND(SUMIF(G4:G43,"*下層*",D4:D43)/D47,0),"")</f>
        <v>12</v>
      </c>
      <c r="E49" s="13">
        <f>ROUND(SUM(D4:D43)/E47,0)</f>
        <v>22</v>
      </c>
      <c r="F49" s="12"/>
      <c r="G49" s="14">
        <f>C49</f>
        <v>25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9.64</v>
      </c>
      <c r="D50" s="15">
        <f>SUMIF(G4:G43,"*下層*",F4:F43)</f>
        <v>0.26</v>
      </c>
      <c r="E50" s="4">
        <f>SUM(F4:F43)</f>
        <v>9.9</v>
      </c>
      <c r="F50" s="12"/>
      <c r="G50" s="16">
        <f>C50*100</f>
        <v>964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形状比＝84、Sr＝12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4</v>
      </c>
      <c r="E54" s="13">
        <f>COUNTA(H4:H43)</f>
        <v>10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19</v>
      </c>
      <c r="D55" s="13">
        <f>IF(D54&gt;0,ROUND(SUMIF(H4:H43,"▲",E4:E43)/D54,0),"")</f>
        <v>11</v>
      </c>
      <c r="E55" s="13">
        <f>ROUND(SUMIF(H4:H43,"*",E4:E43)/E54,0)</f>
        <v>16</v>
      </c>
      <c r="F55" s="12"/>
      <c r="G55" s="14">
        <f>C55</f>
        <v>19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21</v>
      </c>
      <c r="D56" s="13">
        <f>IF(D54&gt;0,ROUND(SUMIF(H4:H43,"▲",D4:D43)/D54,0),"")</f>
        <v>12</v>
      </c>
      <c r="E56" s="13">
        <f>ROUND(SUMIF(H4:H43,"*",D4:D43)/E54,0)</f>
        <v>17</v>
      </c>
      <c r="F56" s="12"/>
      <c r="G56" s="14">
        <f>C56</f>
        <v>21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2.2599999999999998</v>
      </c>
      <c r="D57" s="15">
        <f>SUMIF(H4:H43,"▲",F4:F43)</f>
        <v>0.26</v>
      </c>
      <c r="E57" s="15">
        <f>SUM(C57:D57)</f>
        <v>2.5199999999999996</v>
      </c>
      <c r="F57" s="12"/>
      <c r="G57" s="18">
        <f>C57*100</f>
        <v>225.99999999999997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35.299999999999997</v>
      </c>
      <c r="D61" s="19">
        <f>IF(D47&gt;0,ROUND(D54/D47*100,1),"")</f>
        <v>100</v>
      </c>
      <c r="E61" s="19">
        <f>ROUND(E54/E47*100,1)</f>
        <v>47.6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23.4</v>
      </c>
      <c r="D62" s="19">
        <f>IF(D47&gt;0,ROUND(D57/D50*100,1),"")</f>
        <v>100</v>
      </c>
      <c r="E62" s="19">
        <f>ROUND(E57/E50*100,1)</f>
        <v>25.5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11</v>
      </c>
      <c r="D66" s="13">
        <f>D47-D54</f>
        <v>0</v>
      </c>
      <c r="E66" s="13">
        <f>SUM(C66:D66)</f>
        <v>11</v>
      </c>
      <c r="F66" s="9"/>
      <c r="G66" s="14">
        <f>C66*100</f>
        <v>1100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22</v>
      </c>
      <c r="D67" s="13" t="str">
        <f>IF(D66&gt;0,ROUND(SUMIFS(E4:E43,G4:G43,"*下層*",H4:H43,"")/D66,0),"")</f>
        <v/>
      </c>
      <c r="E67" s="13">
        <f>IF(E66&gt;0,ROUND(SUMIF(H4:H43,"",E4:E43)/E66,0),"")</f>
        <v>22</v>
      </c>
      <c r="F67" s="12"/>
      <c r="G67" s="14">
        <f>C67</f>
        <v>22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27</v>
      </c>
      <c r="D68" s="13" t="str">
        <f>IF(D66&gt;0,ROUND(SUMIFS(D4:D43,G4:G43,"*下層*",H4:H43,"")/D66,0),"")</f>
        <v/>
      </c>
      <c r="E68" s="13">
        <f>IF(E66&gt;0,ROUND(SUMIF(H4:H43,"",D4:D43)/E66,0),"")</f>
        <v>27</v>
      </c>
      <c r="F68" s="12"/>
      <c r="G68" s="14">
        <f>C68</f>
        <v>27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7.3800000000000008</v>
      </c>
      <c r="D69" s="15" t="str">
        <f>IF(D66&gt;0,D50-D57,"")</f>
        <v/>
      </c>
      <c r="E69" s="4">
        <f>SUM(C69:D69)</f>
        <v>7.3800000000000008</v>
      </c>
      <c r="F69" s="12"/>
      <c r="G69" s="16">
        <f>C69*100</f>
        <v>738.00000000000011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形状比＝81、Sr＝14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7" priority="16" stopIfTrue="1">
      <formula>AND(($H4="スギ"),(#REF!&lt;12))</formula>
    </cfRule>
  </conditionalFormatting>
  <conditionalFormatting sqref="L4:L43">
    <cfRule type="expression" dxfId="46" priority="15" stopIfTrue="1">
      <formula>AND(($H4="スギ"),(#REF!&lt;22),(#REF!&gt;=12))</formula>
    </cfRule>
  </conditionalFormatting>
  <conditionalFormatting sqref="M4:M43">
    <cfRule type="expression" dxfId="45" priority="14" stopIfTrue="1">
      <formula>AND(($H4="スギ"),(#REF!&lt;32),(#REF!&gt;=22))</formula>
    </cfRule>
  </conditionalFormatting>
  <conditionalFormatting sqref="N4:N43">
    <cfRule type="expression" dxfId="44" priority="13" stopIfTrue="1">
      <formula>AND(($H4="スギ"),(#REF!&lt;42),(#REF!&gt;=32))</formula>
    </cfRule>
  </conditionalFormatting>
  <conditionalFormatting sqref="S4:S43">
    <cfRule type="expression" dxfId="43" priority="9" stopIfTrue="1">
      <formula>AND(($H4="ヒノキ"),(#REF!&lt;32),(#REF!&gt;=22))</formula>
    </cfRule>
  </conditionalFormatting>
  <conditionalFormatting sqref="Z4:AF43 U4:U43 AJ4:AJ43 O4:P43">
    <cfRule type="expression" dxfId="42" priority="12" stopIfTrue="1">
      <formula>AND(($H4="スギ"),(#REF!&gt;=42))</formula>
    </cfRule>
  </conditionalFormatting>
  <conditionalFormatting sqref="Z4:AF43 AJ4:AJ43 T4:U43">
    <cfRule type="expression" dxfId="41" priority="8" stopIfTrue="1">
      <formula>AND(($H4="ヒノキ"),(#REF!&gt;=32))</formula>
    </cfRule>
  </conditionalFormatting>
  <conditionalFormatting sqref="AA4:AA43 Q4:Q43">
    <cfRule type="expression" dxfId="40" priority="11" stopIfTrue="1">
      <formula>AND(($H4="ヒノキ"),(#REF!&lt;12))</formula>
    </cfRule>
  </conditionalFormatting>
  <conditionalFormatting sqref="AA4:AA43 V4:V43">
    <cfRule type="expression" dxfId="39" priority="7" stopIfTrue="1">
      <formula>AND(($H4="アカマツ"),(#REF!&lt;12))</formula>
    </cfRule>
  </conditionalFormatting>
  <conditionalFormatting sqref="AB4:AB43 W4:W43">
    <cfRule type="expression" dxfId="38" priority="6" stopIfTrue="1">
      <formula>AND(($H4="アカマツ"),(#REF!&lt;22),(#REF!&gt;=12))</formula>
    </cfRule>
  </conditionalFormatting>
  <conditionalFormatting sqref="AB4:AE43 R4:R43">
    <cfRule type="expression" dxfId="37" priority="10" stopIfTrue="1">
      <formula>AND(($H4="ヒノキ"),(#REF!&lt;22),(#REF!&gt;=12))</formula>
    </cfRule>
  </conditionalFormatting>
  <conditionalFormatting sqref="AC4:AC43 X4:X43">
    <cfRule type="expression" dxfId="36" priority="5" stopIfTrue="1">
      <formula>AND(($H4="アカマツ"),(#REF!&lt;42),(#REF!&gt;=22))</formula>
    </cfRule>
  </conditionalFormatting>
  <conditionalFormatting sqref="AG4:AG43">
    <cfRule type="expression" dxfId="35" priority="3" stopIfTrue="1">
      <formula>AND(($H4&lt;&gt;"スギ"),($H4&lt;&gt;"ヒノキ"),($H4&lt;&gt;"アカマツ"),(#REF!&lt;12))</formula>
    </cfRule>
  </conditionalFormatting>
  <conditionalFormatting sqref="AH4:AH43">
    <cfRule type="expression" dxfId="34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3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32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60629-3A17-4BA7-B77C-2296CE8C4931}">
  <sheetPr>
    <tabColor rgb="FF00B050"/>
  </sheetPr>
  <dimension ref="A1:AJ120"/>
  <sheetViews>
    <sheetView showGridLines="0" view="pageBreakPreview" zoomScale="98" zoomScaleNormal="85" zoomScaleSheetLayoutView="98" workbookViewId="0">
      <selection activeCell="H65" sqref="H65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265</v>
      </c>
      <c r="B2" s="65"/>
      <c r="C2" s="65"/>
      <c r="D2" s="65"/>
      <c r="E2" s="65"/>
      <c r="F2" s="65"/>
      <c r="G2" s="65"/>
      <c r="H2" s="66" t="s">
        <v>440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141</v>
      </c>
      <c r="B4" s="78" t="s">
        <v>488</v>
      </c>
      <c r="C4" s="79"/>
      <c r="D4" s="21">
        <v>34</v>
      </c>
      <c r="E4" s="21">
        <v>26</v>
      </c>
      <c r="F4" s="4">
        <f t="shared" ref="F4:F43" si="0">IF(D4&gt;0,IF(B4="スギ",P4,IF(B4="ヒノキ",U4,IF(B4="アカマツ",Z4,IF(B4="カラマツ",AF4,AJ4)))),"")</f>
        <v>1.0900000000000001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0.97</v>
      </c>
      <c r="L4" s="22">
        <f t="shared" ref="L4:L43" si="2">ROUND(10^(-5+0.73504+1.83346*LOG(D4)+1.06569*LOG(E4)),2)</f>
        <v>1.1200000000000001</v>
      </c>
      <c r="M4" s="22">
        <f t="shared" ref="M4:M43" si="3">ROUND(10^(-5+0.71514+1.74357*LOG(D4)+1.17719*LOG(E4)),2)</f>
        <v>1.1200000000000001</v>
      </c>
      <c r="N4" s="22">
        <f t="shared" ref="N4:N43" si="4">ROUND(10^(-5+0.82956+1.76381*LOG(D4)+1.06412*LOG(E4)),2)</f>
        <v>1.0900000000000001</v>
      </c>
      <c r="O4" s="22">
        <f t="shared" ref="O4:O43" si="5">ROUND(10^(-5+0.88226+1.79204*LOG(D4)+0.99303*LOG(E4)),2)</f>
        <v>1.08</v>
      </c>
      <c r="P4" s="22">
        <f>HLOOKUP($D4,K$3:O$43,MATCH($A4,$A$3:$A$43,0),1)</f>
        <v>1.0900000000000001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0.98</v>
      </c>
      <c r="R4" s="22">
        <f t="shared" ref="R4:R43" si="7">ROUND(10^(1.905709*LOG(D4)+1.011385*LOG(E4)-4.293729),2)</f>
        <v>1.1399999999999999</v>
      </c>
      <c r="S4" s="22">
        <f t="shared" ref="S4:S43" si="8">ROUND(10^(1.771888*LOG(D4)+1.138415*LOG(E4)-4.271259),2)</f>
        <v>1.1299999999999999</v>
      </c>
      <c r="T4" s="22">
        <f t="shared" ref="T4:T43" si="9">ROUND(10^(1.671519*LOG(D4)+1.363617*LOG(E4)-4.404407),2)</f>
        <v>1.22</v>
      </c>
      <c r="U4" s="22">
        <f t="shared" ref="U4:U43" si="10">HLOOKUP($D4,Q$3:T$43,MATCH($A4,$A$3:$A$43,0),1)</f>
        <v>1.22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1.1599999999999999</v>
      </c>
      <c r="W4" s="22">
        <f t="shared" ref="W4:W43" si="12">ROUND(10^(-4.155639+1.847898*LOG(D4)+0.951955*LOG(E4)),2)</f>
        <v>1.05</v>
      </c>
      <c r="X4" s="22">
        <f t="shared" ref="X4:X43" si="13">ROUND(10^(-4.194535+1.804172*LOG(D4)+1.034248*LOG(E4)),2)</f>
        <v>1.08</v>
      </c>
      <c r="Y4" s="22">
        <f t="shared" ref="Y4:Y43" si="14">ROUND(10^(-4.42347+2.006485*LOG(D4)+0.967757*LOG(E4)),2)</f>
        <v>1.04</v>
      </c>
      <c r="Z4" s="22">
        <f t="shared" ref="Z4:Z43" si="15">HLOOKUP($D4,V$3:Y$43,MATCH($A4,$A$3:$A$43,0),1)</f>
        <v>1.08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0.93</v>
      </c>
      <c r="AB4" s="22">
        <f t="shared" ref="AB4:AB43" si="17">ROUND(10^(1.979213*LOG(D4)+0.998347*LOG(E4)-4.369281),2)</f>
        <v>1.19</v>
      </c>
      <c r="AC4" s="22">
        <f t="shared" ref="AC4:AC43" si="18">ROUND(10^(1.904401*LOG(D4)+1.062478*LOG(E4)-4.348104),2)</f>
        <v>1.18</v>
      </c>
      <c r="AD4" s="22">
        <f t="shared" ref="AD4:AD43" si="19">ROUND(10^(1.640825*LOG(D4)+1.080387*LOG(E4)-3.976731),2)</f>
        <v>1.1599999999999999</v>
      </c>
      <c r="AE4" s="22">
        <f t="shared" ref="AE4:AE43" si="20">ROUND(10^(1.90887*LOG(D4)+1.088002*LOG(E4)-4.431495),2)</f>
        <v>1.07</v>
      </c>
      <c r="AF4" s="22">
        <f t="shared" ref="AF4:AF43" si="21">HLOOKUP($D4,AA$3:AE$43,MATCH($A4,$A$3:$A$43,0),1)</f>
        <v>1.1599999999999999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0.93</v>
      </c>
      <c r="AH4" s="22">
        <f t="shared" ref="AH4:AH43" si="23">ROUND(10^(1.93813902*LOG(D4)+0.96697002*LOG(E4)-4.32216295),2)</f>
        <v>1.03</v>
      </c>
      <c r="AI4" s="22">
        <f t="shared" ref="AI4:AI43" si="24">ROUND(10^(1.82464098*LOG(D4)+0.97625989*LOG(E4)-4.15096808),2)</f>
        <v>1.06</v>
      </c>
      <c r="AJ4" s="22">
        <f t="shared" ref="AJ4:AJ43" si="25">HLOOKUP($D4,AG$3:AI$43,MATCH($A4,$A$3:$A$43,0),1)</f>
        <v>1.03</v>
      </c>
    </row>
    <row r="5" spans="1:36" ht="12.95" customHeight="1">
      <c r="A5" s="21">
        <v>142</v>
      </c>
      <c r="B5" s="78" t="s">
        <v>488</v>
      </c>
      <c r="C5" s="79"/>
      <c r="D5" s="21">
        <v>16</v>
      </c>
      <c r="E5" s="21">
        <v>17</v>
      </c>
      <c r="F5" s="4">
        <f t="shared" si="0"/>
        <v>0.18</v>
      </c>
      <c r="G5" s="5" t="s">
        <v>489</v>
      </c>
      <c r="H5" s="21" t="s">
        <v>490</v>
      </c>
      <c r="I5" s="21" t="s">
        <v>491</v>
      </c>
      <c r="J5" s="1" t="s">
        <v>15</v>
      </c>
      <c r="K5" s="22">
        <f t="shared" si="1"/>
        <v>0.17</v>
      </c>
      <c r="L5" s="22">
        <f t="shared" si="2"/>
        <v>0.18</v>
      </c>
      <c r="M5" s="22">
        <f t="shared" si="3"/>
        <v>0.18</v>
      </c>
      <c r="N5" s="22">
        <f t="shared" si="4"/>
        <v>0.18</v>
      </c>
      <c r="O5" s="22">
        <f t="shared" si="5"/>
        <v>0.18</v>
      </c>
      <c r="P5" s="22">
        <f t="shared" ref="P5:P43" si="26">HLOOKUP($D5,K$3:O$43,MATCH(A5,$A$3:$A$43,0),1)</f>
        <v>0.18</v>
      </c>
      <c r="Q5" s="22">
        <f t="shared" si="6"/>
        <v>0.16</v>
      </c>
      <c r="R5" s="22">
        <f t="shared" si="7"/>
        <v>0.18</v>
      </c>
      <c r="S5" s="22">
        <f t="shared" si="8"/>
        <v>0.18</v>
      </c>
      <c r="T5" s="22">
        <f t="shared" si="9"/>
        <v>0.19</v>
      </c>
      <c r="U5" s="22">
        <f t="shared" si="10"/>
        <v>0.18</v>
      </c>
      <c r="V5" s="22">
        <f t="shared" si="11"/>
        <v>0.18</v>
      </c>
      <c r="W5" s="22">
        <f t="shared" si="12"/>
        <v>0.17</v>
      </c>
      <c r="X5" s="22">
        <f t="shared" si="13"/>
        <v>0.18</v>
      </c>
      <c r="Y5" s="22">
        <f t="shared" si="14"/>
        <v>0.15</v>
      </c>
      <c r="Z5" s="22">
        <f t="shared" si="15"/>
        <v>0.17</v>
      </c>
      <c r="AA5" s="22">
        <f t="shared" si="16"/>
        <v>0.16</v>
      </c>
      <c r="AB5" s="22">
        <f t="shared" si="17"/>
        <v>0.17</v>
      </c>
      <c r="AC5" s="22">
        <f t="shared" si="18"/>
        <v>0.18</v>
      </c>
      <c r="AD5" s="22">
        <f t="shared" si="19"/>
        <v>0.21</v>
      </c>
      <c r="AE5" s="22">
        <f t="shared" si="20"/>
        <v>0.16</v>
      </c>
      <c r="AF5" s="22">
        <f t="shared" si="21"/>
        <v>0.17</v>
      </c>
      <c r="AG5" s="22">
        <f t="shared" si="22"/>
        <v>0.15</v>
      </c>
      <c r="AH5" s="22">
        <f t="shared" si="23"/>
        <v>0.16</v>
      </c>
      <c r="AI5" s="22">
        <f t="shared" si="24"/>
        <v>0.18</v>
      </c>
      <c r="AJ5" s="22">
        <f t="shared" si="25"/>
        <v>0.16</v>
      </c>
    </row>
    <row r="6" spans="1:36" ht="12.95" customHeight="1">
      <c r="A6" s="21">
        <v>143</v>
      </c>
      <c r="B6" s="78" t="s">
        <v>488</v>
      </c>
      <c r="C6" s="79"/>
      <c r="D6" s="21">
        <v>18</v>
      </c>
      <c r="E6" s="21">
        <v>17</v>
      </c>
      <c r="F6" s="4">
        <f t="shared" si="0"/>
        <v>0.22</v>
      </c>
      <c r="G6" s="5"/>
      <c r="H6" s="21" t="s">
        <v>490</v>
      </c>
      <c r="I6" s="21" t="s">
        <v>492</v>
      </c>
      <c r="J6" s="1" t="s">
        <v>15</v>
      </c>
      <c r="K6" s="22">
        <f t="shared" si="1"/>
        <v>0.21</v>
      </c>
      <c r="L6" s="22">
        <f t="shared" si="2"/>
        <v>0.22</v>
      </c>
      <c r="M6" s="22">
        <f t="shared" si="3"/>
        <v>0.23</v>
      </c>
      <c r="N6" s="22">
        <f t="shared" si="4"/>
        <v>0.23</v>
      </c>
      <c r="O6" s="22">
        <f t="shared" si="5"/>
        <v>0.23</v>
      </c>
      <c r="P6" s="22">
        <f t="shared" si="26"/>
        <v>0.22</v>
      </c>
      <c r="Q6" s="22">
        <f t="shared" si="6"/>
        <v>0.2</v>
      </c>
      <c r="R6" s="22">
        <f t="shared" si="7"/>
        <v>0.22</v>
      </c>
      <c r="S6" s="22">
        <f t="shared" si="8"/>
        <v>0.23</v>
      </c>
      <c r="T6" s="22">
        <f t="shared" si="9"/>
        <v>0.24</v>
      </c>
      <c r="U6" s="22">
        <f t="shared" si="10"/>
        <v>0.22</v>
      </c>
      <c r="V6" s="22">
        <f t="shared" si="11"/>
        <v>0.23</v>
      </c>
      <c r="W6" s="22">
        <f t="shared" si="12"/>
        <v>0.22</v>
      </c>
      <c r="X6" s="22">
        <f t="shared" si="13"/>
        <v>0.22</v>
      </c>
      <c r="Y6" s="22">
        <f t="shared" si="14"/>
        <v>0.19</v>
      </c>
      <c r="Z6" s="22">
        <f t="shared" si="15"/>
        <v>0.22</v>
      </c>
      <c r="AA6" s="22">
        <f t="shared" si="16"/>
        <v>0.2</v>
      </c>
      <c r="AB6" s="22">
        <f t="shared" si="17"/>
        <v>0.22</v>
      </c>
      <c r="AC6" s="22">
        <f t="shared" si="18"/>
        <v>0.22</v>
      </c>
      <c r="AD6" s="22">
        <f t="shared" si="19"/>
        <v>0.26</v>
      </c>
      <c r="AE6" s="22">
        <f t="shared" si="20"/>
        <v>0.2</v>
      </c>
      <c r="AF6" s="22">
        <f t="shared" si="21"/>
        <v>0.22</v>
      </c>
      <c r="AG6" s="22">
        <f t="shared" si="22"/>
        <v>0.19</v>
      </c>
      <c r="AH6" s="22">
        <f t="shared" si="23"/>
        <v>0.2</v>
      </c>
      <c r="AI6" s="22">
        <f t="shared" si="24"/>
        <v>0.22</v>
      </c>
      <c r="AJ6" s="22">
        <f t="shared" si="25"/>
        <v>0.2</v>
      </c>
    </row>
    <row r="7" spans="1:36" ht="12.95" customHeight="1">
      <c r="A7" s="21">
        <v>144</v>
      </c>
      <c r="B7" s="78" t="s">
        <v>488</v>
      </c>
      <c r="C7" s="79"/>
      <c r="D7" s="21">
        <v>30</v>
      </c>
      <c r="E7" s="21">
        <v>24</v>
      </c>
      <c r="F7" s="4">
        <f t="shared" si="0"/>
        <v>0.82</v>
      </c>
      <c r="G7" s="5"/>
      <c r="H7" s="21"/>
      <c r="I7" s="21"/>
      <c r="J7" s="1" t="s">
        <v>15</v>
      </c>
      <c r="K7" s="22">
        <f t="shared" si="1"/>
        <v>0.72</v>
      </c>
      <c r="L7" s="22">
        <f t="shared" si="2"/>
        <v>0.82</v>
      </c>
      <c r="M7" s="22">
        <f t="shared" si="3"/>
        <v>0.82</v>
      </c>
      <c r="N7" s="22">
        <f t="shared" si="4"/>
        <v>0.8</v>
      </c>
      <c r="O7" s="22">
        <f t="shared" si="5"/>
        <v>0.79</v>
      </c>
      <c r="P7" s="22">
        <f t="shared" si="26"/>
        <v>0.82</v>
      </c>
      <c r="Q7" s="22">
        <f t="shared" si="6"/>
        <v>0.72</v>
      </c>
      <c r="R7" s="22">
        <f t="shared" si="7"/>
        <v>0.83</v>
      </c>
      <c r="S7" s="22">
        <f t="shared" si="8"/>
        <v>0.83</v>
      </c>
      <c r="T7" s="22">
        <f t="shared" si="9"/>
        <v>0.88</v>
      </c>
      <c r="U7" s="22">
        <f t="shared" si="10"/>
        <v>0.83</v>
      </c>
      <c r="V7" s="22">
        <f t="shared" si="11"/>
        <v>0.84</v>
      </c>
      <c r="W7" s="22">
        <f t="shared" si="12"/>
        <v>0.77</v>
      </c>
      <c r="X7" s="22">
        <f t="shared" si="13"/>
        <v>0.79</v>
      </c>
      <c r="Y7" s="22">
        <f t="shared" si="14"/>
        <v>0.75</v>
      </c>
      <c r="Z7" s="22">
        <f t="shared" si="15"/>
        <v>0.79</v>
      </c>
      <c r="AA7" s="22">
        <f t="shared" si="16"/>
        <v>0.69</v>
      </c>
      <c r="AB7" s="22">
        <f t="shared" si="17"/>
        <v>0.86</v>
      </c>
      <c r="AC7" s="22">
        <f t="shared" si="18"/>
        <v>0.85</v>
      </c>
      <c r="AD7" s="22">
        <f t="shared" si="19"/>
        <v>0.87</v>
      </c>
      <c r="AE7" s="22">
        <f t="shared" si="20"/>
        <v>0.78</v>
      </c>
      <c r="AF7" s="22">
        <f t="shared" si="21"/>
        <v>0.85</v>
      </c>
      <c r="AG7" s="22">
        <f t="shared" si="22"/>
        <v>0.68</v>
      </c>
      <c r="AH7" s="22">
        <f t="shared" si="23"/>
        <v>0.75</v>
      </c>
      <c r="AI7" s="22">
        <f t="shared" si="24"/>
        <v>0.78</v>
      </c>
      <c r="AJ7" s="22">
        <f t="shared" si="25"/>
        <v>0.75</v>
      </c>
    </row>
    <row r="8" spans="1:36" ht="12.95" customHeight="1">
      <c r="A8" s="21">
        <v>145</v>
      </c>
      <c r="B8" s="78" t="s">
        <v>488</v>
      </c>
      <c r="C8" s="79"/>
      <c r="D8" s="21">
        <v>30</v>
      </c>
      <c r="E8" s="21">
        <v>16</v>
      </c>
      <c r="F8" s="4">
        <f t="shared" si="0"/>
        <v>0.51</v>
      </c>
      <c r="G8" s="5" t="s">
        <v>493</v>
      </c>
      <c r="H8" s="21"/>
      <c r="I8" s="21"/>
      <c r="J8" s="1" t="s">
        <v>15</v>
      </c>
      <c r="K8" s="22">
        <f t="shared" si="1"/>
        <v>0.47</v>
      </c>
      <c r="L8" s="22">
        <f t="shared" si="2"/>
        <v>0.53</v>
      </c>
      <c r="M8" s="22">
        <f t="shared" si="3"/>
        <v>0.51</v>
      </c>
      <c r="N8" s="22">
        <f t="shared" si="4"/>
        <v>0.52</v>
      </c>
      <c r="O8" s="22">
        <f t="shared" si="5"/>
        <v>0.53</v>
      </c>
      <c r="P8" s="22">
        <f t="shared" si="26"/>
        <v>0.51</v>
      </c>
      <c r="Q8" s="22">
        <f t="shared" si="6"/>
        <v>0.48</v>
      </c>
      <c r="R8" s="22">
        <f t="shared" si="7"/>
        <v>0.55000000000000004</v>
      </c>
      <c r="S8" s="22">
        <f t="shared" si="8"/>
        <v>0.52</v>
      </c>
      <c r="T8" s="22">
        <f t="shared" si="9"/>
        <v>0.51</v>
      </c>
      <c r="U8" s="22">
        <f t="shared" si="10"/>
        <v>0.52</v>
      </c>
      <c r="V8" s="22">
        <f t="shared" si="11"/>
        <v>0.57999999999999996</v>
      </c>
      <c r="W8" s="22">
        <f t="shared" si="12"/>
        <v>0.53</v>
      </c>
      <c r="X8" s="22">
        <f t="shared" si="13"/>
        <v>0.52</v>
      </c>
      <c r="Y8" s="22">
        <f t="shared" si="14"/>
        <v>0.51</v>
      </c>
      <c r="Z8" s="22">
        <f t="shared" si="15"/>
        <v>0.52</v>
      </c>
      <c r="AA8" s="22">
        <f t="shared" si="16"/>
        <v>0.47</v>
      </c>
      <c r="AB8" s="22">
        <f t="shared" si="17"/>
        <v>0.56999999999999995</v>
      </c>
      <c r="AC8" s="22">
        <f t="shared" si="18"/>
        <v>0.55000000000000004</v>
      </c>
      <c r="AD8" s="22">
        <f t="shared" si="19"/>
        <v>0.56000000000000005</v>
      </c>
      <c r="AE8" s="22">
        <f t="shared" si="20"/>
        <v>0.5</v>
      </c>
      <c r="AF8" s="22">
        <f t="shared" si="21"/>
        <v>0.55000000000000004</v>
      </c>
      <c r="AG8" s="22">
        <f t="shared" si="22"/>
        <v>0.48</v>
      </c>
      <c r="AH8" s="22">
        <f t="shared" si="23"/>
        <v>0.51</v>
      </c>
      <c r="AI8" s="22">
        <f t="shared" si="24"/>
        <v>0.52</v>
      </c>
      <c r="AJ8" s="22">
        <f t="shared" si="25"/>
        <v>0.51</v>
      </c>
    </row>
    <row r="9" spans="1:36" ht="12.95" customHeight="1">
      <c r="A9" s="21">
        <v>146</v>
      </c>
      <c r="B9" s="78" t="s">
        <v>488</v>
      </c>
      <c r="C9" s="79"/>
      <c r="D9" s="21">
        <v>44</v>
      </c>
      <c r="E9" s="21">
        <v>26</v>
      </c>
      <c r="F9" s="4">
        <f t="shared" si="0"/>
        <v>1.71</v>
      </c>
      <c r="G9" s="5"/>
      <c r="H9" s="21"/>
      <c r="I9" s="21"/>
      <c r="J9" s="1" t="s">
        <v>15</v>
      </c>
      <c r="K9" s="22">
        <f t="shared" si="1"/>
        <v>1.51</v>
      </c>
      <c r="L9" s="22">
        <f t="shared" si="2"/>
        <v>1.8</v>
      </c>
      <c r="M9" s="22">
        <f t="shared" si="3"/>
        <v>1.76</v>
      </c>
      <c r="N9" s="22">
        <f t="shared" si="4"/>
        <v>1.71</v>
      </c>
      <c r="O9" s="22">
        <f t="shared" si="5"/>
        <v>1.71</v>
      </c>
      <c r="P9" s="22">
        <f t="shared" si="26"/>
        <v>1.71</v>
      </c>
      <c r="Q9" s="22">
        <f t="shared" si="6"/>
        <v>1.56</v>
      </c>
      <c r="R9" s="22">
        <f t="shared" si="7"/>
        <v>1.86</v>
      </c>
      <c r="S9" s="22">
        <f t="shared" si="8"/>
        <v>1.78</v>
      </c>
      <c r="T9" s="22">
        <f t="shared" si="9"/>
        <v>1.87</v>
      </c>
      <c r="U9" s="22">
        <f t="shared" si="10"/>
        <v>1.87</v>
      </c>
      <c r="V9" s="22">
        <f t="shared" si="11"/>
        <v>1.92</v>
      </c>
      <c r="W9" s="22">
        <f t="shared" si="12"/>
        <v>1.69</v>
      </c>
      <c r="X9" s="22">
        <f t="shared" si="13"/>
        <v>1.71</v>
      </c>
      <c r="Y9" s="22">
        <f t="shared" si="14"/>
        <v>1.75</v>
      </c>
      <c r="Z9" s="22">
        <f t="shared" si="15"/>
        <v>1.75</v>
      </c>
      <c r="AA9" s="22">
        <f t="shared" si="16"/>
        <v>1.48</v>
      </c>
      <c r="AB9" s="22">
        <f t="shared" si="17"/>
        <v>1.98</v>
      </c>
      <c r="AC9" s="22">
        <f t="shared" si="18"/>
        <v>1.93</v>
      </c>
      <c r="AD9" s="22">
        <f t="shared" si="19"/>
        <v>1.77</v>
      </c>
      <c r="AE9" s="22">
        <f t="shared" si="20"/>
        <v>1.76</v>
      </c>
      <c r="AF9" s="22">
        <f t="shared" si="21"/>
        <v>1.76</v>
      </c>
      <c r="AG9" s="22">
        <f t="shared" si="22"/>
        <v>1.54</v>
      </c>
      <c r="AH9" s="22">
        <f t="shared" si="23"/>
        <v>1.7</v>
      </c>
      <c r="AI9" s="22">
        <f t="shared" si="24"/>
        <v>1.69</v>
      </c>
      <c r="AJ9" s="22">
        <f t="shared" si="25"/>
        <v>1.69</v>
      </c>
    </row>
    <row r="10" spans="1:36" ht="12.95" customHeight="1">
      <c r="A10" s="21">
        <v>147</v>
      </c>
      <c r="B10" s="78" t="s">
        <v>488</v>
      </c>
      <c r="C10" s="79"/>
      <c r="D10" s="21">
        <v>22</v>
      </c>
      <c r="E10" s="21">
        <v>16</v>
      </c>
      <c r="F10" s="4">
        <f t="shared" si="0"/>
        <v>0.3</v>
      </c>
      <c r="G10" s="5"/>
      <c r="H10" s="21" t="s">
        <v>490</v>
      </c>
      <c r="I10" s="21" t="s">
        <v>492</v>
      </c>
      <c r="J10" s="1" t="s">
        <v>15</v>
      </c>
      <c r="K10" s="22">
        <f t="shared" si="1"/>
        <v>0.28000000000000003</v>
      </c>
      <c r="L10" s="22">
        <f t="shared" si="2"/>
        <v>0.3</v>
      </c>
      <c r="M10" s="22">
        <f t="shared" si="3"/>
        <v>0.3</v>
      </c>
      <c r="N10" s="22">
        <f t="shared" si="4"/>
        <v>0.3</v>
      </c>
      <c r="O10" s="22">
        <f t="shared" si="5"/>
        <v>0.3</v>
      </c>
      <c r="P10" s="22">
        <f t="shared" si="26"/>
        <v>0.3</v>
      </c>
      <c r="Q10" s="22">
        <f t="shared" si="6"/>
        <v>0.28000000000000003</v>
      </c>
      <c r="R10" s="22">
        <f t="shared" si="7"/>
        <v>0.3</v>
      </c>
      <c r="S10" s="22">
        <f t="shared" si="8"/>
        <v>0.3</v>
      </c>
      <c r="T10" s="22">
        <f t="shared" si="9"/>
        <v>0.3</v>
      </c>
      <c r="U10" s="22">
        <f t="shared" si="10"/>
        <v>0.3</v>
      </c>
      <c r="V10" s="22">
        <f t="shared" si="11"/>
        <v>0.32</v>
      </c>
      <c r="W10" s="22">
        <f t="shared" si="12"/>
        <v>0.3</v>
      </c>
      <c r="X10" s="22">
        <f t="shared" si="13"/>
        <v>0.3</v>
      </c>
      <c r="Y10" s="22">
        <f t="shared" si="14"/>
        <v>0.27</v>
      </c>
      <c r="Z10" s="22">
        <f t="shared" si="15"/>
        <v>0.3</v>
      </c>
      <c r="AA10" s="22">
        <f t="shared" si="16"/>
        <v>0.27</v>
      </c>
      <c r="AB10" s="22">
        <f t="shared" si="17"/>
        <v>0.31</v>
      </c>
      <c r="AC10" s="22">
        <f t="shared" si="18"/>
        <v>0.31</v>
      </c>
      <c r="AD10" s="22">
        <f t="shared" si="19"/>
        <v>0.34</v>
      </c>
      <c r="AE10" s="22">
        <f t="shared" si="20"/>
        <v>0.28000000000000003</v>
      </c>
      <c r="AF10" s="22">
        <f t="shared" si="21"/>
        <v>0.31</v>
      </c>
      <c r="AG10" s="22">
        <f t="shared" si="22"/>
        <v>0.27</v>
      </c>
      <c r="AH10" s="22">
        <f t="shared" si="23"/>
        <v>0.28000000000000003</v>
      </c>
      <c r="AI10" s="22">
        <f t="shared" si="24"/>
        <v>0.3</v>
      </c>
      <c r="AJ10" s="22">
        <f t="shared" si="25"/>
        <v>0.28000000000000003</v>
      </c>
    </row>
    <row r="11" spans="1:36" ht="12.95" customHeight="1">
      <c r="A11" s="21">
        <v>148</v>
      </c>
      <c r="B11" s="78" t="s">
        <v>488</v>
      </c>
      <c r="C11" s="79"/>
      <c r="D11" s="21">
        <v>14</v>
      </c>
      <c r="E11" s="21">
        <v>13</v>
      </c>
      <c r="F11" s="4">
        <f t="shared" si="0"/>
        <v>0.11</v>
      </c>
      <c r="G11" s="5" t="s">
        <v>494</v>
      </c>
      <c r="H11" s="21" t="s">
        <v>495</v>
      </c>
      <c r="I11" s="21" t="s">
        <v>496</v>
      </c>
      <c r="J11" s="1" t="s">
        <v>15</v>
      </c>
      <c r="K11" s="22">
        <f t="shared" si="1"/>
        <v>0.1</v>
      </c>
      <c r="L11" s="22">
        <f t="shared" si="2"/>
        <v>0.11</v>
      </c>
      <c r="M11" s="22">
        <f t="shared" si="3"/>
        <v>0.11</v>
      </c>
      <c r="N11" s="22">
        <f t="shared" si="4"/>
        <v>0.11</v>
      </c>
      <c r="O11" s="22">
        <f t="shared" si="5"/>
        <v>0.11</v>
      </c>
      <c r="P11" s="22">
        <f t="shared" si="26"/>
        <v>0.11</v>
      </c>
      <c r="Q11" s="22">
        <f t="shared" si="6"/>
        <v>0.1</v>
      </c>
      <c r="R11" s="22">
        <f t="shared" si="7"/>
        <v>0.1</v>
      </c>
      <c r="S11" s="22">
        <f t="shared" si="8"/>
        <v>0.11</v>
      </c>
      <c r="T11" s="22">
        <f t="shared" si="9"/>
        <v>0.11</v>
      </c>
      <c r="U11" s="22">
        <f t="shared" si="10"/>
        <v>0.1</v>
      </c>
      <c r="V11" s="22">
        <f t="shared" si="11"/>
        <v>0.11</v>
      </c>
      <c r="W11" s="22">
        <f t="shared" si="12"/>
        <v>0.11</v>
      </c>
      <c r="X11" s="22">
        <f t="shared" si="13"/>
        <v>0.11</v>
      </c>
      <c r="Y11" s="22">
        <f t="shared" si="14"/>
        <v>0.09</v>
      </c>
      <c r="Z11" s="22">
        <f t="shared" si="15"/>
        <v>0.11</v>
      </c>
      <c r="AA11" s="22">
        <f t="shared" si="16"/>
        <v>0.1</v>
      </c>
      <c r="AB11" s="22">
        <f t="shared" si="17"/>
        <v>0.1</v>
      </c>
      <c r="AC11" s="22">
        <f t="shared" si="18"/>
        <v>0.1</v>
      </c>
      <c r="AD11" s="22">
        <f t="shared" si="19"/>
        <v>0.13</v>
      </c>
      <c r="AE11" s="22">
        <f t="shared" si="20"/>
        <v>0.09</v>
      </c>
      <c r="AF11" s="22">
        <f t="shared" si="21"/>
        <v>0.1</v>
      </c>
      <c r="AG11" s="22">
        <f t="shared" si="22"/>
        <v>0.09</v>
      </c>
      <c r="AH11" s="22">
        <f t="shared" si="23"/>
        <v>0.09</v>
      </c>
      <c r="AI11" s="22">
        <f t="shared" si="24"/>
        <v>0.11</v>
      </c>
      <c r="AJ11" s="22">
        <f t="shared" si="25"/>
        <v>0.09</v>
      </c>
    </row>
    <row r="12" spans="1:36" ht="12.95" customHeight="1">
      <c r="A12" s="21">
        <v>149</v>
      </c>
      <c r="B12" s="78" t="s">
        <v>488</v>
      </c>
      <c r="C12" s="79"/>
      <c r="D12" s="21">
        <v>40</v>
      </c>
      <c r="E12" s="21">
        <v>26</v>
      </c>
      <c r="F12" s="4">
        <f t="shared" si="0"/>
        <v>1.45</v>
      </c>
      <c r="G12" s="5"/>
      <c r="H12" s="21"/>
      <c r="I12" s="21"/>
      <c r="J12" s="1" t="s">
        <v>15</v>
      </c>
      <c r="K12" s="22">
        <f t="shared" si="1"/>
        <v>1.28</v>
      </c>
      <c r="L12" s="22">
        <f t="shared" si="2"/>
        <v>1.51</v>
      </c>
      <c r="M12" s="22">
        <f t="shared" si="3"/>
        <v>1.49</v>
      </c>
      <c r="N12" s="22">
        <f t="shared" si="4"/>
        <v>1.45</v>
      </c>
      <c r="O12" s="22">
        <f t="shared" si="5"/>
        <v>1.44</v>
      </c>
      <c r="P12" s="22">
        <f t="shared" si="26"/>
        <v>1.45</v>
      </c>
      <c r="Q12" s="22">
        <f t="shared" si="6"/>
        <v>1.31</v>
      </c>
      <c r="R12" s="22">
        <f t="shared" si="7"/>
        <v>1.55</v>
      </c>
      <c r="S12" s="22">
        <f t="shared" si="8"/>
        <v>1.51</v>
      </c>
      <c r="T12" s="22">
        <f t="shared" si="9"/>
        <v>1.6</v>
      </c>
      <c r="U12" s="22">
        <f t="shared" si="10"/>
        <v>1.6</v>
      </c>
      <c r="V12" s="22">
        <f t="shared" si="11"/>
        <v>1.6</v>
      </c>
      <c r="W12" s="22">
        <f t="shared" si="12"/>
        <v>1.42</v>
      </c>
      <c r="X12" s="22">
        <f t="shared" si="13"/>
        <v>1.44</v>
      </c>
      <c r="Y12" s="22">
        <f t="shared" si="14"/>
        <v>1.45</v>
      </c>
      <c r="Z12" s="22">
        <f t="shared" si="15"/>
        <v>1.44</v>
      </c>
      <c r="AA12" s="22">
        <f t="shared" si="16"/>
        <v>1.25</v>
      </c>
      <c r="AB12" s="22">
        <f t="shared" si="17"/>
        <v>1.64</v>
      </c>
      <c r="AC12" s="22">
        <f t="shared" si="18"/>
        <v>1.61</v>
      </c>
      <c r="AD12" s="22">
        <f t="shared" si="19"/>
        <v>1.52</v>
      </c>
      <c r="AE12" s="22">
        <f t="shared" si="20"/>
        <v>1.47</v>
      </c>
      <c r="AF12" s="22">
        <f t="shared" si="21"/>
        <v>1.52</v>
      </c>
      <c r="AG12" s="22">
        <f t="shared" si="22"/>
        <v>1.28</v>
      </c>
      <c r="AH12" s="22">
        <f t="shared" si="23"/>
        <v>1.42</v>
      </c>
      <c r="AI12" s="22">
        <f t="shared" si="24"/>
        <v>1.42</v>
      </c>
      <c r="AJ12" s="22">
        <f t="shared" si="25"/>
        <v>1.42</v>
      </c>
    </row>
    <row r="13" spans="1:36" ht="12.95" customHeight="1">
      <c r="A13" s="21">
        <v>150</v>
      </c>
      <c r="B13" s="78" t="s">
        <v>488</v>
      </c>
      <c r="C13" s="79"/>
      <c r="D13" s="21">
        <v>32</v>
      </c>
      <c r="E13" s="21">
        <v>17</v>
      </c>
      <c r="F13" s="4">
        <f t="shared" si="0"/>
        <v>0.62</v>
      </c>
      <c r="G13" s="5"/>
      <c r="H13" s="21"/>
      <c r="I13" s="21"/>
      <c r="J13" s="1" t="s">
        <v>15</v>
      </c>
      <c r="K13" s="22">
        <f t="shared" si="1"/>
        <v>0.56000000000000005</v>
      </c>
      <c r="L13" s="22">
        <f t="shared" si="2"/>
        <v>0.64</v>
      </c>
      <c r="M13" s="22">
        <f t="shared" si="3"/>
        <v>0.61</v>
      </c>
      <c r="N13" s="22">
        <f t="shared" si="4"/>
        <v>0.62</v>
      </c>
      <c r="O13" s="22">
        <f t="shared" si="5"/>
        <v>0.63</v>
      </c>
      <c r="P13" s="22">
        <f t="shared" si="26"/>
        <v>0.62</v>
      </c>
      <c r="Q13" s="22">
        <f t="shared" si="6"/>
        <v>0.57999999999999996</v>
      </c>
      <c r="R13" s="22">
        <f t="shared" si="7"/>
        <v>0.66</v>
      </c>
      <c r="S13" s="22">
        <f t="shared" si="8"/>
        <v>0.63</v>
      </c>
      <c r="T13" s="22">
        <f t="shared" si="9"/>
        <v>0.62</v>
      </c>
      <c r="U13" s="22">
        <f t="shared" si="10"/>
        <v>0.62</v>
      </c>
      <c r="V13" s="22">
        <f t="shared" si="11"/>
        <v>0.69</v>
      </c>
      <c r="W13" s="22">
        <f t="shared" si="12"/>
        <v>0.63</v>
      </c>
      <c r="X13" s="22">
        <f t="shared" si="13"/>
        <v>0.62</v>
      </c>
      <c r="Y13" s="22">
        <f t="shared" si="14"/>
        <v>0.61</v>
      </c>
      <c r="Z13" s="22">
        <f t="shared" si="15"/>
        <v>0.62</v>
      </c>
      <c r="AA13" s="22">
        <f t="shared" si="16"/>
        <v>0.56000000000000005</v>
      </c>
      <c r="AB13" s="22">
        <f t="shared" si="17"/>
        <v>0.69</v>
      </c>
      <c r="AC13" s="22">
        <f t="shared" si="18"/>
        <v>0.67</v>
      </c>
      <c r="AD13" s="22">
        <f t="shared" si="19"/>
        <v>0.66</v>
      </c>
      <c r="AE13" s="22">
        <f t="shared" si="20"/>
        <v>0.6</v>
      </c>
      <c r="AF13" s="22">
        <f t="shared" si="21"/>
        <v>0.66</v>
      </c>
      <c r="AG13" s="22">
        <f t="shared" si="22"/>
        <v>0.57999999999999996</v>
      </c>
      <c r="AH13" s="22">
        <f t="shared" si="23"/>
        <v>0.61</v>
      </c>
      <c r="AI13" s="22">
        <f t="shared" si="24"/>
        <v>0.63</v>
      </c>
      <c r="AJ13" s="22">
        <f t="shared" si="25"/>
        <v>0.61</v>
      </c>
    </row>
    <row r="14" spans="1:36" ht="12.95" customHeight="1">
      <c r="A14" s="21">
        <v>151</v>
      </c>
      <c r="B14" s="78" t="s">
        <v>488</v>
      </c>
      <c r="C14" s="79"/>
      <c r="D14" s="21">
        <v>12</v>
      </c>
      <c r="E14" s="21">
        <v>10</v>
      </c>
      <c r="F14" s="4">
        <f t="shared" si="0"/>
        <v>0.06</v>
      </c>
      <c r="G14" s="5" t="s">
        <v>494</v>
      </c>
      <c r="H14" s="21" t="s">
        <v>495</v>
      </c>
      <c r="I14" s="21" t="s">
        <v>496</v>
      </c>
      <c r="J14" s="1" t="s">
        <v>15</v>
      </c>
      <c r="K14" s="22">
        <f t="shared" si="1"/>
        <v>0.06</v>
      </c>
      <c r="L14" s="22">
        <f t="shared" si="2"/>
        <v>0.06</v>
      </c>
      <c r="M14" s="22">
        <f t="shared" si="3"/>
        <v>0.06</v>
      </c>
      <c r="N14" s="22">
        <f t="shared" si="4"/>
        <v>0.06</v>
      </c>
      <c r="O14" s="22">
        <f t="shared" si="5"/>
        <v>0.06</v>
      </c>
      <c r="P14" s="22">
        <f t="shared" si="26"/>
        <v>0.06</v>
      </c>
      <c r="Q14" s="22">
        <f t="shared" si="6"/>
        <v>0.06</v>
      </c>
      <c r="R14" s="22">
        <f t="shared" si="7"/>
        <v>0.06</v>
      </c>
      <c r="S14" s="22">
        <f t="shared" si="8"/>
        <v>0.06</v>
      </c>
      <c r="T14" s="22">
        <f t="shared" si="9"/>
        <v>0.06</v>
      </c>
      <c r="U14" s="22">
        <f t="shared" si="10"/>
        <v>0.06</v>
      </c>
      <c r="V14" s="22">
        <f t="shared" si="11"/>
        <v>0.06</v>
      </c>
      <c r="W14" s="22">
        <f t="shared" si="12"/>
        <v>0.06</v>
      </c>
      <c r="X14" s="22">
        <f t="shared" si="13"/>
        <v>0.06</v>
      </c>
      <c r="Y14" s="22">
        <f t="shared" si="14"/>
        <v>0.05</v>
      </c>
      <c r="Z14" s="22">
        <f t="shared" si="15"/>
        <v>0.06</v>
      </c>
      <c r="AA14" s="22">
        <f t="shared" si="16"/>
        <v>0.06</v>
      </c>
      <c r="AB14" s="22">
        <f t="shared" si="17"/>
        <v>0.06</v>
      </c>
      <c r="AC14" s="22">
        <f t="shared" si="18"/>
        <v>0.06</v>
      </c>
      <c r="AD14" s="22">
        <f t="shared" si="19"/>
        <v>7.0000000000000007E-2</v>
      </c>
      <c r="AE14" s="22">
        <f t="shared" si="20"/>
        <v>0.05</v>
      </c>
      <c r="AF14" s="22">
        <f t="shared" si="21"/>
        <v>0.06</v>
      </c>
      <c r="AG14" s="22">
        <f t="shared" si="22"/>
        <v>0.05</v>
      </c>
      <c r="AH14" s="22">
        <f t="shared" si="23"/>
        <v>0.05</v>
      </c>
      <c r="AI14" s="22">
        <f t="shared" si="24"/>
        <v>0.06</v>
      </c>
      <c r="AJ14" s="22">
        <f t="shared" si="25"/>
        <v>0.05</v>
      </c>
    </row>
    <row r="15" spans="1:36" ht="12.95" customHeight="1">
      <c r="A15" s="21">
        <v>152</v>
      </c>
      <c r="B15" s="78" t="s">
        <v>488</v>
      </c>
      <c r="C15" s="79"/>
      <c r="D15" s="21">
        <v>24</v>
      </c>
      <c r="E15" s="21">
        <v>18</v>
      </c>
      <c r="F15" s="4">
        <f t="shared" si="0"/>
        <v>0.4</v>
      </c>
      <c r="G15" s="5" t="s">
        <v>489</v>
      </c>
      <c r="H15" s="21" t="s">
        <v>490</v>
      </c>
      <c r="I15" s="21" t="s">
        <v>491</v>
      </c>
      <c r="J15" s="1" t="s">
        <v>15</v>
      </c>
      <c r="K15" s="22">
        <f t="shared" si="1"/>
        <v>0.36</v>
      </c>
      <c r="L15" s="22">
        <f t="shared" si="2"/>
        <v>0.4</v>
      </c>
      <c r="M15" s="22">
        <f t="shared" si="3"/>
        <v>0.4</v>
      </c>
      <c r="N15" s="22">
        <f t="shared" si="4"/>
        <v>0.4</v>
      </c>
      <c r="O15" s="22">
        <f t="shared" si="5"/>
        <v>0.4</v>
      </c>
      <c r="P15" s="22">
        <f t="shared" si="26"/>
        <v>0.4</v>
      </c>
      <c r="Q15" s="22">
        <f t="shared" si="6"/>
        <v>0.36</v>
      </c>
      <c r="R15" s="22">
        <f t="shared" si="7"/>
        <v>0.4</v>
      </c>
      <c r="S15" s="22">
        <f t="shared" si="8"/>
        <v>0.4</v>
      </c>
      <c r="T15" s="22">
        <f t="shared" si="9"/>
        <v>0.41</v>
      </c>
      <c r="U15" s="22">
        <f t="shared" si="10"/>
        <v>0.4</v>
      </c>
      <c r="V15" s="22">
        <f t="shared" si="11"/>
        <v>0.42</v>
      </c>
      <c r="W15" s="22">
        <f t="shared" si="12"/>
        <v>0.39</v>
      </c>
      <c r="X15" s="22">
        <f t="shared" si="13"/>
        <v>0.39</v>
      </c>
      <c r="Y15" s="22">
        <f t="shared" si="14"/>
        <v>0.36</v>
      </c>
      <c r="Z15" s="22">
        <f t="shared" si="15"/>
        <v>0.39</v>
      </c>
      <c r="AA15" s="22">
        <f t="shared" si="16"/>
        <v>0.35</v>
      </c>
      <c r="AB15" s="22">
        <f t="shared" si="17"/>
        <v>0.41</v>
      </c>
      <c r="AC15" s="22">
        <f t="shared" si="18"/>
        <v>0.41</v>
      </c>
      <c r="AD15" s="22">
        <f t="shared" si="19"/>
        <v>0.44</v>
      </c>
      <c r="AE15" s="22">
        <f t="shared" si="20"/>
        <v>0.37</v>
      </c>
      <c r="AF15" s="22">
        <f t="shared" si="21"/>
        <v>0.41</v>
      </c>
      <c r="AG15" s="22">
        <f t="shared" si="22"/>
        <v>0.35</v>
      </c>
      <c r="AH15" s="22">
        <f t="shared" si="23"/>
        <v>0.37</v>
      </c>
      <c r="AI15" s="22">
        <f t="shared" si="24"/>
        <v>0.39</v>
      </c>
      <c r="AJ15" s="22">
        <f t="shared" si="25"/>
        <v>0.37</v>
      </c>
    </row>
    <row r="16" spans="1:36" ht="12.95" customHeight="1">
      <c r="A16" s="21">
        <v>153</v>
      </c>
      <c r="B16" s="78" t="s">
        <v>488</v>
      </c>
      <c r="C16" s="79"/>
      <c r="D16" s="21">
        <v>42</v>
      </c>
      <c r="E16" s="21">
        <v>26</v>
      </c>
      <c r="F16" s="4">
        <f t="shared" si="0"/>
        <v>1.57</v>
      </c>
      <c r="G16" s="5"/>
      <c r="H16" s="21"/>
      <c r="I16" s="21"/>
      <c r="J16" s="1" t="s">
        <v>15</v>
      </c>
      <c r="K16" s="22">
        <f t="shared" si="1"/>
        <v>1.4</v>
      </c>
      <c r="L16" s="22">
        <f t="shared" si="2"/>
        <v>1.66</v>
      </c>
      <c r="M16" s="22">
        <f t="shared" si="3"/>
        <v>1.63</v>
      </c>
      <c r="N16" s="22">
        <f t="shared" si="4"/>
        <v>1.58</v>
      </c>
      <c r="O16" s="22">
        <f t="shared" si="5"/>
        <v>1.57</v>
      </c>
      <c r="P16" s="22">
        <f t="shared" si="26"/>
        <v>1.57</v>
      </c>
      <c r="Q16" s="22">
        <f t="shared" si="6"/>
        <v>1.43</v>
      </c>
      <c r="R16" s="22">
        <f t="shared" si="7"/>
        <v>1.7</v>
      </c>
      <c r="S16" s="22">
        <f t="shared" si="8"/>
        <v>1.64</v>
      </c>
      <c r="T16" s="22">
        <f t="shared" si="9"/>
        <v>1.73</v>
      </c>
      <c r="U16" s="22">
        <f t="shared" si="10"/>
        <v>1.73</v>
      </c>
      <c r="V16" s="22">
        <f t="shared" si="11"/>
        <v>1.75</v>
      </c>
      <c r="W16" s="22">
        <f t="shared" si="12"/>
        <v>1.55</v>
      </c>
      <c r="X16" s="22">
        <f t="shared" si="13"/>
        <v>1.58</v>
      </c>
      <c r="Y16" s="22">
        <f t="shared" si="14"/>
        <v>1.6</v>
      </c>
      <c r="Z16" s="22">
        <f t="shared" si="15"/>
        <v>1.6</v>
      </c>
      <c r="AA16" s="22">
        <f t="shared" si="16"/>
        <v>1.36</v>
      </c>
      <c r="AB16" s="22">
        <f t="shared" si="17"/>
        <v>1.8</v>
      </c>
      <c r="AC16" s="22">
        <f t="shared" si="18"/>
        <v>1.76</v>
      </c>
      <c r="AD16" s="22">
        <f t="shared" si="19"/>
        <v>1.64</v>
      </c>
      <c r="AE16" s="22">
        <f t="shared" si="20"/>
        <v>1.61</v>
      </c>
      <c r="AF16" s="22">
        <f t="shared" si="21"/>
        <v>1.61</v>
      </c>
      <c r="AG16" s="22">
        <f t="shared" si="22"/>
        <v>1.4</v>
      </c>
      <c r="AH16" s="22">
        <f t="shared" si="23"/>
        <v>1.56</v>
      </c>
      <c r="AI16" s="22">
        <f t="shared" si="24"/>
        <v>1.56</v>
      </c>
      <c r="AJ16" s="22">
        <f t="shared" si="25"/>
        <v>1.56</v>
      </c>
    </row>
    <row r="17" spans="1:36" ht="12.95" customHeight="1">
      <c r="A17" s="21">
        <v>154</v>
      </c>
      <c r="B17" s="78" t="s">
        <v>488</v>
      </c>
      <c r="C17" s="79"/>
      <c r="D17" s="21">
        <v>18</v>
      </c>
      <c r="E17" s="21">
        <v>12</v>
      </c>
      <c r="F17" s="4">
        <f t="shared" si="0"/>
        <v>0.15</v>
      </c>
      <c r="G17" s="5" t="s">
        <v>494</v>
      </c>
      <c r="H17" s="21" t="s">
        <v>495</v>
      </c>
      <c r="I17" s="21" t="s">
        <v>496</v>
      </c>
      <c r="J17" s="1" t="s">
        <v>15</v>
      </c>
      <c r="K17" s="22">
        <f t="shared" si="1"/>
        <v>0.15</v>
      </c>
      <c r="L17" s="22">
        <f t="shared" si="2"/>
        <v>0.15</v>
      </c>
      <c r="M17" s="22">
        <f t="shared" si="3"/>
        <v>0.15</v>
      </c>
      <c r="N17" s="22">
        <f t="shared" si="4"/>
        <v>0.16</v>
      </c>
      <c r="O17" s="22">
        <f t="shared" si="5"/>
        <v>0.16</v>
      </c>
      <c r="P17" s="22">
        <f t="shared" si="26"/>
        <v>0.15</v>
      </c>
      <c r="Q17" s="22">
        <f t="shared" si="6"/>
        <v>0.14000000000000001</v>
      </c>
      <c r="R17" s="22">
        <f t="shared" si="7"/>
        <v>0.15</v>
      </c>
      <c r="S17" s="22">
        <f t="shared" si="8"/>
        <v>0.15</v>
      </c>
      <c r="T17" s="22">
        <f t="shared" si="9"/>
        <v>0.15</v>
      </c>
      <c r="U17" s="22">
        <f t="shared" si="10"/>
        <v>0.15</v>
      </c>
      <c r="V17" s="22">
        <f t="shared" si="11"/>
        <v>0.16</v>
      </c>
      <c r="W17" s="22">
        <f t="shared" si="12"/>
        <v>0.16</v>
      </c>
      <c r="X17" s="22">
        <f t="shared" si="13"/>
        <v>0.15</v>
      </c>
      <c r="Y17" s="22">
        <f t="shared" si="14"/>
        <v>0.14000000000000001</v>
      </c>
      <c r="Z17" s="22">
        <f t="shared" si="15"/>
        <v>0.16</v>
      </c>
      <c r="AA17" s="22">
        <f t="shared" si="16"/>
        <v>0.14000000000000001</v>
      </c>
      <c r="AB17" s="22">
        <f t="shared" si="17"/>
        <v>0.16</v>
      </c>
      <c r="AC17" s="22">
        <f t="shared" si="18"/>
        <v>0.15</v>
      </c>
      <c r="AD17" s="22">
        <f t="shared" si="19"/>
        <v>0.18</v>
      </c>
      <c r="AE17" s="22">
        <f t="shared" si="20"/>
        <v>0.14000000000000001</v>
      </c>
      <c r="AF17" s="22">
        <f t="shared" si="21"/>
        <v>0.16</v>
      </c>
      <c r="AG17" s="22">
        <f t="shared" si="22"/>
        <v>0.14000000000000001</v>
      </c>
      <c r="AH17" s="22">
        <f t="shared" si="23"/>
        <v>0.14000000000000001</v>
      </c>
      <c r="AI17" s="22">
        <f t="shared" si="24"/>
        <v>0.16</v>
      </c>
      <c r="AJ17" s="22">
        <f t="shared" si="25"/>
        <v>0.14000000000000001</v>
      </c>
    </row>
    <row r="18" spans="1:36" ht="12.95" customHeight="1">
      <c r="A18" s="21">
        <v>155</v>
      </c>
      <c r="B18" s="78" t="s">
        <v>488</v>
      </c>
      <c r="C18" s="79"/>
      <c r="D18" s="21">
        <v>18</v>
      </c>
      <c r="E18" s="21">
        <v>16</v>
      </c>
      <c r="F18" s="4">
        <f t="shared" si="0"/>
        <v>0.21</v>
      </c>
      <c r="G18" s="5"/>
      <c r="H18" s="21"/>
      <c r="I18" s="21"/>
      <c r="J18" s="1" t="s">
        <v>15</v>
      </c>
      <c r="K18" s="22">
        <f t="shared" si="1"/>
        <v>0.19</v>
      </c>
      <c r="L18" s="22">
        <f t="shared" si="2"/>
        <v>0.21</v>
      </c>
      <c r="M18" s="22">
        <f t="shared" si="3"/>
        <v>0.21</v>
      </c>
      <c r="N18" s="22">
        <f t="shared" si="4"/>
        <v>0.21</v>
      </c>
      <c r="O18" s="22">
        <f t="shared" si="5"/>
        <v>0.21</v>
      </c>
      <c r="P18" s="22">
        <f t="shared" si="26"/>
        <v>0.21</v>
      </c>
      <c r="Q18" s="22">
        <f t="shared" si="6"/>
        <v>0.19</v>
      </c>
      <c r="R18" s="22">
        <f t="shared" si="7"/>
        <v>0.21</v>
      </c>
      <c r="S18" s="22">
        <f t="shared" si="8"/>
        <v>0.21</v>
      </c>
      <c r="T18" s="22">
        <f t="shared" si="9"/>
        <v>0.22</v>
      </c>
      <c r="U18" s="22">
        <f t="shared" si="10"/>
        <v>0.21</v>
      </c>
      <c r="V18" s="22">
        <f t="shared" si="11"/>
        <v>0.21</v>
      </c>
      <c r="W18" s="22">
        <f t="shared" si="12"/>
        <v>0.2</v>
      </c>
      <c r="X18" s="22">
        <f t="shared" si="13"/>
        <v>0.21</v>
      </c>
      <c r="Y18" s="22">
        <f t="shared" si="14"/>
        <v>0.18</v>
      </c>
      <c r="Z18" s="22">
        <f t="shared" si="15"/>
        <v>0.2</v>
      </c>
      <c r="AA18" s="22">
        <f t="shared" si="16"/>
        <v>0.19</v>
      </c>
      <c r="AB18" s="22">
        <f t="shared" si="17"/>
        <v>0.21</v>
      </c>
      <c r="AC18" s="22">
        <f t="shared" si="18"/>
        <v>0.21</v>
      </c>
      <c r="AD18" s="22">
        <f t="shared" si="19"/>
        <v>0.24</v>
      </c>
      <c r="AE18" s="22">
        <f t="shared" si="20"/>
        <v>0.19</v>
      </c>
      <c r="AF18" s="22">
        <f t="shared" si="21"/>
        <v>0.21</v>
      </c>
      <c r="AG18" s="22">
        <f t="shared" si="22"/>
        <v>0.18</v>
      </c>
      <c r="AH18" s="22">
        <f t="shared" si="23"/>
        <v>0.19</v>
      </c>
      <c r="AI18" s="22">
        <f t="shared" si="24"/>
        <v>0.21</v>
      </c>
      <c r="AJ18" s="22">
        <f t="shared" si="25"/>
        <v>0.19</v>
      </c>
    </row>
    <row r="19" spans="1:36" ht="12.95" customHeight="1">
      <c r="A19" s="21">
        <v>156</v>
      </c>
      <c r="B19" s="78" t="s">
        <v>488</v>
      </c>
      <c r="C19" s="79"/>
      <c r="D19" s="21">
        <v>14</v>
      </c>
      <c r="E19" s="21">
        <v>12</v>
      </c>
      <c r="F19" s="4">
        <f t="shared" si="0"/>
        <v>0.1</v>
      </c>
      <c r="G19" s="5" t="s">
        <v>494</v>
      </c>
      <c r="H19" s="21" t="s">
        <v>495</v>
      </c>
      <c r="I19" s="21" t="s">
        <v>496</v>
      </c>
      <c r="J19" s="1" t="s">
        <v>15</v>
      </c>
      <c r="K19" s="22">
        <f t="shared" si="1"/>
        <v>0.09</v>
      </c>
      <c r="L19" s="22">
        <f t="shared" si="2"/>
        <v>0.1</v>
      </c>
      <c r="M19" s="22">
        <f t="shared" si="3"/>
        <v>0.1</v>
      </c>
      <c r="N19" s="22">
        <f t="shared" si="4"/>
        <v>0.1</v>
      </c>
      <c r="O19" s="22">
        <f t="shared" si="5"/>
        <v>0.1</v>
      </c>
      <c r="P19" s="22">
        <f t="shared" si="26"/>
        <v>0.1</v>
      </c>
      <c r="Q19" s="22">
        <f t="shared" si="6"/>
        <v>0.09</v>
      </c>
      <c r="R19" s="22">
        <f t="shared" si="7"/>
        <v>0.1</v>
      </c>
      <c r="S19" s="22">
        <f t="shared" si="8"/>
        <v>0.1</v>
      </c>
      <c r="T19" s="22">
        <f t="shared" si="9"/>
        <v>0.1</v>
      </c>
      <c r="U19" s="22">
        <f t="shared" si="10"/>
        <v>0.1</v>
      </c>
      <c r="V19" s="22">
        <f t="shared" si="11"/>
        <v>0.1</v>
      </c>
      <c r="W19" s="22">
        <f t="shared" si="12"/>
        <v>0.1</v>
      </c>
      <c r="X19" s="22">
        <f t="shared" si="13"/>
        <v>0.1</v>
      </c>
      <c r="Y19" s="22">
        <f t="shared" si="14"/>
        <v>0.08</v>
      </c>
      <c r="Z19" s="22">
        <f t="shared" si="15"/>
        <v>0.1</v>
      </c>
      <c r="AA19" s="22">
        <f t="shared" si="16"/>
        <v>0.09</v>
      </c>
      <c r="AB19" s="22">
        <f t="shared" si="17"/>
        <v>0.09</v>
      </c>
      <c r="AC19" s="22">
        <f t="shared" si="18"/>
        <v>0.1</v>
      </c>
      <c r="AD19" s="22">
        <f t="shared" si="19"/>
        <v>0.12</v>
      </c>
      <c r="AE19" s="22">
        <f t="shared" si="20"/>
        <v>0.09</v>
      </c>
      <c r="AF19" s="22">
        <f t="shared" si="21"/>
        <v>0.09</v>
      </c>
      <c r="AG19" s="22">
        <f t="shared" si="22"/>
        <v>0.09</v>
      </c>
      <c r="AH19" s="22">
        <f t="shared" si="23"/>
        <v>0.09</v>
      </c>
      <c r="AI19" s="22">
        <f t="shared" si="24"/>
        <v>0.1</v>
      </c>
      <c r="AJ19" s="22">
        <f t="shared" si="25"/>
        <v>0.09</v>
      </c>
    </row>
    <row r="20" spans="1:36" ht="12.95" customHeight="1">
      <c r="A20" s="21">
        <v>157</v>
      </c>
      <c r="B20" s="78" t="s">
        <v>488</v>
      </c>
      <c r="C20" s="79"/>
      <c r="D20" s="21">
        <v>20</v>
      </c>
      <c r="E20" s="21">
        <v>16</v>
      </c>
      <c r="F20" s="4">
        <f t="shared" si="0"/>
        <v>0.25</v>
      </c>
      <c r="G20" s="5"/>
      <c r="H20" s="21"/>
      <c r="I20" s="21"/>
      <c r="J20" s="1" t="s">
        <v>15</v>
      </c>
      <c r="K20" s="22">
        <f t="shared" si="1"/>
        <v>0.23</v>
      </c>
      <c r="L20" s="22">
        <f t="shared" si="2"/>
        <v>0.25</v>
      </c>
      <c r="M20" s="22">
        <f t="shared" si="3"/>
        <v>0.25</v>
      </c>
      <c r="N20" s="22">
        <f t="shared" si="4"/>
        <v>0.25</v>
      </c>
      <c r="O20" s="22">
        <f t="shared" si="5"/>
        <v>0.26</v>
      </c>
      <c r="P20" s="22">
        <f t="shared" si="26"/>
        <v>0.25</v>
      </c>
      <c r="Q20" s="22">
        <f t="shared" si="6"/>
        <v>0.23</v>
      </c>
      <c r="R20" s="22">
        <f t="shared" si="7"/>
        <v>0.25</v>
      </c>
      <c r="S20" s="22">
        <f t="shared" si="8"/>
        <v>0.25</v>
      </c>
      <c r="T20" s="22">
        <f t="shared" si="9"/>
        <v>0.26</v>
      </c>
      <c r="U20" s="22">
        <f t="shared" si="10"/>
        <v>0.25</v>
      </c>
      <c r="V20" s="22">
        <f t="shared" si="11"/>
        <v>0.26</v>
      </c>
      <c r="W20" s="22">
        <f t="shared" si="12"/>
        <v>0.25</v>
      </c>
      <c r="X20" s="22">
        <f t="shared" si="13"/>
        <v>0.25</v>
      </c>
      <c r="Y20" s="22">
        <f t="shared" si="14"/>
        <v>0.23</v>
      </c>
      <c r="Z20" s="22">
        <f t="shared" si="15"/>
        <v>0.25</v>
      </c>
      <c r="AA20" s="22">
        <f t="shared" si="16"/>
        <v>0.22</v>
      </c>
      <c r="AB20" s="22">
        <f t="shared" si="17"/>
        <v>0.26</v>
      </c>
      <c r="AC20" s="22">
        <f t="shared" si="18"/>
        <v>0.26</v>
      </c>
      <c r="AD20" s="22">
        <f t="shared" si="19"/>
        <v>0.28999999999999998</v>
      </c>
      <c r="AE20" s="22">
        <f t="shared" si="20"/>
        <v>0.23</v>
      </c>
      <c r="AF20" s="22">
        <f t="shared" si="21"/>
        <v>0.26</v>
      </c>
      <c r="AG20" s="22">
        <f t="shared" si="22"/>
        <v>0.22</v>
      </c>
      <c r="AH20" s="22">
        <f t="shared" si="23"/>
        <v>0.23</v>
      </c>
      <c r="AI20" s="22">
        <f t="shared" si="24"/>
        <v>0.25</v>
      </c>
      <c r="AJ20" s="22">
        <f t="shared" si="25"/>
        <v>0.23</v>
      </c>
    </row>
    <row r="21" spans="1:36" ht="12.95" customHeight="1">
      <c r="A21" s="21">
        <v>158</v>
      </c>
      <c r="B21" s="78" t="s">
        <v>488</v>
      </c>
      <c r="C21" s="79"/>
      <c r="D21" s="21">
        <v>12</v>
      </c>
      <c r="E21" s="21">
        <v>11</v>
      </c>
      <c r="F21" s="4">
        <f t="shared" si="0"/>
        <v>7.0000000000000007E-2</v>
      </c>
      <c r="G21" s="5" t="s">
        <v>494</v>
      </c>
      <c r="H21" s="21" t="s">
        <v>495</v>
      </c>
      <c r="I21" s="21" t="s">
        <v>496</v>
      </c>
      <c r="J21" s="1" t="s">
        <v>15</v>
      </c>
      <c r="K21" s="22">
        <f t="shared" si="1"/>
        <v>7.0000000000000007E-2</v>
      </c>
      <c r="L21" s="22">
        <f t="shared" si="2"/>
        <v>7.0000000000000007E-2</v>
      </c>
      <c r="M21" s="22">
        <f t="shared" si="3"/>
        <v>7.0000000000000007E-2</v>
      </c>
      <c r="N21" s="22">
        <f t="shared" si="4"/>
        <v>7.0000000000000007E-2</v>
      </c>
      <c r="O21" s="22">
        <f t="shared" si="5"/>
        <v>7.0000000000000007E-2</v>
      </c>
      <c r="P21" s="22">
        <f t="shared" si="26"/>
        <v>7.0000000000000007E-2</v>
      </c>
      <c r="Q21" s="22">
        <f t="shared" si="6"/>
        <v>0.06</v>
      </c>
      <c r="R21" s="22">
        <f t="shared" si="7"/>
        <v>7.0000000000000007E-2</v>
      </c>
      <c r="S21" s="22">
        <f t="shared" si="8"/>
        <v>7.0000000000000007E-2</v>
      </c>
      <c r="T21" s="22">
        <f t="shared" si="9"/>
        <v>7.0000000000000007E-2</v>
      </c>
      <c r="U21" s="22">
        <f t="shared" si="10"/>
        <v>7.0000000000000007E-2</v>
      </c>
      <c r="V21" s="22">
        <f t="shared" si="11"/>
        <v>7.0000000000000007E-2</v>
      </c>
      <c r="W21" s="22">
        <f t="shared" si="12"/>
        <v>7.0000000000000007E-2</v>
      </c>
      <c r="X21" s="22">
        <f t="shared" si="13"/>
        <v>7.0000000000000007E-2</v>
      </c>
      <c r="Y21" s="22">
        <f t="shared" si="14"/>
        <v>0.06</v>
      </c>
      <c r="Z21" s="22">
        <f t="shared" si="15"/>
        <v>7.0000000000000007E-2</v>
      </c>
      <c r="AA21" s="22">
        <f t="shared" si="16"/>
        <v>0.06</v>
      </c>
      <c r="AB21" s="22">
        <f t="shared" si="17"/>
        <v>0.06</v>
      </c>
      <c r="AC21" s="22">
        <f t="shared" si="18"/>
        <v>7.0000000000000007E-2</v>
      </c>
      <c r="AD21" s="22">
        <f t="shared" si="19"/>
        <v>0.08</v>
      </c>
      <c r="AE21" s="22">
        <f t="shared" si="20"/>
        <v>0.06</v>
      </c>
      <c r="AF21" s="22">
        <f t="shared" si="21"/>
        <v>0.06</v>
      </c>
      <c r="AG21" s="22">
        <f t="shared" si="22"/>
        <v>0.06</v>
      </c>
      <c r="AH21" s="22">
        <f t="shared" si="23"/>
        <v>0.06</v>
      </c>
      <c r="AI21" s="22">
        <f t="shared" si="24"/>
        <v>7.0000000000000007E-2</v>
      </c>
      <c r="AJ21" s="22">
        <f t="shared" si="25"/>
        <v>0.06</v>
      </c>
    </row>
    <row r="22" spans="1:36" ht="12.95" customHeight="1">
      <c r="A22" s="21">
        <v>159</v>
      </c>
      <c r="B22" s="78" t="s">
        <v>488</v>
      </c>
      <c r="C22" s="79"/>
      <c r="D22" s="21">
        <v>32</v>
      </c>
      <c r="E22" s="21">
        <v>24</v>
      </c>
      <c r="F22" s="4">
        <f t="shared" si="0"/>
        <v>0.9</v>
      </c>
      <c r="G22" s="5"/>
      <c r="H22" s="21"/>
      <c r="I22" s="21"/>
      <c r="J22" s="1" t="s">
        <v>15</v>
      </c>
      <c r="K22" s="22">
        <f t="shared" si="1"/>
        <v>0.8</v>
      </c>
      <c r="L22" s="22">
        <f t="shared" si="2"/>
        <v>0.92</v>
      </c>
      <c r="M22" s="22">
        <f t="shared" si="3"/>
        <v>0.92</v>
      </c>
      <c r="N22" s="22">
        <f t="shared" si="4"/>
        <v>0.9</v>
      </c>
      <c r="O22" s="22">
        <f t="shared" si="5"/>
        <v>0.89</v>
      </c>
      <c r="P22" s="22">
        <f t="shared" si="26"/>
        <v>0.9</v>
      </c>
      <c r="Q22" s="22">
        <f t="shared" si="6"/>
        <v>0.81</v>
      </c>
      <c r="R22" s="22">
        <f t="shared" si="7"/>
        <v>0.93</v>
      </c>
      <c r="S22" s="22">
        <f t="shared" si="8"/>
        <v>0.93</v>
      </c>
      <c r="T22" s="22">
        <f t="shared" si="9"/>
        <v>0.99</v>
      </c>
      <c r="U22" s="22">
        <f t="shared" si="10"/>
        <v>0.99</v>
      </c>
      <c r="V22" s="22">
        <f t="shared" si="11"/>
        <v>0.96</v>
      </c>
      <c r="W22" s="22">
        <f t="shared" si="12"/>
        <v>0.87</v>
      </c>
      <c r="X22" s="22">
        <f t="shared" si="13"/>
        <v>0.89</v>
      </c>
      <c r="Y22" s="22">
        <f t="shared" si="14"/>
        <v>0.86</v>
      </c>
      <c r="Z22" s="22">
        <f t="shared" si="15"/>
        <v>0.89</v>
      </c>
      <c r="AA22" s="22">
        <f t="shared" si="16"/>
        <v>0.77</v>
      </c>
      <c r="AB22" s="22">
        <f t="shared" si="17"/>
        <v>0.97</v>
      </c>
      <c r="AC22" s="22">
        <f t="shared" si="18"/>
        <v>0.97</v>
      </c>
      <c r="AD22" s="22">
        <f t="shared" si="19"/>
        <v>0.96</v>
      </c>
      <c r="AE22" s="22">
        <f t="shared" si="20"/>
        <v>0.88</v>
      </c>
      <c r="AF22" s="22">
        <f t="shared" si="21"/>
        <v>0.96</v>
      </c>
      <c r="AG22" s="22">
        <f t="shared" si="22"/>
        <v>0.77</v>
      </c>
      <c r="AH22" s="22">
        <f t="shared" si="23"/>
        <v>0.85</v>
      </c>
      <c r="AI22" s="22">
        <f t="shared" si="24"/>
        <v>0.88</v>
      </c>
      <c r="AJ22" s="22">
        <f t="shared" si="25"/>
        <v>0.85</v>
      </c>
    </row>
    <row r="23" spans="1:36" ht="12.95" customHeight="1">
      <c r="A23" s="21">
        <v>160</v>
      </c>
      <c r="B23" s="78" t="s">
        <v>488</v>
      </c>
      <c r="C23" s="79"/>
      <c r="D23" s="21">
        <v>18</v>
      </c>
      <c r="E23" s="21">
        <v>15</v>
      </c>
      <c r="F23" s="4">
        <f t="shared" si="0"/>
        <v>0.19</v>
      </c>
      <c r="G23" s="5"/>
      <c r="H23" s="21" t="s">
        <v>490</v>
      </c>
      <c r="I23" s="21" t="s">
        <v>498</v>
      </c>
      <c r="J23" s="1" t="s">
        <v>15</v>
      </c>
      <c r="K23" s="22">
        <f t="shared" si="1"/>
        <v>0.18</v>
      </c>
      <c r="L23" s="22">
        <f t="shared" si="2"/>
        <v>0.19</v>
      </c>
      <c r="M23" s="22">
        <f t="shared" si="3"/>
        <v>0.19</v>
      </c>
      <c r="N23" s="22">
        <f t="shared" si="4"/>
        <v>0.2</v>
      </c>
      <c r="O23" s="22">
        <f t="shared" si="5"/>
        <v>0.2</v>
      </c>
      <c r="P23" s="22">
        <f t="shared" si="26"/>
        <v>0.19</v>
      </c>
      <c r="Q23" s="22">
        <f t="shared" si="6"/>
        <v>0.18</v>
      </c>
      <c r="R23" s="22">
        <f t="shared" si="7"/>
        <v>0.19</v>
      </c>
      <c r="S23" s="22">
        <f t="shared" si="8"/>
        <v>0.2</v>
      </c>
      <c r="T23" s="22">
        <f t="shared" si="9"/>
        <v>0.2</v>
      </c>
      <c r="U23" s="22">
        <f t="shared" si="10"/>
        <v>0.19</v>
      </c>
      <c r="V23" s="22">
        <f t="shared" si="11"/>
        <v>0.2</v>
      </c>
      <c r="W23" s="22">
        <f t="shared" si="12"/>
        <v>0.19</v>
      </c>
      <c r="X23" s="22">
        <f t="shared" si="13"/>
        <v>0.19</v>
      </c>
      <c r="Y23" s="22">
        <f t="shared" si="14"/>
        <v>0.17</v>
      </c>
      <c r="Z23" s="22">
        <f t="shared" si="15"/>
        <v>0.19</v>
      </c>
      <c r="AA23" s="22">
        <f t="shared" si="16"/>
        <v>0.17</v>
      </c>
      <c r="AB23" s="22">
        <f t="shared" si="17"/>
        <v>0.19</v>
      </c>
      <c r="AC23" s="22">
        <f t="shared" si="18"/>
        <v>0.2</v>
      </c>
      <c r="AD23" s="22">
        <f t="shared" si="19"/>
        <v>0.23</v>
      </c>
      <c r="AE23" s="22">
        <f t="shared" si="20"/>
        <v>0.18</v>
      </c>
      <c r="AF23" s="22">
        <f t="shared" si="21"/>
        <v>0.19</v>
      </c>
      <c r="AG23" s="22">
        <f t="shared" si="22"/>
        <v>0.17</v>
      </c>
      <c r="AH23" s="22">
        <f t="shared" si="23"/>
        <v>0.18</v>
      </c>
      <c r="AI23" s="22">
        <f t="shared" si="24"/>
        <v>0.19</v>
      </c>
      <c r="AJ23" s="22">
        <f t="shared" si="25"/>
        <v>0.18</v>
      </c>
    </row>
    <row r="24" spans="1:36" ht="12.95" customHeight="1">
      <c r="A24" s="21">
        <v>161</v>
      </c>
      <c r="B24" s="78" t="s">
        <v>488</v>
      </c>
      <c r="C24" s="79"/>
      <c r="D24" s="21">
        <v>40</v>
      </c>
      <c r="E24" s="21">
        <v>26</v>
      </c>
      <c r="F24" s="4">
        <f t="shared" si="0"/>
        <v>1.45</v>
      </c>
      <c r="G24" s="5"/>
      <c r="H24" s="21"/>
      <c r="I24" s="21"/>
      <c r="J24" s="1" t="s">
        <v>15</v>
      </c>
      <c r="K24" s="22">
        <f t="shared" si="1"/>
        <v>1.28</v>
      </c>
      <c r="L24" s="22">
        <f t="shared" si="2"/>
        <v>1.51</v>
      </c>
      <c r="M24" s="22">
        <f t="shared" si="3"/>
        <v>1.49</v>
      </c>
      <c r="N24" s="22">
        <f t="shared" si="4"/>
        <v>1.45</v>
      </c>
      <c r="O24" s="22">
        <f t="shared" si="5"/>
        <v>1.44</v>
      </c>
      <c r="P24" s="22">
        <f t="shared" si="26"/>
        <v>1.45</v>
      </c>
      <c r="Q24" s="22">
        <f t="shared" si="6"/>
        <v>1.31</v>
      </c>
      <c r="R24" s="22">
        <f t="shared" si="7"/>
        <v>1.55</v>
      </c>
      <c r="S24" s="22">
        <f t="shared" si="8"/>
        <v>1.51</v>
      </c>
      <c r="T24" s="22">
        <f t="shared" si="9"/>
        <v>1.6</v>
      </c>
      <c r="U24" s="22">
        <f t="shared" si="10"/>
        <v>1.6</v>
      </c>
      <c r="V24" s="22">
        <f t="shared" si="11"/>
        <v>1.6</v>
      </c>
      <c r="W24" s="22">
        <f t="shared" si="12"/>
        <v>1.42</v>
      </c>
      <c r="X24" s="22">
        <f t="shared" si="13"/>
        <v>1.44</v>
      </c>
      <c r="Y24" s="22">
        <f t="shared" si="14"/>
        <v>1.45</v>
      </c>
      <c r="Z24" s="22">
        <f t="shared" si="15"/>
        <v>1.44</v>
      </c>
      <c r="AA24" s="22">
        <f t="shared" si="16"/>
        <v>1.25</v>
      </c>
      <c r="AB24" s="22">
        <f t="shared" si="17"/>
        <v>1.64</v>
      </c>
      <c r="AC24" s="22">
        <f t="shared" si="18"/>
        <v>1.61</v>
      </c>
      <c r="AD24" s="22">
        <f t="shared" si="19"/>
        <v>1.52</v>
      </c>
      <c r="AE24" s="22">
        <f t="shared" si="20"/>
        <v>1.47</v>
      </c>
      <c r="AF24" s="22">
        <f t="shared" si="21"/>
        <v>1.52</v>
      </c>
      <c r="AG24" s="22">
        <f t="shared" si="22"/>
        <v>1.28</v>
      </c>
      <c r="AH24" s="22">
        <f t="shared" si="23"/>
        <v>1.42</v>
      </c>
      <c r="AI24" s="22">
        <f t="shared" si="24"/>
        <v>1.42</v>
      </c>
      <c r="AJ24" s="22">
        <f t="shared" si="25"/>
        <v>1.42</v>
      </c>
    </row>
    <row r="25" spans="1:36" ht="12.95" customHeight="1">
      <c r="A25" s="21">
        <v>162</v>
      </c>
      <c r="B25" s="78" t="s">
        <v>488</v>
      </c>
      <c r="C25" s="79"/>
      <c r="D25" s="21">
        <v>20</v>
      </c>
      <c r="E25" s="21">
        <v>18</v>
      </c>
      <c r="F25" s="4">
        <f t="shared" si="0"/>
        <v>0.28999999999999998</v>
      </c>
      <c r="G25" s="5"/>
      <c r="H25" s="21" t="s">
        <v>490</v>
      </c>
      <c r="I25" s="21" t="s">
        <v>497</v>
      </c>
      <c r="J25" s="1" t="s">
        <v>15</v>
      </c>
      <c r="K25" s="22">
        <f t="shared" si="1"/>
        <v>0.26</v>
      </c>
      <c r="L25" s="22">
        <f t="shared" si="2"/>
        <v>0.28999999999999998</v>
      </c>
      <c r="M25" s="22">
        <f t="shared" si="3"/>
        <v>0.28999999999999998</v>
      </c>
      <c r="N25" s="22">
        <f t="shared" si="4"/>
        <v>0.28999999999999998</v>
      </c>
      <c r="O25" s="22">
        <f t="shared" si="5"/>
        <v>0.28999999999999998</v>
      </c>
      <c r="P25" s="22">
        <f t="shared" si="26"/>
        <v>0.28999999999999998</v>
      </c>
      <c r="Q25" s="22">
        <f t="shared" si="6"/>
        <v>0.26</v>
      </c>
      <c r="R25" s="22">
        <f t="shared" si="7"/>
        <v>0.28999999999999998</v>
      </c>
      <c r="S25" s="22">
        <f t="shared" si="8"/>
        <v>0.28999999999999998</v>
      </c>
      <c r="T25" s="22">
        <f t="shared" si="9"/>
        <v>0.3</v>
      </c>
      <c r="U25" s="22">
        <f t="shared" si="10"/>
        <v>0.28999999999999998</v>
      </c>
      <c r="V25" s="22">
        <f t="shared" si="11"/>
        <v>0.28999999999999998</v>
      </c>
      <c r="W25" s="22">
        <f t="shared" si="12"/>
        <v>0.28000000000000003</v>
      </c>
      <c r="X25" s="22">
        <f t="shared" si="13"/>
        <v>0.28000000000000003</v>
      </c>
      <c r="Y25" s="22">
        <f t="shared" si="14"/>
        <v>0.25</v>
      </c>
      <c r="Z25" s="22">
        <f t="shared" si="15"/>
        <v>0.28000000000000003</v>
      </c>
      <c r="AA25" s="22">
        <f t="shared" si="16"/>
        <v>0.25</v>
      </c>
      <c r="AB25" s="22">
        <f t="shared" si="17"/>
        <v>0.28999999999999998</v>
      </c>
      <c r="AC25" s="22">
        <f t="shared" si="18"/>
        <v>0.28999999999999998</v>
      </c>
      <c r="AD25" s="22">
        <f t="shared" si="19"/>
        <v>0.33</v>
      </c>
      <c r="AE25" s="22">
        <f t="shared" si="20"/>
        <v>0.26</v>
      </c>
      <c r="AF25" s="22">
        <f t="shared" si="21"/>
        <v>0.28999999999999998</v>
      </c>
      <c r="AG25" s="22">
        <f t="shared" si="22"/>
        <v>0.24</v>
      </c>
      <c r="AH25" s="22">
        <f t="shared" si="23"/>
        <v>0.26</v>
      </c>
      <c r="AI25" s="22">
        <f t="shared" si="24"/>
        <v>0.28000000000000003</v>
      </c>
      <c r="AJ25" s="22">
        <f t="shared" si="25"/>
        <v>0.26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508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17</v>
      </c>
      <c r="D47" s="13">
        <f>COUNTIF(G4:G43,"*下層*")</f>
        <v>5</v>
      </c>
      <c r="E47" s="13">
        <f>COUNTA(A4:A43)</f>
        <v>22</v>
      </c>
      <c r="F47" s="9"/>
      <c r="G47" s="14">
        <f>C47*100</f>
        <v>1700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20</v>
      </c>
      <c r="D48" s="13">
        <f>IF(D47&gt;0,ROUND(SUMIF(G4:G43,"*下層*",E4:E43)/D47,0),"")</f>
        <v>12</v>
      </c>
      <c r="E48" s="13">
        <f>ROUND(SUM(E4:E43)/E47,0)</f>
        <v>18</v>
      </c>
      <c r="F48" s="12"/>
      <c r="G48" s="14">
        <f>C48</f>
        <v>20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28</v>
      </c>
      <c r="D49" s="13">
        <f>IF(D47&gt;0,ROUND(SUMIF(G4:G43,"*下層*",D4:D43)/D47,0),"")</f>
        <v>14</v>
      </c>
      <c r="E49" s="13">
        <f>ROUND(SUM(D4:D43)/E47,0)</f>
        <v>25</v>
      </c>
      <c r="F49" s="12"/>
      <c r="G49" s="14">
        <f>C49</f>
        <v>28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12.16</v>
      </c>
      <c r="D50" s="15">
        <f>SUMIF(G4:G43,"*下層*",F4:F43)</f>
        <v>0.48999999999999994</v>
      </c>
      <c r="E50" s="4">
        <f>SUM(F4:F43)</f>
        <v>12.65</v>
      </c>
      <c r="F50" s="12"/>
      <c r="G50" s="16">
        <f>C50*100</f>
        <v>1216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形状比＝71、Sr＝12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6</v>
      </c>
      <c r="D54" s="13">
        <f>COUNTIF(H4:H43,"▲")</f>
        <v>5</v>
      </c>
      <c r="E54" s="13">
        <f>COUNTA(H4:H43)</f>
        <v>11</v>
      </c>
      <c r="F54" s="9"/>
      <c r="G54" s="14">
        <f>C54*100</f>
        <v>600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17</v>
      </c>
      <c r="D55" s="13">
        <f>IF(D54&gt;0,ROUND(SUMIF(H4:H43,"▲",E4:E43)/D54,0),"")</f>
        <v>12</v>
      </c>
      <c r="E55" s="13">
        <f>ROUND(SUMIF(H4:H43,"*",E4:E43)/E54,0)</f>
        <v>14</v>
      </c>
      <c r="F55" s="12"/>
      <c r="G55" s="14">
        <f>C55</f>
        <v>17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20</v>
      </c>
      <c r="D56" s="13">
        <f>IF(D54&gt;0,ROUND(SUMIF(H4:H43,"▲",D4:D43)/D54,0),"")</f>
        <v>14</v>
      </c>
      <c r="E56" s="13">
        <f>ROUND(SUMIF(H4:H43,"*",D4:D43)/E54,0)</f>
        <v>17</v>
      </c>
      <c r="F56" s="12"/>
      <c r="G56" s="14">
        <f>C56</f>
        <v>20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1.58</v>
      </c>
      <c r="D57" s="15">
        <f>SUMIF(H4:H43,"▲",F4:F43)</f>
        <v>0.48999999999999994</v>
      </c>
      <c r="E57" s="15">
        <f>SUM(C57:D57)</f>
        <v>2.0699999999999998</v>
      </c>
      <c r="F57" s="12"/>
      <c r="G57" s="18">
        <f>C57*100</f>
        <v>158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35.299999999999997</v>
      </c>
      <c r="D61" s="19">
        <f>IF(D47&gt;0,ROUND(D54/D47*100,1),"")</f>
        <v>100</v>
      </c>
      <c r="E61" s="19">
        <f>ROUND(E54/E47*100,1)</f>
        <v>50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13</v>
      </c>
      <c r="D62" s="19">
        <f>IF(D47&gt;0,ROUND(D57/D50*100,1),"")</f>
        <v>100</v>
      </c>
      <c r="E62" s="19">
        <f>ROUND(E57/E50*100,1)</f>
        <v>16.399999999999999</v>
      </c>
      <c r="F62" s="9"/>
      <c r="G62" s="9"/>
      <c r="H62" s="9"/>
      <c r="I62" s="7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75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11</v>
      </c>
      <c r="D66" s="13">
        <f>D47-D54</f>
        <v>0</v>
      </c>
      <c r="E66" s="13">
        <f>SUM(C66:D66)</f>
        <v>11</v>
      </c>
      <c r="F66" s="9"/>
      <c r="G66" s="14">
        <f>C66*100</f>
        <v>1100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22</v>
      </c>
      <c r="D67" s="13" t="str">
        <f>IF(D66&gt;0,ROUND(SUMIFS(E4:E43,G4:G43,"*下層*",H4:H43,"")/D66,0),"")</f>
        <v/>
      </c>
      <c r="E67" s="13">
        <f>IF(E66&gt;0,ROUND(SUMIF(H4:H43,"",E4:E43)/E66,0),"")</f>
        <v>22</v>
      </c>
      <c r="F67" s="12"/>
      <c r="G67" s="14">
        <f>C67</f>
        <v>22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33</v>
      </c>
      <c r="D68" s="13" t="str">
        <f>IF(D66&gt;0,ROUND(SUMIFS(D4:D43,G4:G43,"*下層*",H4:H43,"")/D66,0),"")</f>
        <v/>
      </c>
      <c r="E68" s="13">
        <f>IF(E66&gt;0,ROUND(SUMIF(H4:H43,"",D4:D43)/E66,0),"")</f>
        <v>33</v>
      </c>
      <c r="F68" s="12"/>
      <c r="G68" s="14">
        <f>C68</f>
        <v>33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10.58</v>
      </c>
      <c r="D69" s="15" t="str">
        <f>IF(D66&gt;0,D50-D57,"")</f>
        <v/>
      </c>
      <c r="E69" s="4">
        <f>SUM(C69:D69)</f>
        <v>10.58</v>
      </c>
      <c r="F69" s="12"/>
      <c r="G69" s="16">
        <f>C69*100</f>
        <v>1058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形状比＝67、Sr＝14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53:B53"/>
    <mergeCell ref="A54:B54"/>
    <mergeCell ref="A55:B55"/>
    <mergeCell ref="A56:B56"/>
    <mergeCell ref="I46:I63"/>
    <mergeCell ref="A46:B46"/>
    <mergeCell ref="A47:B47"/>
    <mergeCell ref="A48:B48"/>
    <mergeCell ref="A49:B49"/>
    <mergeCell ref="A50:B50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1" priority="16" stopIfTrue="1">
      <formula>AND(($H4="スギ"),(#REF!&lt;12))</formula>
    </cfRule>
  </conditionalFormatting>
  <conditionalFormatting sqref="L4:L43">
    <cfRule type="expression" dxfId="30" priority="15" stopIfTrue="1">
      <formula>AND(($H4="スギ"),(#REF!&lt;22),(#REF!&gt;=12))</formula>
    </cfRule>
  </conditionalFormatting>
  <conditionalFormatting sqref="M4:M43">
    <cfRule type="expression" dxfId="29" priority="14" stopIfTrue="1">
      <formula>AND(($H4="スギ"),(#REF!&lt;32),(#REF!&gt;=22))</formula>
    </cfRule>
  </conditionalFormatting>
  <conditionalFormatting sqref="N4:N43">
    <cfRule type="expression" dxfId="28" priority="13" stopIfTrue="1">
      <formula>AND(($H4="スギ"),(#REF!&lt;42),(#REF!&gt;=32))</formula>
    </cfRule>
  </conditionalFormatting>
  <conditionalFormatting sqref="S4:S43">
    <cfRule type="expression" dxfId="27" priority="9" stopIfTrue="1">
      <formula>AND(($H4="ヒノキ"),(#REF!&lt;32),(#REF!&gt;=22))</formula>
    </cfRule>
  </conditionalFormatting>
  <conditionalFormatting sqref="Z4:AF43 U4:U43 AJ4:AJ43 O4:P43">
    <cfRule type="expression" dxfId="26" priority="12" stopIfTrue="1">
      <formula>AND(($H4="スギ"),(#REF!&gt;=42))</formula>
    </cfRule>
  </conditionalFormatting>
  <conditionalFormatting sqref="Z4:AF43 AJ4:AJ43 T4:U43">
    <cfRule type="expression" dxfId="25" priority="8" stopIfTrue="1">
      <formula>AND(($H4="ヒノキ"),(#REF!&gt;=32))</formula>
    </cfRule>
  </conditionalFormatting>
  <conditionalFormatting sqref="AA4:AA43 Q4:Q43">
    <cfRule type="expression" dxfId="24" priority="11" stopIfTrue="1">
      <formula>AND(($H4="ヒノキ"),(#REF!&lt;12))</formula>
    </cfRule>
  </conditionalFormatting>
  <conditionalFormatting sqref="AA4:AA43 V4:V43">
    <cfRule type="expression" dxfId="23" priority="7" stopIfTrue="1">
      <formula>AND(($H4="アカマツ"),(#REF!&lt;12))</formula>
    </cfRule>
  </conditionalFormatting>
  <conditionalFormatting sqref="AB4:AB43 W4:W43">
    <cfRule type="expression" dxfId="22" priority="6" stopIfTrue="1">
      <formula>AND(($H4="アカマツ"),(#REF!&lt;22),(#REF!&gt;=12))</formula>
    </cfRule>
  </conditionalFormatting>
  <conditionalFormatting sqref="AB4:AE43 R4:R43">
    <cfRule type="expression" dxfId="21" priority="10" stopIfTrue="1">
      <formula>AND(($H4="ヒノキ"),(#REF!&lt;22),(#REF!&gt;=12))</formula>
    </cfRule>
  </conditionalFormatting>
  <conditionalFormatting sqref="AC4:AC43 X4:X43">
    <cfRule type="expression" dxfId="20" priority="5" stopIfTrue="1">
      <formula>AND(($H4="アカマツ"),(#REF!&lt;42),(#REF!&gt;=22))</formula>
    </cfRule>
  </conditionalFormatting>
  <conditionalFormatting sqref="AG4:AG43">
    <cfRule type="expression" dxfId="19" priority="3" stopIfTrue="1">
      <formula>AND(($H4&lt;&gt;"スギ"),($H4&lt;&gt;"ヒノキ"),($H4&lt;&gt;"アカマツ"),(#REF!&lt;12))</formula>
    </cfRule>
  </conditionalFormatting>
  <conditionalFormatting sqref="AH4:AH43">
    <cfRule type="expression" dxfId="18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7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16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4C78B-B14D-4C35-8C64-85807415C3AA}">
  <sheetPr>
    <tabColor rgb="FF92D050"/>
  </sheetPr>
  <dimension ref="A1:AJ120"/>
  <sheetViews>
    <sheetView showGridLines="0" view="pageBreakPreview" zoomScale="98" zoomScaleNormal="85" zoomScaleSheetLayoutView="98" workbookViewId="0">
      <selection activeCell="A3" sqref="A3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597</v>
      </c>
      <c r="B2" s="65"/>
      <c r="C2" s="65"/>
      <c r="D2" s="65"/>
      <c r="E2" s="65"/>
      <c r="F2" s="65"/>
      <c r="G2" s="65"/>
      <c r="H2" s="66" t="s">
        <v>586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431</v>
      </c>
      <c r="B4" s="78" t="s">
        <v>587</v>
      </c>
      <c r="C4" s="79"/>
      <c r="D4" s="21">
        <v>64</v>
      </c>
      <c r="E4" s="21">
        <v>30</v>
      </c>
      <c r="F4" s="4">
        <f t="shared" ref="F4:F43" si="0">IF(D4&gt;0,IF(B4="スギ",P4,IF(B4="ヒノキ",U4,IF(B4="アカマツ",Z4,IF(B4="カラマツ",AF4,AJ4)))),"")</f>
        <v>3.85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3.37</v>
      </c>
      <c r="L4" s="22">
        <f t="shared" ref="L4:L43" si="2">ROUND(10^(-5+0.73504+1.83346*LOG(D4)+1.06569*LOG(E4)),2)</f>
        <v>4.18</v>
      </c>
      <c r="M4" s="22">
        <f t="shared" ref="M4:M43" si="3">ROUND(10^(-5+0.71514+1.74357*LOG(D4)+1.17719*LOG(E4)),2)</f>
        <v>4.01</v>
      </c>
      <c r="N4" s="22">
        <f t="shared" ref="N4:N43" si="4">ROUND(10^(-5+0.82956+1.76381*LOG(D4)+1.06412*LOG(E4)),2)</f>
        <v>3.87</v>
      </c>
      <c r="O4" s="22">
        <f t="shared" ref="O4:O43" si="5">ROUND(10^(-5+0.88226+1.79204*LOG(D4)+0.99303*LOG(E4)),2)</f>
        <v>3.85</v>
      </c>
      <c r="P4" s="22">
        <f>HLOOKUP($D4,K$3:O$43,MATCH($A4,$A$3:$A$43,0),1)</f>
        <v>3.85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3.54</v>
      </c>
      <c r="R4" s="22">
        <f t="shared" ref="R4:R43" si="7">ROUND(10^(1.905709*LOG(D4)+1.011385*LOG(E4)-4.293729),2)</f>
        <v>4.3899999999999997</v>
      </c>
      <c r="S4" s="22">
        <f t="shared" ref="S4:S43" si="8">ROUND(10^(1.771888*LOG(D4)+1.138415*LOG(E4)-4.271259),2)</f>
        <v>4.08</v>
      </c>
      <c r="T4" s="22">
        <f t="shared" ref="T4:T43" si="9">ROUND(10^(1.671519*LOG(D4)+1.363617*LOG(E4)-4.404407),2)</f>
        <v>4.25</v>
      </c>
      <c r="U4" s="22">
        <f t="shared" ref="U4:U43" si="10">HLOOKUP($D4,Q$3:T$43,MATCH($A4,$A$3:$A$43,0),1)</f>
        <v>4.25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4.5599999999999996</v>
      </c>
      <c r="W4" s="22">
        <f t="shared" ref="W4:W43" si="12">ROUND(10^(-4.155639+1.847898*LOG(D4)+0.951955*LOG(E4)),2)</f>
        <v>3.87</v>
      </c>
      <c r="X4" s="22">
        <f t="shared" ref="X4:X43" si="13">ROUND(10^(-4.194535+1.804172*LOG(D4)+1.034248*LOG(E4)),2)</f>
        <v>3.91</v>
      </c>
      <c r="Y4" s="22">
        <f t="shared" ref="Y4:Y43" si="14">ROUND(10^(-4.42347+2.006485*LOG(D4)+0.967757*LOG(E4)),2)</f>
        <v>4.2699999999999996</v>
      </c>
      <c r="Z4" s="22">
        <f t="shared" ref="Z4:Z43" si="15">HLOOKUP($D4,V$3:Y$43,MATCH($A4,$A$3:$A$43,0),1)</f>
        <v>4.2699999999999996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3.35</v>
      </c>
      <c r="AB4" s="22">
        <f t="shared" ref="AB4:AB43" si="17">ROUND(10^(1.979213*LOG(D4)+0.998347*LOG(E4)-4.369281),2)</f>
        <v>4.79</v>
      </c>
      <c r="AC4" s="22">
        <f t="shared" ref="AC4:AC43" si="18">ROUND(10^(1.904401*LOG(D4)+1.062478*LOG(E4)-4.348104),2)</f>
        <v>4.58</v>
      </c>
      <c r="AD4" s="22">
        <f t="shared" ref="AD4:AD43" si="19">ROUND(10^(1.640825*LOG(D4)+1.080387*LOG(E4)-3.976731),2)</f>
        <v>3.83</v>
      </c>
      <c r="AE4" s="22">
        <f t="shared" ref="AE4:AE43" si="20">ROUND(10^(1.90887*LOG(D4)+1.088002*LOG(E4)-4.431495),2)</f>
        <v>4.2</v>
      </c>
      <c r="AF4" s="22">
        <f t="shared" ref="AF4:AF43" si="21">HLOOKUP($D4,AA$3:AE$43,MATCH($A4,$A$3:$A$43,0),1)</f>
        <v>4.2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3.59</v>
      </c>
      <c r="AH4" s="22">
        <f t="shared" ref="AH4:AH43" si="23">ROUND(10^(1.93813902*LOG(D4)+0.96697002*LOG(E4)-4.32216295),2)</f>
        <v>4.04</v>
      </c>
      <c r="AI4" s="22">
        <f t="shared" ref="AI4:AI43" si="24">ROUND(10^(1.82464098*LOG(D4)+0.97625989*LOG(E4)-4.15096808),2)</f>
        <v>3.86</v>
      </c>
      <c r="AJ4" s="22">
        <f t="shared" ref="AJ4:AJ43" si="25">HLOOKUP($D4,AG$3:AI$43,MATCH($A4,$A$3:$A$43,0),1)</f>
        <v>3.86</v>
      </c>
    </row>
    <row r="5" spans="1:36" ht="12.95" customHeight="1">
      <c r="A5" s="21">
        <v>432</v>
      </c>
      <c r="B5" s="78" t="s">
        <v>588</v>
      </c>
      <c r="C5" s="79"/>
      <c r="D5" s="21">
        <v>20</v>
      </c>
      <c r="E5" s="21">
        <v>18</v>
      </c>
      <c r="F5" s="4">
        <f t="shared" si="0"/>
        <v>0.26</v>
      </c>
      <c r="G5" s="5"/>
      <c r="H5" s="21"/>
      <c r="I5" s="21"/>
      <c r="J5" s="1" t="s">
        <v>15</v>
      </c>
      <c r="K5" s="22">
        <f t="shared" si="1"/>
        <v>0.26</v>
      </c>
      <c r="L5" s="22">
        <f t="shared" si="2"/>
        <v>0.28999999999999998</v>
      </c>
      <c r="M5" s="22">
        <f t="shared" si="3"/>
        <v>0.28999999999999998</v>
      </c>
      <c r="N5" s="22">
        <f t="shared" si="4"/>
        <v>0.28999999999999998</v>
      </c>
      <c r="O5" s="22">
        <f t="shared" si="5"/>
        <v>0.28999999999999998</v>
      </c>
      <c r="P5" s="22">
        <f t="shared" ref="P5:P43" si="26">HLOOKUP($D5,K$3:O$43,MATCH(A5,$A$3:$A$43,0),1)</f>
        <v>0.28999999999999998</v>
      </c>
      <c r="Q5" s="22">
        <f t="shared" si="6"/>
        <v>0.26</v>
      </c>
      <c r="R5" s="22">
        <f t="shared" si="7"/>
        <v>0.28999999999999998</v>
      </c>
      <c r="S5" s="22">
        <f t="shared" si="8"/>
        <v>0.28999999999999998</v>
      </c>
      <c r="T5" s="22">
        <f t="shared" si="9"/>
        <v>0.3</v>
      </c>
      <c r="U5" s="22">
        <f t="shared" si="10"/>
        <v>0.28999999999999998</v>
      </c>
      <c r="V5" s="22">
        <f t="shared" si="11"/>
        <v>0.28999999999999998</v>
      </c>
      <c r="W5" s="22">
        <f t="shared" si="12"/>
        <v>0.28000000000000003</v>
      </c>
      <c r="X5" s="22">
        <f t="shared" si="13"/>
        <v>0.28000000000000003</v>
      </c>
      <c r="Y5" s="22">
        <f t="shared" si="14"/>
        <v>0.25</v>
      </c>
      <c r="Z5" s="22">
        <f t="shared" si="15"/>
        <v>0.28000000000000003</v>
      </c>
      <c r="AA5" s="22">
        <f t="shared" si="16"/>
        <v>0.25</v>
      </c>
      <c r="AB5" s="22">
        <f t="shared" si="17"/>
        <v>0.28999999999999998</v>
      </c>
      <c r="AC5" s="22">
        <f t="shared" si="18"/>
        <v>0.28999999999999998</v>
      </c>
      <c r="AD5" s="22">
        <f t="shared" si="19"/>
        <v>0.33</v>
      </c>
      <c r="AE5" s="22">
        <f t="shared" si="20"/>
        <v>0.26</v>
      </c>
      <c r="AF5" s="22">
        <f t="shared" si="21"/>
        <v>0.28999999999999998</v>
      </c>
      <c r="AG5" s="22">
        <f t="shared" si="22"/>
        <v>0.24</v>
      </c>
      <c r="AH5" s="22">
        <f t="shared" si="23"/>
        <v>0.26</v>
      </c>
      <c r="AI5" s="22">
        <f t="shared" si="24"/>
        <v>0.28000000000000003</v>
      </c>
      <c r="AJ5" s="22">
        <f t="shared" si="25"/>
        <v>0.26</v>
      </c>
    </row>
    <row r="6" spans="1:36" ht="12.95" customHeight="1">
      <c r="A6" s="21">
        <v>433</v>
      </c>
      <c r="B6" s="78" t="s">
        <v>587</v>
      </c>
      <c r="C6" s="79"/>
      <c r="D6" s="21">
        <v>56</v>
      </c>
      <c r="E6" s="21">
        <v>30</v>
      </c>
      <c r="F6" s="4">
        <f t="shared" si="0"/>
        <v>3.03</v>
      </c>
      <c r="G6" s="5"/>
      <c r="H6" s="21" t="s">
        <v>594</v>
      </c>
      <c r="I6" s="21" t="s">
        <v>595</v>
      </c>
      <c r="J6" s="1" t="s">
        <v>15</v>
      </c>
      <c r="K6" s="22">
        <f t="shared" si="1"/>
        <v>2.67</v>
      </c>
      <c r="L6" s="22">
        <f t="shared" si="2"/>
        <v>3.27</v>
      </c>
      <c r="M6" s="22">
        <f t="shared" si="3"/>
        <v>3.18</v>
      </c>
      <c r="N6" s="22">
        <f t="shared" si="4"/>
        <v>3.05</v>
      </c>
      <c r="O6" s="22">
        <f t="shared" si="5"/>
        <v>3.03</v>
      </c>
      <c r="P6" s="22">
        <f t="shared" si="26"/>
        <v>3.03</v>
      </c>
      <c r="Q6" s="22">
        <f t="shared" si="6"/>
        <v>2.78</v>
      </c>
      <c r="R6" s="22">
        <f t="shared" si="7"/>
        <v>3.4</v>
      </c>
      <c r="S6" s="22">
        <f t="shared" si="8"/>
        <v>3.22</v>
      </c>
      <c r="T6" s="22">
        <f t="shared" si="9"/>
        <v>3.4</v>
      </c>
      <c r="U6" s="22">
        <f t="shared" si="10"/>
        <v>3.4</v>
      </c>
      <c r="V6" s="22">
        <f t="shared" si="11"/>
        <v>3.51</v>
      </c>
      <c r="W6" s="22">
        <f t="shared" si="12"/>
        <v>3.03</v>
      </c>
      <c r="X6" s="22">
        <f t="shared" si="13"/>
        <v>3.07</v>
      </c>
      <c r="Y6" s="22">
        <f t="shared" si="14"/>
        <v>3.26</v>
      </c>
      <c r="Z6" s="22">
        <f t="shared" si="15"/>
        <v>3.26</v>
      </c>
      <c r="AA6" s="22">
        <f t="shared" si="16"/>
        <v>2.63</v>
      </c>
      <c r="AB6" s="22">
        <f t="shared" si="17"/>
        <v>3.68</v>
      </c>
      <c r="AC6" s="22">
        <f t="shared" si="18"/>
        <v>3.55</v>
      </c>
      <c r="AD6" s="22">
        <f t="shared" si="19"/>
        <v>3.07</v>
      </c>
      <c r="AE6" s="22">
        <f t="shared" si="20"/>
        <v>3.26</v>
      </c>
      <c r="AF6" s="22">
        <f t="shared" si="21"/>
        <v>3.26</v>
      </c>
      <c r="AG6" s="22">
        <f t="shared" si="22"/>
        <v>2.77</v>
      </c>
      <c r="AH6" s="22">
        <f t="shared" si="23"/>
        <v>3.12</v>
      </c>
      <c r="AI6" s="22">
        <f t="shared" si="24"/>
        <v>3.03</v>
      </c>
      <c r="AJ6" s="22">
        <f t="shared" si="25"/>
        <v>3.03</v>
      </c>
    </row>
    <row r="7" spans="1:36" ht="12.95" customHeight="1">
      <c r="A7" s="21">
        <v>434</v>
      </c>
      <c r="B7" s="78" t="s">
        <v>587</v>
      </c>
      <c r="C7" s="79"/>
      <c r="D7" s="21">
        <v>70</v>
      </c>
      <c r="E7" s="21">
        <v>32</v>
      </c>
      <c r="F7" s="4">
        <f t="shared" si="0"/>
        <v>4.82</v>
      </c>
      <c r="G7" s="5"/>
      <c r="H7" s="21"/>
      <c r="I7" s="21"/>
      <c r="J7" s="1" t="s">
        <v>15</v>
      </c>
      <c r="K7" s="22">
        <f t="shared" si="1"/>
        <v>4.2</v>
      </c>
      <c r="L7" s="22">
        <f t="shared" si="2"/>
        <v>5.27</v>
      </c>
      <c r="M7" s="22">
        <f t="shared" si="3"/>
        <v>5.0599999999999996</v>
      </c>
      <c r="N7" s="22">
        <f t="shared" si="4"/>
        <v>4.8499999999999996</v>
      </c>
      <c r="O7" s="22">
        <f t="shared" si="5"/>
        <v>4.82</v>
      </c>
      <c r="P7" s="22">
        <f t="shared" si="26"/>
        <v>4.82</v>
      </c>
      <c r="Q7" s="22">
        <f t="shared" si="6"/>
        <v>4.43</v>
      </c>
      <c r="R7" s="22">
        <f t="shared" si="7"/>
        <v>5.56</v>
      </c>
      <c r="S7" s="22">
        <f t="shared" si="8"/>
        <v>5.15</v>
      </c>
      <c r="T7" s="22">
        <f t="shared" si="9"/>
        <v>5.4</v>
      </c>
      <c r="U7" s="22">
        <f t="shared" si="10"/>
        <v>5.4</v>
      </c>
      <c r="V7" s="22">
        <f t="shared" si="11"/>
        <v>5.77</v>
      </c>
      <c r="W7" s="22">
        <f t="shared" si="12"/>
        <v>4.8600000000000003</v>
      </c>
      <c r="X7" s="22">
        <f t="shared" si="13"/>
        <v>4.91</v>
      </c>
      <c r="Y7" s="22">
        <f t="shared" si="14"/>
        <v>5.44</v>
      </c>
      <c r="Z7" s="22">
        <f t="shared" si="15"/>
        <v>5.44</v>
      </c>
      <c r="AA7" s="22">
        <f t="shared" si="16"/>
        <v>4.1900000000000004</v>
      </c>
      <c r="AB7" s="22">
        <f t="shared" si="17"/>
        <v>6.1</v>
      </c>
      <c r="AC7" s="22">
        <f t="shared" si="18"/>
        <v>5.82</v>
      </c>
      <c r="AD7" s="22">
        <f t="shared" si="19"/>
        <v>4.75</v>
      </c>
      <c r="AE7" s="22">
        <f t="shared" si="20"/>
        <v>5.35</v>
      </c>
      <c r="AF7" s="22">
        <f t="shared" si="21"/>
        <v>5.35</v>
      </c>
      <c r="AG7" s="22">
        <f t="shared" si="22"/>
        <v>4.51</v>
      </c>
      <c r="AH7" s="22">
        <f t="shared" si="23"/>
        <v>5.12</v>
      </c>
      <c r="AI7" s="22">
        <f t="shared" si="24"/>
        <v>4.84</v>
      </c>
      <c r="AJ7" s="22">
        <f t="shared" si="25"/>
        <v>4.84</v>
      </c>
    </row>
    <row r="8" spans="1:36" ht="12.95" customHeight="1">
      <c r="A8" s="21">
        <v>435</v>
      </c>
      <c r="B8" s="78" t="s">
        <v>587</v>
      </c>
      <c r="C8" s="79"/>
      <c r="D8" s="21">
        <v>54</v>
      </c>
      <c r="E8" s="21">
        <v>26</v>
      </c>
      <c r="F8" s="4">
        <f t="shared" si="0"/>
        <v>2.4700000000000002</v>
      </c>
      <c r="G8" s="5"/>
      <c r="H8" s="21" t="s">
        <v>594</v>
      </c>
      <c r="I8" s="21" t="s">
        <v>595</v>
      </c>
      <c r="J8" s="1" t="s">
        <v>15</v>
      </c>
      <c r="K8" s="22">
        <f t="shared" si="1"/>
        <v>2.16</v>
      </c>
      <c r="L8" s="22">
        <f t="shared" si="2"/>
        <v>2.63</v>
      </c>
      <c r="M8" s="22">
        <f t="shared" si="3"/>
        <v>2.52</v>
      </c>
      <c r="N8" s="22">
        <f t="shared" si="4"/>
        <v>2.46</v>
      </c>
      <c r="O8" s="22">
        <f t="shared" si="5"/>
        <v>2.4700000000000002</v>
      </c>
      <c r="P8" s="22">
        <f t="shared" si="26"/>
        <v>2.4700000000000002</v>
      </c>
      <c r="Q8" s="22">
        <f t="shared" si="6"/>
        <v>2.2599999999999998</v>
      </c>
      <c r="R8" s="22">
        <f t="shared" si="7"/>
        <v>2.75</v>
      </c>
      <c r="S8" s="22">
        <f t="shared" si="8"/>
        <v>2.57</v>
      </c>
      <c r="T8" s="22">
        <f t="shared" si="9"/>
        <v>2.64</v>
      </c>
      <c r="U8" s="22">
        <f t="shared" si="10"/>
        <v>2.64</v>
      </c>
      <c r="V8" s="22">
        <f t="shared" si="11"/>
        <v>2.86</v>
      </c>
      <c r="W8" s="22">
        <f t="shared" si="12"/>
        <v>2.4700000000000002</v>
      </c>
      <c r="X8" s="22">
        <f t="shared" si="13"/>
        <v>2.48</v>
      </c>
      <c r="Y8" s="22">
        <f t="shared" si="14"/>
        <v>2.64</v>
      </c>
      <c r="Z8" s="22">
        <f t="shared" si="15"/>
        <v>2.64</v>
      </c>
      <c r="AA8" s="22">
        <f t="shared" si="16"/>
        <v>2.15</v>
      </c>
      <c r="AB8" s="22">
        <f t="shared" si="17"/>
        <v>2.97</v>
      </c>
      <c r="AC8" s="22">
        <f t="shared" si="18"/>
        <v>2.85</v>
      </c>
      <c r="AD8" s="22">
        <f t="shared" si="19"/>
        <v>2.48</v>
      </c>
      <c r="AE8" s="22">
        <f t="shared" si="20"/>
        <v>2.6</v>
      </c>
      <c r="AF8" s="22">
        <f t="shared" si="21"/>
        <v>2.6</v>
      </c>
      <c r="AG8" s="22">
        <f t="shared" si="22"/>
        <v>2.2799999999999998</v>
      </c>
      <c r="AH8" s="22">
        <f t="shared" si="23"/>
        <v>2.5299999999999998</v>
      </c>
      <c r="AI8" s="22">
        <f t="shared" si="24"/>
        <v>2.46</v>
      </c>
      <c r="AJ8" s="22">
        <f t="shared" si="25"/>
        <v>2.46</v>
      </c>
    </row>
    <row r="9" spans="1:36" ht="12.95" customHeight="1">
      <c r="A9" s="21">
        <v>436</v>
      </c>
      <c r="B9" s="78" t="s">
        <v>588</v>
      </c>
      <c r="C9" s="79"/>
      <c r="D9" s="21">
        <v>16</v>
      </c>
      <c r="E9" s="21">
        <v>17</v>
      </c>
      <c r="F9" s="4">
        <f t="shared" si="0"/>
        <v>0.16</v>
      </c>
      <c r="G9" s="5"/>
      <c r="H9" s="21"/>
      <c r="I9" s="21"/>
      <c r="J9" s="1" t="s">
        <v>15</v>
      </c>
      <c r="K9" s="22">
        <f t="shared" si="1"/>
        <v>0.17</v>
      </c>
      <c r="L9" s="22">
        <f t="shared" si="2"/>
        <v>0.18</v>
      </c>
      <c r="M9" s="22">
        <f t="shared" si="3"/>
        <v>0.18</v>
      </c>
      <c r="N9" s="22">
        <f t="shared" si="4"/>
        <v>0.18</v>
      </c>
      <c r="O9" s="22">
        <f t="shared" si="5"/>
        <v>0.18</v>
      </c>
      <c r="P9" s="22">
        <f t="shared" si="26"/>
        <v>0.18</v>
      </c>
      <c r="Q9" s="22">
        <f t="shared" si="6"/>
        <v>0.16</v>
      </c>
      <c r="R9" s="22">
        <f t="shared" si="7"/>
        <v>0.18</v>
      </c>
      <c r="S9" s="22">
        <f t="shared" si="8"/>
        <v>0.18</v>
      </c>
      <c r="T9" s="22">
        <f t="shared" si="9"/>
        <v>0.19</v>
      </c>
      <c r="U9" s="22">
        <f t="shared" si="10"/>
        <v>0.18</v>
      </c>
      <c r="V9" s="22">
        <f t="shared" si="11"/>
        <v>0.18</v>
      </c>
      <c r="W9" s="22">
        <f t="shared" si="12"/>
        <v>0.17</v>
      </c>
      <c r="X9" s="22">
        <f t="shared" si="13"/>
        <v>0.18</v>
      </c>
      <c r="Y9" s="22">
        <f t="shared" si="14"/>
        <v>0.15</v>
      </c>
      <c r="Z9" s="22">
        <f t="shared" si="15"/>
        <v>0.17</v>
      </c>
      <c r="AA9" s="22">
        <f t="shared" si="16"/>
        <v>0.16</v>
      </c>
      <c r="AB9" s="22">
        <f t="shared" si="17"/>
        <v>0.17</v>
      </c>
      <c r="AC9" s="22">
        <f t="shared" si="18"/>
        <v>0.18</v>
      </c>
      <c r="AD9" s="22">
        <f t="shared" si="19"/>
        <v>0.21</v>
      </c>
      <c r="AE9" s="22">
        <f t="shared" si="20"/>
        <v>0.16</v>
      </c>
      <c r="AF9" s="22">
        <f t="shared" si="21"/>
        <v>0.17</v>
      </c>
      <c r="AG9" s="22">
        <f t="shared" si="22"/>
        <v>0.15</v>
      </c>
      <c r="AH9" s="22">
        <f t="shared" si="23"/>
        <v>0.16</v>
      </c>
      <c r="AI9" s="22">
        <f t="shared" si="24"/>
        <v>0.18</v>
      </c>
      <c r="AJ9" s="22">
        <f t="shared" si="25"/>
        <v>0.16</v>
      </c>
    </row>
    <row r="10" spans="1:36" ht="12.95" customHeight="1">
      <c r="A10" s="21">
        <v>437</v>
      </c>
      <c r="B10" s="78" t="s">
        <v>587</v>
      </c>
      <c r="C10" s="79"/>
      <c r="D10" s="21">
        <v>32</v>
      </c>
      <c r="E10" s="21">
        <v>19</v>
      </c>
      <c r="F10" s="4">
        <f t="shared" si="0"/>
        <v>0.7</v>
      </c>
      <c r="G10" s="5"/>
      <c r="H10" s="21" t="s">
        <v>594</v>
      </c>
      <c r="I10" s="21" t="s">
        <v>595</v>
      </c>
      <c r="J10" s="1" t="s">
        <v>15</v>
      </c>
      <c r="K10" s="22">
        <f t="shared" si="1"/>
        <v>0.63</v>
      </c>
      <c r="L10" s="22">
        <f t="shared" si="2"/>
        <v>0.72</v>
      </c>
      <c r="M10" s="22">
        <f t="shared" si="3"/>
        <v>0.7</v>
      </c>
      <c r="N10" s="22">
        <f t="shared" si="4"/>
        <v>0.7</v>
      </c>
      <c r="O10" s="22">
        <f t="shared" si="5"/>
        <v>0.71</v>
      </c>
      <c r="P10" s="22">
        <f t="shared" si="26"/>
        <v>0.7</v>
      </c>
      <c r="Q10" s="22">
        <f t="shared" si="6"/>
        <v>0.64</v>
      </c>
      <c r="R10" s="22">
        <f t="shared" si="7"/>
        <v>0.74</v>
      </c>
      <c r="S10" s="22">
        <f t="shared" si="8"/>
        <v>0.71</v>
      </c>
      <c r="T10" s="22">
        <f t="shared" si="9"/>
        <v>0.72</v>
      </c>
      <c r="U10" s="22">
        <f t="shared" si="10"/>
        <v>0.72</v>
      </c>
      <c r="V10" s="22">
        <f t="shared" si="11"/>
        <v>0.77</v>
      </c>
      <c r="W10" s="22">
        <f t="shared" si="12"/>
        <v>0.7</v>
      </c>
      <c r="X10" s="22">
        <f t="shared" si="13"/>
        <v>0.7</v>
      </c>
      <c r="Y10" s="22">
        <f t="shared" si="14"/>
        <v>0.68</v>
      </c>
      <c r="Z10" s="22">
        <f t="shared" si="15"/>
        <v>0.7</v>
      </c>
      <c r="AA10" s="22">
        <f t="shared" si="16"/>
        <v>0.62</v>
      </c>
      <c r="AB10" s="22">
        <f t="shared" si="17"/>
        <v>0.77</v>
      </c>
      <c r="AC10" s="22">
        <f t="shared" si="18"/>
        <v>0.75</v>
      </c>
      <c r="AD10" s="22">
        <f t="shared" si="19"/>
        <v>0.75</v>
      </c>
      <c r="AE10" s="22">
        <f t="shared" si="20"/>
        <v>0.68</v>
      </c>
      <c r="AF10" s="22">
        <f t="shared" si="21"/>
        <v>0.75</v>
      </c>
      <c r="AG10" s="22">
        <f t="shared" si="22"/>
        <v>0.63</v>
      </c>
      <c r="AH10" s="22">
        <f t="shared" si="23"/>
        <v>0.68</v>
      </c>
      <c r="AI10" s="22">
        <f t="shared" si="24"/>
        <v>0.7</v>
      </c>
      <c r="AJ10" s="22">
        <f t="shared" si="25"/>
        <v>0.68</v>
      </c>
    </row>
    <row r="11" spans="1:36" ht="12.95" customHeight="1">
      <c r="A11" s="21">
        <v>438</v>
      </c>
      <c r="B11" s="78" t="s">
        <v>587</v>
      </c>
      <c r="C11" s="79"/>
      <c r="D11" s="21">
        <v>62</v>
      </c>
      <c r="E11" s="21">
        <v>30</v>
      </c>
      <c r="F11" s="4">
        <f t="shared" si="0"/>
        <v>3.64</v>
      </c>
      <c r="G11" s="5"/>
      <c r="H11" s="21"/>
      <c r="I11" s="21"/>
      <c r="J11" s="1" t="s">
        <v>15</v>
      </c>
      <c r="K11" s="22">
        <f t="shared" si="1"/>
        <v>3.19</v>
      </c>
      <c r="L11" s="22">
        <f t="shared" si="2"/>
        <v>3.94</v>
      </c>
      <c r="M11" s="22">
        <f t="shared" si="3"/>
        <v>3.79</v>
      </c>
      <c r="N11" s="22">
        <f t="shared" si="4"/>
        <v>3.65</v>
      </c>
      <c r="O11" s="22">
        <f t="shared" si="5"/>
        <v>3.64</v>
      </c>
      <c r="P11" s="22">
        <f t="shared" si="26"/>
        <v>3.64</v>
      </c>
      <c r="Q11" s="22">
        <f t="shared" si="6"/>
        <v>3.34</v>
      </c>
      <c r="R11" s="22">
        <f t="shared" si="7"/>
        <v>4.13</v>
      </c>
      <c r="S11" s="22">
        <f t="shared" si="8"/>
        <v>3.86</v>
      </c>
      <c r="T11" s="22">
        <f t="shared" si="9"/>
        <v>4.03</v>
      </c>
      <c r="U11" s="22">
        <f t="shared" si="10"/>
        <v>4.03</v>
      </c>
      <c r="V11" s="22">
        <f t="shared" si="11"/>
        <v>4.28</v>
      </c>
      <c r="W11" s="22">
        <f t="shared" si="12"/>
        <v>3.65</v>
      </c>
      <c r="X11" s="22">
        <f t="shared" si="13"/>
        <v>3.69</v>
      </c>
      <c r="Y11" s="22">
        <f t="shared" si="14"/>
        <v>4</v>
      </c>
      <c r="Z11" s="22">
        <f t="shared" si="15"/>
        <v>4</v>
      </c>
      <c r="AA11" s="22">
        <f t="shared" si="16"/>
        <v>3.16</v>
      </c>
      <c r="AB11" s="22">
        <f t="shared" si="17"/>
        <v>4.5</v>
      </c>
      <c r="AC11" s="22">
        <f t="shared" si="18"/>
        <v>4.3099999999999996</v>
      </c>
      <c r="AD11" s="22">
        <f t="shared" si="19"/>
        <v>3.63</v>
      </c>
      <c r="AE11" s="22">
        <f t="shared" si="20"/>
        <v>3.95</v>
      </c>
      <c r="AF11" s="22">
        <f t="shared" si="21"/>
        <v>3.95</v>
      </c>
      <c r="AG11" s="22">
        <f t="shared" si="22"/>
        <v>3.37</v>
      </c>
      <c r="AH11" s="22">
        <f t="shared" si="23"/>
        <v>3.8</v>
      </c>
      <c r="AI11" s="22">
        <f t="shared" si="24"/>
        <v>3.64</v>
      </c>
      <c r="AJ11" s="22">
        <f t="shared" si="25"/>
        <v>3.64</v>
      </c>
    </row>
    <row r="12" spans="1:36" ht="12.95" customHeight="1">
      <c r="A12" s="21">
        <v>439</v>
      </c>
      <c r="B12" s="78" t="s">
        <v>587</v>
      </c>
      <c r="C12" s="79"/>
      <c r="D12" s="21">
        <v>12</v>
      </c>
      <c r="E12" s="21">
        <v>6</v>
      </c>
      <c r="F12" s="4">
        <f t="shared" si="0"/>
        <v>0.03</v>
      </c>
      <c r="G12" s="5" t="s">
        <v>591</v>
      </c>
      <c r="H12" s="21" t="s">
        <v>593</v>
      </c>
      <c r="I12" s="21" t="s">
        <v>592</v>
      </c>
      <c r="J12" s="1" t="s">
        <v>15</v>
      </c>
      <c r="K12" s="22">
        <f t="shared" si="1"/>
        <v>0.04</v>
      </c>
      <c r="L12" s="22">
        <f t="shared" si="2"/>
        <v>0.03</v>
      </c>
      <c r="M12" s="22">
        <f t="shared" si="3"/>
        <v>0.03</v>
      </c>
      <c r="N12" s="22">
        <f t="shared" si="4"/>
        <v>0.04</v>
      </c>
      <c r="O12" s="22">
        <f t="shared" si="5"/>
        <v>0.04</v>
      </c>
      <c r="P12" s="22">
        <f t="shared" si="26"/>
        <v>0.03</v>
      </c>
      <c r="Q12" s="22">
        <f t="shared" si="6"/>
        <v>0.04</v>
      </c>
      <c r="R12" s="22">
        <f t="shared" si="7"/>
        <v>0.04</v>
      </c>
      <c r="S12" s="22">
        <f t="shared" si="8"/>
        <v>0.03</v>
      </c>
      <c r="T12" s="22">
        <f t="shared" si="9"/>
        <v>0.03</v>
      </c>
      <c r="U12" s="22">
        <f t="shared" si="10"/>
        <v>0.04</v>
      </c>
      <c r="V12" s="22">
        <f t="shared" si="11"/>
        <v>0.04</v>
      </c>
      <c r="W12" s="22">
        <f t="shared" si="12"/>
        <v>0.04</v>
      </c>
      <c r="X12" s="22">
        <f t="shared" si="13"/>
        <v>0.04</v>
      </c>
      <c r="Y12" s="22">
        <f t="shared" si="14"/>
        <v>0.03</v>
      </c>
      <c r="Z12" s="22">
        <f t="shared" si="15"/>
        <v>0.04</v>
      </c>
      <c r="AA12" s="22">
        <f t="shared" si="16"/>
        <v>0.03</v>
      </c>
      <c r="AB12" s="22">
        <f t="shared" si="17"/>
        <v>0.03</v>
      </c>
      <c r="AC12" s="22">
        <f t="shared" si="18"/>
        <v>0.03</v>
      </c>
      <c r="AD12" s="22">
        <f t="shared" si="19"/>
        <v>0.04</v>
      </c>
      <c r="AE12" s="22">
        <f t="shared" si="20"/>
        <v>0.03</v>
      </c>
      <c r="AF12" s="22">
        <f t="shared" si="21"/>
        <v>0.03</v>
      </c>
      <c r="AG12" s="22">
        <f t="shared" si="22"/>
        <v>0.04</v>
      </c>
      <c r="AH12" s="22">
        <f t="shared" si="23"/>
        <v>0.03</v>
      </c>
      <c r="AI12" s="22">
        <f t="shared" si="24"/>
        <v>0.04</v>
      </c>
      <c r="AJ12" s="22">
        <f t="shared" si="25"/>
        <v>0.03</v>
      </c>
    </row>
    <row r="13" spans="1:36" ht="12.95" customHeight="1">
      <c r="A13" s="21">
        <v>440</v>
      </c>
      <c r="B13" s="78" t="s">
        <v>588</v>
      </c>
      <c r="C13" s="79"/>
      <c r="D13" s="21">
        <v>24</v>
      </c>
      <c r="E13" s="21">
        <v>17</v>
      </c>
      <c r="F13" s="4">
        <f t="shared" si="0"/>
        <v>0.35</v>
      </c>
      <c r="G13" s="5"/>
      <c r="H13" s="21"/>
      <c r="I13" s="21"/>
      <c r="J13" s="1" t="s">
        <v>15</v>
      </c>
      <c r="K13" s="22">
        <f t="shared" si="1"/>
        <v>0.34</v>
      </c>
      <c r="L13" s="22">
        <f t="shared" si="2"/>
        <v>0.38</v>
      </c>
      <c r="M13" s="22">
        <f t="shared" si="3"/>
        <v>0.37</v>
      </c>
      <c r="N13" s="22">
        <f t="shared" si="4"/>
        <v>0.37</v>
      </c>
      <c r="O13" s="22">
        <f t="shared" si="5"/>
        <v>0.38</v>
      </c>
      <c r="P13" s="22">
        <f t="shared" si="26"/>
        <v>0.37</v>
      </c>
      <c r="Q13" s="22">
        <f t="shared" si="6"/>
        <v>0.34</v>
      </c>
      <c r="R13" s="22">
        <f t="shared" si="7"/>
        <v>0.38</v>
      </c>
      <c r="S13" s="22">
        <f t="shared" si="8"/>
        <v>0.38</v>
      </c>
      <c r="T13" s="22">
        <f t="shared" si="9"/>
        <v>0.38</v>
      </c>
      <c r="U13" s="22">
        <f t="shared" si="10"/>
        <v>0.38</v>
      </c>
      <c r="V13" s="22">
        <f t="shared" si="11"/>
        <v>0.4</v>
      </c>
      <c r="W13" s="22">
        <f t="shared" si="12"/>
        <v>0.37</v>
      </c>
      <c r="X13" s="22">
        <f t="shared" si="13"/>
        <v>0.37</v>
      </c>
      <c r="Y13" s="22">
        <f t="shared" si="14"/>
        <v>0.34</v>
      </c>
      <c r="Z13" s="22">
        <f t="shared" si="15"/>
        <v>0.37</v>
      </c>
      <c r="AA13" s="22">
        <f t="shared" si="16"/>
        <v>0.33</v>
      </c>
      <c r="AB13" s="22">
        <f t="shared" si="17"/>
        <v>0.39</v>
      </c>
      <c r="AC13" s="22">
        <f t="shared" si="18"/>
        <v>0.39</v>
      </c>
      <c r="AD13" s="22">
        <f t="shared" si="19"/>
        <v>0.41</v>
      </c>
      <c r="AE13" s="22">
        <f t="shared" si="20"/>
        <v>0.35</v>
      </c>
      <c r="AF13" s="22">
        <f t="shared" si="21"/>
        <v>0.39</v>
      </c>
      <c r="AG13" s="22">
        <f t="shared" si="22"/>
        <v>0.33</v>
      </c>
      <c r="AH13" s="22">
        <f t="shared" si="23"/>
        <v>0.35</v>
      </c>
      <c r="AI13" s="22">
        <f t="shared" si="24"/>
        <v>0.37</v>
      </c>
      <c r="AJ13" s="22">
        <f t="shared" si="25"/>
        <v>0.35</v>
      </c>
    </row>
    <row r="14" spans="1:36" ht="12.95" customHeight="1">
      <c r="A14" s="21">
        <v>441</v>
      </c>
      <c r="B14" s="78" t="s">
        <v>589</v>
      </c>
      <c r="C14" s="79"/>
      <c r="D14" s="21">
        <v>52</v>
      </c>
      <c r="E14" s="21">
        <v>27</v>
      </c>
      <c r="F14" s="4">
        <f t="shared" si="0"/>
        <v>2.54</v>
      </c>
      <c r="G14" s="5"/>
      <c r="H14" s="21" t="s">
        <v>594</v>
      </c>
      <c r="I14" s="21" t="s">
        <v>595</v>
      </c>
      <c r="J14" s="1" t="s">
        <v>15</v>
      </c>
      <c r="K14" s="22">
        <f t="shared" si="1"/>
        <v>2.11</v>
      </c>
      <c r="L14" s="22">
        <f t="shared" si="2"/>
        <v>2.5499999999999998</v>
      </c>
      <c r="M14" s="22">
        <f t="shared" si="3"/>
        <v>2.4700000000000002</v>
      </c>
      <c r="N14" s="22">
        <f t="shared" si="4"/>
        <v>2.4</v>
      </c>
      <c r="O14" s="22">
        <f t="shared" si="5"/>
        <v>2.39</v>
      </c>
      <c r="P14" s="22">
        <f t="shared" si="26"/>
        <v>2.39</v>
      </c>
      <c r="Q14" s="22">
        <f t="shared" si="6"/>
        <v>2.19</v>
      </c>
      <c r="R14" s="22">
        <f t="shared" si="7"/>
        <v>2.66</v>
      </c>
      <c r="S14" s="22">
        <f t="shared" si="8"/>
        <v>2.5</v>
      </c>
      <c r="T14" s="22">
        <f t="shared" si="9"/>
        <v>2.6</v>
      </c>
      <c r="U14" s="22">
        <f t="shared" si="10"/>
        <v>2.6</v>
      </c>
      <c r="V14" s="22">
        <f t="shared" si="11"/>
        <v>2.75</v>
      </c>
      <c r="W14" s="22">
        <f t="shared" si="12"/>
        <v>2.39</v>
      </c>
      <c r="X14" s="22">
        <f t="shared" si="13"/>
        <v>2.41</v>
      </c>
      <c r="Y14" s="22">
        <f t="shared" si="14"/>
        <v>2.54</v>
      </c>
      <c r="Z14" s="22">
        <f t="shared" si="15"/>
        <v>2.54</v>
      </c>
      <c r="AA14" s="22">
        <f t="shared" si="16"/>
        <v>2.08</v>
      </c>
      <c r="AB14" s="22">
        <f t="shared" si="17"/>
        <v>2.86</v>
      </c>
      <c r="AC14" s="22">
        <f t="shared" si="18"/>
        <v>2.76</v>
      </c>
      <c r="AD14" s="22">
        <f t="shared" si="19"/>
        <v>2.4300000000000002</v>
      </c>
      <c r="AE14" s="22">
        <f t="shared" si="20"/>
        <v>2.52</v>
      </c>
      <c r="AF14" s="22">
        <f t="shared" si="21"/>
        <v>2.52</v>
      </c>
      <c r="AG14" s="22">
        <f t="shared" si="22"/>
        <v>2.19</v>
      </c>
      <c r="AH14" s="22">
        <f t="shared" si="23"/>
        <v>2.44</v>
      </c>
      <c r="AI14" s="22">
        <f t="shared" si="24"/>
        <v>2.39</v>
      </c>
      <c r="AJ14" s="22">
        <f t="shared" si="25"/>
        <v>2.39</v>
      </c>
    </row>
    <row r="15" spans="1:36" ht="12.95" customHeight="1">
      <c r="A15" s="21">
        <v>442</v>
      </c>
      <c r="B15" s="78" t="s">
        <v>590</v>
      </c>
      <c r="C15" s="79"/>
      <c r="D15" s="21">
        <v>20</v>
      </c>
      <c r="E15" s="21">
        <v>17</v>
      </c>
      <c r="F15" s="4">
        <f t="shared" si="0"/>
        <v>0.25</v>
      </c>
      <c r="G15" s="5"/>
      <c r="H15" s="21" t="s">
        <v>594</v>
      </c>
      <c r="I15" s="21" t="s">
        <v>595</v>
      </c>
      <c r="J15" s="1" t="s">
        <v>15</v>
      </c>
      <c r="K15" s="22">
        <f t="shared" si="1"/>
        <v>0.25</v>
      </c>
      <c r="L15" s="22">
        <f t="shared" si="2"/>
        <v>0.27</v>
      </c>
      <c r="M15" s="22">
        <f t="shared" si="3"/>
        <v>0.27</v>
      </c>
      <c r="N15" s="22">
        <f t="shared" si="4"/>
        <v>0.27</v>
      </c>
      <c r="O15" s="22">
        <f t="shared" si="5"/>
        <v>0.27</v>
      </c>
      <c r="P15" s="22">
        <f t="shared" si="26"/>
        <v>0.27</v>
      </c>
      <c r="Q15" s="22">
        <f t="shared" si="6"/>
        <v>0.25</v>
      </c>
      <c r="R15" s="22">
        <f t="shared" si="7"/>
        <v>0.27</v>
      </c>
      <c r="S15" s="22">
        <f t="shared" si="8"/>
        <v>0.27</v>
      </c>
      <c r="T15" s="22">
        <f t="shared" si="9"/>
        <v>0.28000000000000003</v>
      </c>
      <c r="U15" s="22">
        <f t="shared" si="10"/>
        <v>0.27</v>
      </c>
      <c r="V15" s="22">
        <f t="shared" si="11"/>
        <v>0.28000000000000003</v>
      </c>
      <c r="W15" s="22">
        <f t="shared" si="12"/>
        <v>0.26</v>
      </c>
      <c r="X15" s="22">
        <f t="shared" si="13"/>
        <v>0.27</v>
      </c>
      <c r="Y15" s="22">
        <f t="shared" si="14"/>
        <v>0.24</v>
      </c>
      <c r="Z15" s="22">
        <f t="shared" si="15"/>
        <v>0.26</v>
      </c>
      <c r="AA15" s="22">
        <f t="shared" si="16"/>
        <v>0.24</v>
      </c>
      <c r="AB15" s="22">
        <f t="shared" si="17"/>
        <v>0.27</v>
      </c>
      <c r="AC15" s="22">
        <f t="shared" si="18"/>
        <v>0.27</v>
      </c>
      <c r="AD15" s="22">
        <f t="shared" si="19"/>
        <v>0.31</v>
      </c>
      <c r="AE15" s="22">
        <f t="shared" si="20"/>
        <v>0.25</v>
      </c>
      <c r="AF15" s="22">
        <f t="shared" si="21"/>
        <v>0.27</v>
      </c>
      <c r="AG15" s="22">
        <f t="shared" si="22"/>
        <v>0.23</v>
      </c>
      <c r="AH15" s="22">
        <f t="shared" si="23"/>
        <v>0.25</v>
      </c>
      <c r="AI15" s="22">
        <f t="shared" si="24"/>
        <v>0.27</v>
      </c>
      <c r="AJ15" s="22">
        <f t="shared" si="25"/>
        <v>0.25</v>
      </c>
    </row>
    <row r="16" spans="1:36" ht="12.95" customHeight="1">
      <c r="A16" s="21"/>
      <c r="B16" s="78"/>
      <c r="C16" s="79"/>
      <c r="D16" s="21"/>
      <c r="E16" s="21"/>
      <c r="F16" s="4" t="str">
        <f t="shared" si="0"/>
        <v/>
      </c>
      <c r="G16" s="5"/>
      <c r="H16" s="21"/>
      <c r="I16" s="21"/>
      <c r="J16" s="1" t="s">
        <v>15</v>
      </c>
      <c r="K16" s="22" t="e">
        <f t="shared" si="1"/>
        <v>#NUM!</v>
      </c>
      <c r="L16" s="22" t="e">
        <f t="shared" si="2"/>
        <v>#NUM!</v>
      </c>
      <c r="M16" s="22" t="e">
        <f t="shared" si="3"/>
        <v>#NUM!</v>
      </c>
      <c r="N16" s="22" t="e">
        <f t="shared" si="4"/>
        <v>#NUM!</v>
      </c>
      <c r="O16" s="22" t="e">
        <f t="shared" si="5"/>
        <v>#NUM!</v>
      </c>
      <c r="P16" s="22" t="e">
        <f t="shared" si="26"/>
        <v>#N/A</v>
      </c>
      <c r="Q16" s="22" t="e">
        <f t="shared" si="6"/>
        <v>#NUM!</v>
      </c>
      <c r="R16" s="22" t="e">
        <f t="shared" si="7"/>
        <v>#NUM!</v>
      </c>
      <c r="S16" s="22" t="e">
        <f t="shared" si="8"/>
        <v>#NUM!</v>
      </c>
      <c r="T16" s="22" t="e">
        <f t="shared" si="9"/>
        <v>#NUM!</v>
      </c>
      <c r="U16" s="22" t="e">
        <f t="shared" si="10"/>
        <v>#N/A</v>
      </c>
      <c r="V16" s="22" t="e">
        <f t="shared" si="11"/>
        <v>#NUM!</v>
      </c>
      <c r="W16" s="22" t="e">
        <f t="shared" si="12"/>
        <v>#NUM!</v>
      </c>
      <c r="X16" s="22" t="e">
        <f t="shared" si="13"/>
        <v>#NUM!</v>
      </c>
      <c r="Y16" s="22" t="e">
        <f t="shared" si="14"/>
        <v>#NUM!</v>
      </c>
      <c r="Z16" s="22" t="e">
        <f t="shared" si="15"/>
        <v>#N/A</v>
      </c>
      <c r="AA16" s="22" t="e">
        <f t="shared" si="16"/>
        <v>#NUM!</v>
      </c>
      <c r="AB16" s="22" t="e">
        <f t="shared" si="17"/>
        <v>#NUM!</v>
      </c>
      <c r="AC16" s="22" t="e">
        <f t="shared" si="18"/>
        <v>#NUM!</v>
      </c>
      <c r="AD16" s="22" t="e">
        <f t="shared" si="19"/>
        <v>#NUM!</v>
      </c>
      <c r="AE16" s="22" t="e">
        <f t="shared" si="20"/>
        <v>#NUM!</v>
      </c>
      <c r="AF16" s="22" t="e">
        <f t="shared" si="21"/>
        <v>#N/A</v>
      </c>
      <c r="AG16" s="22" t="e">
        <f t="shared" si="22"/>
        <v>#NUM!</v>
      </c>
      <c r="AH16" s="22" t="e">
        <f t="shared" si="23"/>
        <v>#NUM!</v>
      </c>
      <c r="AI16" s="22" t="e">
        <f t="shared" si="24"/>
        <v>#NUM!</v>
      </c>
      <c r="AJ16" s="22" t="e">
        <f t="shared" si="25"/>
        <v>#N/A</v>
      </c>
    </row>
    <row r="17" spans="1:36" ht="12.95" customHeight="1">
      <c r="A17" s="21"/>
      <c r="B17" s="78"/>
      <c r="C17" s="79"/>
      <c r="D17" s="21"/>
      <c r="E17" s="21"/>
      <c r="F17" s="4" t="str">
        <f t="shared" si="0"/>
        <v/>
      </c>
      <c r="G17" s="5"/>
      <c r="H17" s="21"/>
      <c r="I17" s="21"/>
      <c r="J17" s="1" t="s">
        <v>15</v>
      </c>
      <c r="K17" s="22" t="e">
        <f t="shared" si="1"/>
        <v>#NUM!</v>
      </c>
      <c r="L17" s="22" t="e">
        <f t="shared" si="2"/>
        <v>#NUM!</v>
      </c>
      <c r="M17" s="22" t="e">
        <f t="shared" si="3"/>
        <v>#NUM!</v>
      </c>
      <c r="N17" s="22" t="e">
        <f t="shared" si="4"/>
        <v>#NUM!</v>
      </c>
      <c r="O17" s="22" t="e">
        <f t="shared" si="5"/>
        <v>#NUM!</v>
      </c>
      <c r="P17" s="22" t="e">
        <f t="shared" si="26"/>
        <v>#N/A</v>
      </c>
      <c r="Q17" s="22" t="e">
        <f t="shared" si="6"/>
        <v>#NUM!</v>
      </c>
      <c r="R17" s="22" t="e">
        <f t="shared" si="7"/>
        <v>#NUM!</v>
      </c>
      <c r="S17" s="22" t="e">
        <f t="shared" si="8"/>
        <v>#NUM!</v>
      </c>
      <c r="T17" s="22" t="e">
        <f t="shared" si="9"/>
        <v>#NUM!</v>
      </c>
      <c r="U17" s="22" t="e">
        <f t="shared" si="10"/>
        <v>#N/A</v>
      </c>
      <c r="V17" s="22" t="e">
        <f t="shared" si="11"/>
        <v>#NUM!</v>
      </c>
      <c r="W17" s="22" t="e">
        <f t="shared" si="12"/>
        <v>#NUM!</v>
      </c>
      <c r="X17" s="22" t="e">
        <f t="shared" si="13"/>
        <v>#NUM!</v>
      </c>
      <c r="Y17" s="22" t="e">
        <f t="shared" si="14"/>
        <v>#NUM!</v>
      </c>
      <c r="Z17" s="22" t="e">
        <f t="shared" si="15"/>
        <v>#N/A</v>
      </c>
      <c r="AA17" s="22" t="e">
        <f t="shared" si="16"/>
        <v>#NUM!</v>
      </c>
      <c r="AB17" s="22" t="e">
        <f t="shared" si="17"/>
        <v>#NUM!</v>
      </c>
      <c r="AC17" s="22" t="e">
        <f t="shared" si="18"/>
        <v>#NUM!</v>
      </c>
      <c r="AD17" s="22" t="e">
        <f t="shared" si="19"/>
        <v>#NUM!</v>
      </c>
      <c r="AE17" s="22" t="e">
        <f t="shared" si="20"/>
        <v>#NUM!</v>
      </c>
      <c r="AF17" s="22" t="e">
        <f t="shared" si="21"/>
        <v>#N/A</v>
      </c>
      <c r="AG17" s="22" t="e">
        <f t="shared" si="22"/>
        <v>#NUM!</v>
      </c>
      <c r="AH17" s="22" t="e">
        <f t="shared" si="23"/>
        <v>#NUM!</v>
      </c>
      <c r="AI17" s="22" t="e">
        <f t="shared" si="24"/>
        <v>#NUM!</v>
      </c>
      <c r="AJ17" s="22" t="e">
        <f t="shared" si="25"/>
        <v>#N/A</v>
      </c>
    </row>
    <row r="18" spans="1:36" ht="12.95" customHeight="1">
      <c r="A18" s="21"/>
      <c r="B18" s="78"/>
      <c r="C18" s="79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596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1</v>
      </c>
      <c r="E47" s="13">
        <f>COUNTA(A4:A43)</f>
        <v>12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24</v>
      </c>
      <c r="D48" s="13">
        <f>IF(D47&gt;0,ROUND(SUMIF(G4:G43,"*下層*",E4:E43)/D47,0),"")</f>
        <v>6</v>
      </c>
      <c r="E48" s="13">
        <f>ROUND(SUM(E4:E43)/E47,0)</f>
        <v>22</v>
      </c>
      <c r="F48" s="12"/>
      <c r="G48" s="14">
        <f>C48</f>
        <v>24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43</v>
      </c>
      <c r="D49" s="13">
        <f>IF(D47&gt;0,ROUND(SUMIF(G4:G43,"*下層*",D4:D43)/D47,0),"")</f>
        <v>12</v>
      </c>
      <c r="E49" s="13">
        <f>ROUND(SUM(D4:D43)/E47,0)</f>
        <v>40</v>
      </c>
      <c r="F49" s="12"/>
      <c r="G49" s="14">
        <f>C49</f>
        <v>43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22.07</v>
      </c>
      <c r="D50" s="15">
        <f>SUMIF(G4:G43,"*下層*",F4:F43)</f>
        <v>0.03</v>
      </c>
      <c r="E50" s="4">
        <f>SUM(F4:F43)</f>
        <v>22.1</v>
      </c>
      <c r="F50" s="12"/>
      <c r="G50" s="16">
        <f>C50*100</f>
        <v>2207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形状比＝56、Sr＝13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5</v>
      </c>
      <c r="D54" s="13">
        <f>COUNTIF(H4:H43,"▲")</f>
        <v>1</v>
      </c>
      <c r="E54" s="13">
        <f>COUNTA(H4:H43)</f>
        <v>6</v>
      </c>
      <c r="F54" s="9"/>
      <c r="G54" s="14">
        <f>C54*100</f>
        <v>500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24</v>
      </c>
      <c r="D55" s="13">
        <f>IF(D54&gt;0,ROUND(SUMIF(H4:H43,"▲",E4:E43)/D54,0),"")</f>
        <v>6</v>
      </c>
      <c r="E55" s="13">
        <f>ROUND(SUMIF(H4:H43,"*",E4:E43)/E54,0)</f>
        <v>21</v>
      </c>
      <c r="F55" s="12"/>
      <c r="G55" s="14">
        <f>C55</f>
        <v>24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43</v>
      </c>
      <c r="D56" s="13">
        <f>IF(D54&gt;0,ROUND(SUMIF(H4:H43,"▲",D4:D43)/D54,0),"")</f>
        <v>12</v>
      </c>
      <c r="E56" s="13">
        <f>ROUND(SUMIF(H4:H43,"*",D4:D43)/E54,0)</f>
        <v>38</v>
      </c>
      <c r="F56" s="12"/>
      <c r="G56" s="14">
        <f>C56</f>
        <v>43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8.99</v>
      </c>
      <c r="D57" s="15">
        <f>SUMIF(H4:H43,"▲",F4:F43)</f>
        <v>0.03</v>
      </c>
      <c r="E57" s="15">
        <f>SUM(C57:D57)</f>
        <v>9.02</v>
      </c>
      <c r="F57" s="12"/>
      <c r="G57" s="18">
        <f>C57*100</f>
        <v>899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45.5</v>
      </c>
      <c r="D61" s="19">
        <f>IF(D47&gt;0,ROUND(D54/D47*100,1),"")</f>
        <v>100</v>
      </c>
      <c r="E61" s="19">
        <f>ROUND(E54/E47*100,1)</f>
        <v>50</v>
      </c>
      <c r="F61" s="9"/>
      <c r="G61" s="12"/>
      <c r="H61" s="9"/>
      <c r="I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40.700000000000003</v>
      </c>
      <c r="D62" s="19">
        <f>IF(D47&gt;0,ROUND(D57/D50*100,1),"")</f>
        <v>100</v>
      </c>
      <c r="E62" s="19">
        <f>ROUND(E57/E50*100,1)</f>
        <v>40.799999999999997</v>
      </c>
      <c r="F62" s="9"/>
      <c r="G62" s="9"/>
      <c r="H62" s="9"/>
      <c r="I62" s="7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75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0</v>
      </c>
      <c r="E66" s="13">
        <f>SUM(C66:D66)</f>
        <v>6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24</v>
      </c>
      <c r="D67" s="13" t="str">
        <f>IF(D66&gt;0,ROUND(SUMIFS(E4:E43,G4:G43,"*下層*",H4:H43,"")/D66,0),"")</f>
        <v/>
      </c>
      <c r="E67" s="13">
        <f>IF(E66&gt;0,ROUND(SUMIF(H4:H43,"",E4:E43)/E66,0),"")</f>
        <v>24</v>
      </c>
      <c r="F67" s="12"/>
      <c r="G67" s="14">
        <f>C67</f>
        <v>24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43</v>
      </c>
      <c r="D68" s="13" t="str">
        <f>IF(D66&gt;0,ROUND(SUMIFS(D4:D43,G4:G43,"*下層*",H4:H43,"")/D66,0),"")</f>
        <v/>
      </c>
      <c r="E68" s="13">
        <f>IF(E66&gt;0,ROUND(SUMIF(H4:H43,"",D4:D43)/E66,0),"")</f>
        <v>43</v>
      </c>
      <c r="F68" s="12"/>
      <c r="G68" s="14">
        <f>C68</f>
        <v>43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13.08</v>
      </c>
      <c r="D69" s="15" t="str">
        <f>IF(D66&gt;0,D50-D57,"")</f>
        <v/>
      </c>
      <c r="E69" s="4">
        <f>SUM(C69:D69)</f>
        <v>13.08</v>
      </c>
      <c r="F69" s="12"/>
      <c r="G69" s="16">
        <f>C69*100</f>
        <v>1308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形状比＝56、Sr＝17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3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5" priority="16" stopIfTrue="1">
      <formula>AND(($H4="スギ"),(#REF!&lt;12))</formula>
    </cfRule>
  </conditionalFormatting>
  <conditionalFormatting sqref="L4:L43">
    <cfRule type="expression" dxfId="14" priority="15" stopIfTrue="1">
      <formula>AND(($H4="スギ"),(#REF!&lt;22),(#REF!&gt;=12))</formula>
    </cfRule>
  </conditionalFormatting>
  <conditionalFormatting sqref="M4:M43">
    <cfRule type="expression" dxfId="13" priority="14" stopIfTrue="1">
      <formula>AND(($H4="スギ"),(#REF!&lt;32),(#REF!&gt;=22))</formula>
    </cfRule>
  </conditionalFormatting>
  <conditionalFormatting sqref="N4:N43">
    <cfRule type="expression" dxfId="12" priority="13" stopIfTrue="1">
      <formula>AND(($H4="スギ"),(#REF!&lt;42),(#REF!&gt;=32))</formula>
    </cfRule>
  </conditionalFormatting>
  <conditionalFormatting sqref="S4:S43">
    <cfRule type="expression" dxfId="11" priority="9" stopIfTrue="1">
      <formula>AND(($H4="ヒノキ"),(#REF!&lt;32),(#REF!&gt;=22))</formula>
    </cfRule>
  </conditionalFormatting>
  <conditionalFormatting sqref="Z4:AF43 U4:U43 AJ4:AJ43 O4:P43">
    <cfRule type="expression" dxfId="10" priority="12" stopIfTrue="1">
      <formula>AND(($H4="スギ"),(#REF!&gt;=42))</formula>
    </cfRule>
  </conditionalFormatting>
  <conditionalFormatting sqref="Z4:AF43 AJ4:AJ43 T4:U43">
    <cfRule type="expression" dxfId="9" priority="8" stopIfTrue="1">
      <formula>AND(($H4="ヒノキ"),(#REF!&gt;=32))</formula>
    </cfRule>
  </conditionalFormatting>
  <conditionalFormatting sqref="AA4:AA43 Q4:Q43">
    <cfRule type="expression" dxfId="8" priority="11" stopIfTrue="1">
      <formula>AND(($H4="ヒノキ"),(#REF!&lt;12))</formula>
    </cfRule>
  </conditionalFormatting>
  <conditionalFormatting sqref="AA4:AA43 V4:V43">
    <cfRule type="expression" dxfId="7" priority="7" stopIfTrue="1">
      <formula>AND(($H4="アカマツ"),(#REF!&lt;12))</formula>
    </cfRule>
  </conditionalFormatting>
  <conditionalFormatting sqref="AB4:AB43 W4:W43">
    <cfRule type="expression" dxfId="6" priority="6" stopIfTrue="1">
      <formula>AND(($H4="アカマツ"),(#REF!&lt;22),(#REF!&gt;=12))</formula>
    </cfRule>
  </conditionalFormatting>
  <conditionalFormatting sqref="AB4:AE43 R4:R43">
    <cfRule type="expression" dxfId="5" priority="10" stopIfTrue="1">
      <formula>AND(($H4="ヒノキ"),(#REF!&lt;22),(#REF!&gt;=12))</formula>
    </cfRule>
  </conditionalFormatting>
  <conditionalFormatting sqref="AC4:AC43 X4:X43">
    <cfRule type="expression" dxfId="4" priority="5" stopIfTrue="1">
      <formula>AND(($H4="アカマツ"),(#REF!&lt;42),(#REF!&gt;=22))</formula>
    </cfRule>
  </conditionalFormatting>
  <conditionalFormatting sqref="AG4:AG43">
    <cfRule type="expression" dxfId="3" priority="3" stopIfTrue="1">
      <formula>AND(($H4&lt;&gt;"スギ"),($H4&lt;&gt;"ヒノキ"),($H4&lt;&gt;"アカマツ"),(#REF!&lt;12))</formula>
    </cfRule>
  </conditionalFormatting>
  <conditionalFormatting sqref="AH4:AH43">
    <cfRule type="expression" dxfId="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D91A-8720-4D0E-A086-BA6F6D8CEC74}">
  <sheetPr>
    <tabColor theme="9" tint="-0.249977111117893"/>
  </sheetPr>
  <dimension ref="A1:AJ120"/>
  <sheetViews>
    <sheetView showGridLines="0" view="pageBreakPreview" topLeftCell="A19" zoomScale="98" zoomScaleNormal="85" zoomScaleSheetLayoutView="98" workbookViewId="0">
      <selection activeCell="L55" sqref="L55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7.1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51</v>
      </c>
      <c r="B2" s="65"/>
      <c r="C2" s="65"/>
      <c r="D2" s="65"/>
      <c r="E2" s="65"/>
      <c r="F2" s="65"/>
      <c r="G2" s="65"/>
      <c r="H2" s="66" t="s">
        <v>94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1</v>
      </c>
      <c r="B4" s="78" t="s">
        <v>84</v>
      </c>
      <c r="C4" s="79"/>
      <c r="D4" s="21">
        <v>34</v>
      </c>
      <c r="E4" s="21">
        <v>22</v>
      </c>
      <c r="F4" s="4">
        <f t="shared" ref="F4:F43" si="0">IF(D4&gt;0,IF(B4="スギ",P4,IF(B4="ヒノキ",U4,IF(B4="アカマツ",Z4,IF(B4="カラマツ",AF4,AJ4)))),"")</f>
        <v>0.91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0.82</v>
      </c>
      <c r="L4" s="22">
        <f t="shared" ref="L4:L43" si="2">ROUND(10^(-5+0.73504+1.83346*LOG(D4)+1.06569*LOG(E4)),2)</f>
        <v>0.94</v>
      </c>
      <c r="M4" s="22">
        <f t="shared" ref="M4:M43" si="3">ROUND(10^(-5+0.71514+1.74357*LOG(D4)+1.17719*LOG(E4)),2)</f>
        <v>0.92</v>
      </c>
      <c r="N4" s="22">
        <f t="shared" ref="N4:N43" si="4">ROUND(10^(-5+0.82956+1.76381*LOG(D4)+1.06412*LOG(E4)),2)</f>
        <v>0.91</v>
      </c>
      <c r="O4" s="22">
        <f t="shared" ref="O4:O43" si="5">ROUND(10^(-5+0.88226+1.79204*LOG(D4)+0.99303*LOG(E4)),2)</f>
        <v>0.91</v>
      </c>
      <c r="P4" s="22">
        <f>HLOOKUP($D4,K$3:O$43,MATCH($A4,$A$3:$A$43,0),1)</f>
        <v>0.91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0.83</v>
      </c>
      <c r="R4" s="22">
        <f t="shared" ref="R4:R43" si="7">ROUND(10^(1.905709*LOG(D4)+1.011385*LOG(E4)-4.293729),2)</f>
        <v>0.96</v>
      </c>
      <c r="S4" s="22">
        <f t="shared" ref="S4:S43" si="8">ROUND(10^(1.771888*LOG(D4)+1.138415*LOG(E4)-4.271259),2)</f>
        <v>0.93</v>
      </c>
      <c r="T4" s="22">
        <f t="shared" ref="T4:T43" si="9">ROUND(10^(1.671519*LOG(D4)+1.363617*LOG(E4)-4.404407),2)</f>
        <v>0.97</v>
      </c>
      <c r="U4" s="22">
        <f t="shared" ref="U4:U43" si="10">HLOOKUP($D4,Q$3:T$43,MATCH($A4,$A$3:$A$43,0),1)</f>
        <v>0.97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0.99</v>
      </c>
      <c r="W4" s="22">
        <f t="shared" ref="W4:W43" si="12">ROUND(10^(-4.155639+1.847898*LOG(D4)+0.951955*LOG(E4)),2)</f>
        <v>0.9</v>
      </c>
      <c r="X4" s="22">
        <f t="shared" ref="X4:X43" si="13">ROUND(10^(-4.194535+1.804172*LOG(D4)+1.034248*LOG(E4)),2)</f>
        <v>0.91</v>
      </c>
      <c r="Y4" s="22">
        <f t="shared" ref="Y4:Y43" si="14">ROUND(10^(-4.42347+2.006485*LOG(D4)+0.967757*LOG(E4)),2)</f>
        <v>0.89</v>
      </c>
      <c r="Z4" s="22">
        <f t="shared" ref="Z4:Z43" si="15">HLOOKUP($D4,V$3:Y$43,MATCH($A4,$A$3:$A$43,0),1)</f>
        <v>0.91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0.79</v>
      </c>
      <c r="AB4" s="22">
        <f t="shared" ref="AB4:AB43" si="17">ROUND(10^(1.979213*LOG(D4)+0.998347*LOG(E4)-4.369281),2)</f>
        <v>1</v>
      </c>
      <c r="AC4" s="22">
        <f t="shared" ref="AC4:AC43" si="18">ROUND(10^(1.904401*LOG(D4)+1.062478*LOG(E4)-4.348104),2)</f>
        <v>0.99</v>
      </c>
      <c r="AD4" s="22">
        <f t="shared" ref="AD4:AD43" si="19">ROUND(10^(1.640825*LOG(D4)+1.080387*LOG(E4)-3.976731),2)</f>
        <v>0.97</v>
      </c>
      <c r="AE4" s="22">
        <f t="shared" ref="AE4:AE43" si="20">ROUND(10^(1.90887*LOG(D4)+1.088002*LOG(E4)-4.431495),2)</f>
        <v>0.9</v>
      </c>
      <c r="AF4" s="22">
        <f t="shared" ref="AF4:AF43" si="21">HLOOKUP($D4,AA$3:AE$43,MATCH($A4,$A$3:$A$43,0),1)</f>
        <v>0.97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0.81</v>
      </c>
      <c r="AH4" s="22">
        <f t="shared" ref="AH4:AH43" si="23">ROUND(10^(1.93813902*LOG(D4)+0.96697002*LOG(E4)-4.32216295),2)</f>
        <v>0.88</v>
      </c>
      <c r="AI4" s="22">
        <f t="shared" ref="AI4:AI43" si="24">ROUND(10^(1.82464098*LOG(D4)+0.97625989*LOG(E4)-4.15096808),2)</f>
        <v>0.9</v>
      </c>
      <c r="AJ4" s="22">
        <f t="shared" ref="AJ4:AJ43" si="25">HLOOKUP($D4,AG$3:AI$43,MATCH($A4,$A$3:$A$43,0),1)</f>
        <v>0.88</v>
      </c>
    </row>
    <row r="5" spans="1:36" ht="12.95" customHeight="1">
      <c r="A5" s="21">
        <v>2</v>
      </c>
      <c r="B5" s="78" t="s">
        <v>84</v>
      </c>
      <c r="C5" s="79"/>
      <c r="D5" s="21">
        <v>18</v>
      </c>
      <c r="E5" s="21">
        <v>15</v>
      </c>
      <c r="F5" s="4">
        <f t="shared" si="0"/>
        <v>0.19</v>
      </c>
      <c r="G5" s="5"/>
      <c r="H5" s="21" t="s">
        <v>71</v>
      </c>
      <c r="I5" s="21" t="s">
        <v>78</v>
      </c>
      <c r="J5" s="1" t="s">
        <v>15</v>
      </c>
      <c r="K5" s="22">
        <f t="shared" si="1"/>
        <v>0.18</v>
      </c>
      <c r="L5" s="22">
        <f t="shared" si="2"/>
        <v>0.19</v>
      </c>
      <c r="M5" s="22">
        <f t="shared" si="3"/>
        <v>0.19</v>
      </c>
      <c r="N5" s="22">
        <f t="shared" si="4"/>
        <v>0.2</v>
      </c>
      <c r="O5" s="22">
        <f t="shared" si="5"/>
        <v>0.2</v>
      </c>
      <c r="P5" s="22">
        <f t="shared" ref="P5:P43" si="26">HLOOKUP($D5,K$3:O$43,MATCH(A5,$A$3:$A$43,0),1)</f>
        <v>0.19</v>
      </c>
      <c r="Q5" s="22">
        <f t="shared" si="6"/>
        <v>0.18</v>
      </c>
      <c r="R5" s="22">
        <f t="shared" si="7"/>
        <v>0.19</v>
      </c>
      <c r="S5" s="22">
        <f t="shared" si="8"/>
        <v>0.2</v>
      </c>
      <c r="T5" s="22">
        <f t="shared" si="9"/>
        <v>0.2</v>
      </c>
      <c r="U5" s="22">
        <f t="shared" si="10"/>
        <v>0.19</v>
      </c>
      <c r="V5" s="22">
        <f t="shared" si="11"/>
        <v>0.2</v>
      </c>
      <c r="W5" s="22">
        <f t="shared" si="12"/>
        <v>0.19</v>
      </c>
      <c r="X5" s="22">
        <f t="shared" si="13"/>
        <v>0.19</v>
      </c>
      <c r="Y5" s="22">
        <f t="shared" si="14"/>
        <v>0.17</v>
      </c>
      <c r="Z5" s="22">
        <f t="shared" si="15"/>
        <v>0.19</v>
      </c>
      <c r="AA5" s="22">
        <f t="shared" si="16"/>
        <v>0.17</v>
      </c>
      <c r="AB5" s="22">
        <f t="shared" si="17"/>
        <v>0.19</v>
      </c>
      <c r="AC5" s="22">
        <f t="shared" si="18"/>
        <v>0.2</v>
      </c>
      <c r="AD5" s="22">
        <f t="shared" si="19"/>
        <v>0.23</v>
      </c>
      <c r="AE5" s="22">
        <f t="shared" si="20"/>
        <v>0.18</v>
      </c>
      <c r="AF5" s="22">
        <f t="shared" si="21"/>
        <v>0.19</v>
      </c>
      <c r="AG5" s="22">
        <f t="shared" si="22"/>
        <v>0.17</v>
      </c>
      <c r="AH5" s="22">
        <f t="shared" si="23"/>
        <v>0.18</v>
      </c>
      <c r="AI5" s="22">
        <f t="shared" si="24"/>
        <v>0.19</v>
      </c>
      <c r="AJ5" s="22">
        <f t="shared" si="25"/>
        <v>0.18</v>
      </c>
    </row>
    <row r="6" spans="1:36" ht="12.95" customHeight="1">
      <c r="A6" s="21">
        <v>3</v>
      </c>
      <c r="B6" s="78" t="s">
        <v>84</v>
      </c>
      <c r="C6" s="79"/>
      <c r="D6" s="21">
        <v>22</v>
      </c>
      <c r="E6" s="21">
        <v>16</v>
      </c>
      <c r="F6" s="4">
        <f t="shared" si="0"/>
        <v>0.3</v>
      </c>
      <c r="G6" s="5"/>
      <c r="H6" s="21"/>
      <c r="I6" s="21"/>
      <c r="J6" s="1" t="s">
        <v>15</v>
      </c>
      <c r="K6" s="22">
        <f t="shared" si="1"/>
        <v>0.28000000000000003</v>
      </c>
      <c r="L6" s="22">
        <f t="shared" si="2"/>
        <v>0.3</v>
      </c>
      <c r="M6" s="22">
        <f t="shared" si="3"/>
        <v>0.3</v>
      </c>
      <c r="N6" s="22">
        <f t="shared" si="4"/>
        <v>0.3</v>
      </c>
      <c r="O6" s="22">
        <f t="shared" si="5"/>
        <v>0.3</v>
      </c>
      <c r="P6" s="22">
        <f t="shared" si="26"/>
        <v>0.3</v>
      </c>
      <c r="Q6" s="22">
        <f t="shared" si="6"/>
        <v>0.28000000000000003</v>
      </c>
      <c r="R6" s="22">
        <f t="shared" si="7"/>
        <v>0.3</v>
      </c>
      <c r="S6" s="22">
        <f t="shared" si="8"/>
        <v>0.3</v>
      </c>
      <c r="T6" s="22">
        <f t="shared" si="9"/>
        <v>0.3</v>
      </c>
      <c r="U6" s="22">
        <f t="shared" si="10"/>
        <v>0.3</v>
      </c>
      <c r="V6" s="22">
        <f t="shared" si="11"/>
        <v>0.32</v>
      </c>
      <c r="W6" s="22">
        <f t="shared" si="12"/>
        <v>0.3</v>
      </c>
      <c r="X6" s="22">
        <f t="shared" si="13"/>
        <v>0.3</v>
      </c>
      <c r="Y6" s="22">
        <f t="shared" si="14"/>
        <v>0.27</v>
      </c>
      <c r="Z6" s="22">
        <f t="shared" si="15"/>
        <v>0.3</v>
      </c>
      <c r="AA6" s="22">
        <f t="shared" si="16"/>
        <v>0.27</v>
      </c>
      <c r="AB6" s="22">
        <f t="shared" si="17"/>
        <v>0.31</v>
      </c>
      <c r="AC6" s="22">
        <f t="shared" si="18"/>
        <v>0.31</v>
      </c>
      <c r="AD6" s="22">
        <f t="shared" si="19"/>
        <v>0.34</v>
      </c>
      <c r="AE6" s="22">
        <f t="shared" si="20"/>
        <v>0.28000000000000003</v>
      </c>
      <c r="AF6" s="22">
        <f t="shared" si="21"/>
        <v>0.31</v>
      </c>
      <c r="AG6" s="22">
        <f t="shared" si="22"/>
        <v>0.27</v>
      </c>
      <c r="AH6" s="22">
        <f t="shared" si="23"/>
        <v>0.28000000000000003</v>
      </c>
      <c r="AI6" s="22">
        <f t="shared" si="24"/>
        <v>0.3</v>
      </c>
      <c r="AJ6" s="22">
        <f t="shared" si="25"/>
        <v>0.28000000000000003</v>
      </c>
    </row>
    <row r="7" spans="1:36" ht="12.95" customHeight="1">
      <c r="A7" s="21">
        <v>4</v>
      </c>
      <c r="B7" s="78" t="s">
        <v>84</v>
      </c>
      <c r="C7" s="79"/>
      <c r="D7" s="21">
        <v>38</v>
      </c>
      <c r="E7" s="21">
        <v>22</v>
      </c>
      <c r="F7" s="4">
        <f t="shared" si="0"/>
        <v>1.1100000000000001</v>
      </c>
      <c r="G7" s="5"/>
      <c r="H7" s="21"/>
      <c r="I7" s="21"/>
      <c r="J7" s="1" t="s">
        <v>15</v>
      </c>
      <c r="K7" s="22">
        <f t="shared" si="1"/>
        <v>0.99</v>
      </c>
      <c r="L7" s="22">
        <f t="shared" si="2"/>
        <v>1.1499999999999999</v>
      </c>
      <c r="M7" s="22">
        <f t="shared" si="3"/>
        <v>1.1200000000000001</v>
      </c>
      <c r="N7" s="22">
        <f t="shared" si="4"/>
        <v>1.1100000000000001</v>
      </c>
      <c r="O7" s="22">
        <f t="shared" si="5"/>
        <v>1.1100000000000001</v>
      </c>
      <c r="P7" s="22">
        <f t="shared" si="26"/>
        <v>1.1100000000000001</v>
      </c>
      <c r="Q7" s="22">
        <f t="shared" si="6"/>
        <v>1.01</v>
      </c>
      <c r="R7" s="22">
        <f t="shared" si="7"/>
        <v>1.19</v>
      </c>
      <c r="S7" s="22">
        <f t="shared" si="8"/>
        <v>1.1399999999999999</v>
      </c>
      <c r="T7" s="22">
        <f t="shared" si="9"/>
        <v>1.17</v>
      </c>
      <c r="U7" s="22">
        <f t="shared" si="10"/>
        <v>1.17</v>
      </c>
      <c r="V7" s="22">
        <f t="shared" si="11"/>
        <v>1.23</v>
      </c>
      <c r="W7" s="22">
        <f t="shared" si="12"/>
        <v>1.1000000000000001</v>
      </c>
      <c r="X7" s="22">
        <f t="shared" si="13"/>
        <v>1.1100000000000001</v>
      </c>
      <c r="Y7" s="22">
        <f t="shared" si="14"/>
        <v>1.1100000000000001</v>
      </c>
      <c r="Z7" s="22">
        <f t="shared" si="15"/>
        <v>1.1100000000000001</v>
      </c>
      <c r="AA7" s="22">
        <f t="shared" si="16"/>
        <v>0.97</v>
      </c>
      <c r="AB7" s="22">
        <f t="shared" si="17"/>
        <v>1.25</v>
      </c>
      <c r="AC7" s="22">
        <f t="shared" si="18"/>
        <v>1.22</v>
      </c>
      <c r="AD7" s="22">
        <f t="shared" si="19"/>
        <v>1.1599999999999999</v>
      </c>
      <c r="AE7" s="22">
        <f t="shared" si="20"/>
        <v>1.1100000000000001</v>
      </c>
      <c r="AF7" s="22">
        <f t="shared" si="21"/>
        <v>1.1599999999999999</v>
      </c>
      <c r="AG7" s="22">
        <f t="shared" si="22"/>
        <v>1</v>
      </c>
      <c r="AH7" s="22">
        <f t="shared" si="23"/>
        <v>1.0900000000000001</v>
      </c>
      <c r="AI7" s="22">
        <f t="shared" si="24"/>
        <v>1.1000000000000001</v>
      </c>
      <c r="AJ7" s="22">
        <f t="shared" si="25"/>
        <v>1.0900000000000001</v>
      </c>
    </row>
    <row r="8" spans="1:36" ht="12.95" customHeight="1">
      <c r="A8" s="21">
        <v>5</v>
      </c>
      <c r="B8" s="78" t="s">
        <v>84</v>
      </c>
      <c r="C8" s="79"/>
      <c r="D8" s="21">
        <v>18</v>
      </c>
      <c r="E8" s="21">
        <v>17</v>
      </c>
      <c r="F8" s="4">
        <f t="shared" si="0"/>
        <v>0.22</v>
      </c>
      <c r="G8" s="5" t="s">
        <v>80</v>
      </c>
      <c r="H8" s="21" t="s">
        <v>71</v>
      </c>
      <c r="I8" s="21" t="s">
        <v>72</v>
      </c>
      <c r="J8" s="1" t="s">
        <v>15</v>
      </c>
      <c r="K8" s="22">
        <f t="shared" si="1"/>
        <v>0.21</v>
      </c>
      <c r="L8" s="22">
        <f t="shared" si="2"/>
        <v>0.22</v>
      </c>
      <c r="M8" s="22">
        <f t="shared" si="3"/>
        <v>0.23</v>
      </c>
      <c r="N8" s="22">
        <f t="shared" si="4"/>
        <v>0.23</v>
      </c>
      <c r="O8" s="22">
        <f t="shared" si="5"/>
        <v>0.23</v>
      </c>
      <c r="P8" s="22">
        <f t="shared" si="26"/>
        <v>0.22</v>
      </c>
      <c r="Q8" s="22">
        <f t="shared" si="6"/>
        <v>0.2</v>
      </c>
      <c r="R8" s="22">
        <f t="shared" si="7"/>
        <v>0.22</v>
      </c>
      <c r="S8" s="22">
        <f t="shared" si="8"/>
        <v>0.23</v>
      </c>
      <c r="T8" s="22">
        <f t="shared" si="9"/>
        <v>0.24</v>
      </c>
      <c r="U8" s="22">
        <f t="shared" si="10"/>
        <v>0.22</v>
      </c>
      <c r="V8" s="22">
        <f t="shared" si="11"/>
        <v>0.23</v>
      </c>
      <c r="W8" s="22">
        <f t="shared" si="12"/>
        <v>0.22</v>
      </c>
      <c r="X8" s="22">
        <f t="shared" si="13"/>
        <v>0.22</v>
      </c>
      <c r="Y8" s="22">
        <f t="shared" si="14"/>
        <v>0.19</v>
      </c>
      <c r="Z8" s="22">
        <f t="shared" si="15"/>
        <v>0.22</v>
      </c>
      <c r="AA8" s="22">
        <f t="shared" si="16"/>
        <v>0.2</v>
      </c>
      <c r="AB8" s="22">
        <f t="shared" si="17"/>
        <v>0.22</v>
      </c>
      <c r="AC8" s="22">
        <f t="shared" si="18"/>
        <v>0.22</v>
      </c>
      <c r="AD8" s="22">
        <f t="shared" si="19"/>
        <v>0.26</v>
      </c>
      <c r="AE8" s="22">
        <f t="shared" si="20"/>
        <v>0.2</v>
      </c>
      <c r="AF8" s="22">
        <f t="shared" si="21"/>
        <v>0.22</v>
      </c>
      <c r="AG8" s="22">
        <f t="shared" si="22"/>
        <v>0.19</v>
      </c>
      <c r="AH8" s="22">
        <f t="shared" si="23"/>
        <v>0.2</v>
      </c>
      <c r="AI8" s="22">
        <f t="shared" si="24"/>
        <v>0.22</v>
      </c>
      <c r="AJ8" s="22">
        <f t="shared" si="25"/>
        <v>0.2</v>
      </c>
    </row>
    <row r="9" spans="1:36" ht="12.95" customHeight="1">
      <c r="A9" s="21">
        <v>6</v>
      </c>
      <c r="B9" s="78" t="s">
        <v>84</v>
      </c>
      <c r="C9" s="79"/>
      <c r="D9" s="21">
        <v>16</v>
      </c>
      <c r="E9" s="21">
        <v>20</v>
      </c>
      <c r="F9" s="4">
        <f t="shared" si="0"/>
        <v>0.2</v>
      </c>
      <c r="G9" s="5"/>
      <c r="H9" s="21" t="s">
        <v>71</v>
      </c>
      <c r="I9" s="21" t="s">
        <v>70</v>
      </c>
      <c r="J9" s="1" t="s">
        <v>15</v>
      </c>
      <c r="K9" s="22">
        <f t="shared" si="1"/>
        <v>0.2</v>
      </c>
      <c r="L9" s="22">
        <f t="shared" si="2"/>
        <v>0.21</v>
      </c>
      <c r="M9" s="22">
        <f t="shared" si="3"/>
        <v>0.22</v>
      </c>
      <c r="N9" s="22">
        <f t="shared" si="4"/>
        <v>0.22</v>
      </c>
      <c r="O9" s="22">
        <f t="shared" si="5"/>
        <v>0.21</v>
      </c>
      <c r="P9" s="22">
        <f t="shared" si="26"/>
        <v>0.21</v>
      </c>
      <c r="Q9" s="22">
        <f t="shared" si="6"/>
        <v>0.19</v>
      </c>
      <c r="R9" s="22">
        <f t="shared" si="7"/>
        <v>0.21</v>
      </c>
      <c r="S9" s="22">
        <f t="shared" si="8"/>
        <v>0.22</v>
      </c>
      <c r="T9" s="22">
        <f t="shared" si="9"/>
        <v>0.24</v>
      </c>
      <c r="U9" s="22">
        <f t="shared" si="10"/>
        <v>0.21</v>
      </c>
      <c r="V9" s="22">
        <f t="shared" si="11"/>
        <v>0.21</v>
      </c>
      <c r="W9" s="22">
        <f t="shared" si="12"/>
        <v>0.2</v>
      </c>
      <c r="X9" s="22">
        <f t="shared" si="13"/>
        <v>0.21</v>
      </c>
      <c r="Y9" s="22">
        <f t="shared" si="14"/>
        <v>0.18</v>
      </c>
      <c r="Z9" s="22">
        <f t="shared" si="15"/>
        <v>0.2</v>
      </c>
      <c r="AA9" s="22">
        <f t="shared" si="16"/>
        <v>0.19</v>
      </c>
      <c r="AB9" s="22">
        <f t="shared" si="17"/>
        <v>0.21</v>
      </c>
      <c r="AC9" s="22">
        <f t="shared" si="18"/>
        <v>0.21</v>
      </c>
      <c r="AD9" s="22">
        <f t="shared" si="19"/>
        <v>0.25</v>
      </c>
      <c r="AE9" s="22">
        <f t="shared" si="20"/>
        <v>0.19</v>
      </c>
      <c r="AF9" s="22">
        <f t="shared" si="21"/>
        <v>0.21</v>
      </c>
      <c r="AG9" s="22">
        <f t="shared" si="22"/>
        <v>0.17</v>
      </c>
      <c r="AH9" s="22">
        <f t="shared" si="23"/>
        <v>0.19</v>
      </c>
      <c r="AI9" s="22">
        <f t="shared" si="24"/>
        <v>0.21</v>
      </c>
      <c r="AJ9" s="22">
        <f t="shared" si="25"/>
        <v>0.19</v>
      </c>
    </row>
    <row r="10" spans="1:36" ht="12.95" customHeight="1">
      <c r="A10" s="21">
        <v>7</v>
      </c>
      <c r="B10" s="78" t="s">
        <v>84</v>
      </c>
      <c r="C10" s="79"/>
      <c r="D10" s="21">
        <v>26</v>
      </c>
      <c r="E10" s="21">
        <v>21</v>
      </c>
      <c r="F10" s="4">
        <f t="shared" si="0"/>
        <v>0.53</v>
      </c>
      <c r="G10" s="5"/>
      <c r="H10" s="21"/>
      <c r="I10" s="21"/>
      <c r="J10" s="1" t="s">
        <v>15</v>
      </c>
      <c r="K10" s="22">
        <f t="shared" si="1"/>
        <v>0.49</v>
      </c>
      <c r="L10" s="22">
        <f t="shared" si="2"/>
        <v>0.55000000000000004</v>
      </c>
      <c r="M10" s="22">
        <f t="shared" si="3"/>
        <v>0.55000000000000004</v>
      </c>
      <c r="N10" s="22">
        <f t="shared" si="4"/>
        <v>0.54</v>
      </c>
      <c r="O10" s="22">
        <f t="shared" si="5"/>
        <v>0.54</v>
      </c>
      <c r="P10" s="22">
        <f t="shared" si="26"/>
        <v>0.55000000000000004</v>
      </c>
      <c r="Q10" s="22">
        <f t="shared" si="6"/>
        <v>0.49</v>
      </c>
      <c r="R10" s="22">
        <f t="shared" si="7"/>
        <v>0.55000000000000004</v>
      </c>
      <c r="S10" s="22">
        <f t="shared" si="8"/>
        <v>0.55000000000000004</v>
      </c>
      <c r="T10" s="22">
        <f t="shared" si="9"/>
        <v>0.57999999999999996</v>
      </c>
      <c r="U10" s="22">
        <f t="shared" si="10"/>
        <v>0.55000000000000004</v>
      </c>
      <c r="V10" s="22">
        <f t="shared" si="11"/>
        <v>0.56000000000000005</v>
      </c>
      <c r="W10" s="22">
        <f t="shared" si="12"/>
        <v>0.52</v>
      </c>
      <c r="X10" s="22">
        <f t="shared" si="13"/>
        <v>0.53</v>
      </c>
      <c r="Y10" s="22">
        <f t="shared" si="14"/>
        <v>0.5</v>
      </c>
      <c r="Z10" s="22">
        <f t="shared" si="15"/>
        <v>0.53</v>
      </c>
      <c r="AA10" s="22">
        <f t="shared" si="16"/>
        <v>0.47</v>
      </c>
      <c r="AB10" s="22">
        <f t="shared" si="17"/>
        <v>0.56000000000000005</v>
      </c>
      <c r="AC10" s="22">
        <f t="shared" si="18"/>
        <v>0.56000000000000005</v>
      </c>
      <c r="AD10" s="22">
        <f t="shared" si="19"/>
        <v>0.59</v>
      </c>
      <c r="AE10" s="22">
        <f t="shared" si="20"/>
        <v>0.51</v>
      </c>
      <c r="AF10" s="22">
        <f t="shared" si="21"/>
        <v>0.56000000000000005</v>
      </c>
      <c r="AG10" s="22">
        <f t="shared" si="22"/>
        <v>0.46</v>
      </c>
      <c r="AH10" s="22">
        <f t="shared" si="23"/>
        <v>0.5</v>
      </c>
      <c r="AI10" s="22">
        <f t="shared" si="24"/>
        <v>0.53</v>
      </c>
      <c r="AJ10" s="22">
        <f t="shared" si="25"/>
        <v>0.5</v>
      </c>
    </row>
    <row r="11" spans="1:36" ht="12.95" customHeight="1">
      <c r="A11" s="21">
        <v>8</v>
      </c>
      <c r="B11" s="78" t="s">
        <v>84</v>
      </c>
      <c r="C11" s="79"/>
      <c r="D11" s="21">
        <v>26</v>
      </c>
      <c r="E11" s="21">
        <v>18</v>
      </c>
      <c r="F11" s="4">
        <f t="shared" si="0"/>
        <v>0.45</v>
      </c>
      <c r="G11" s="5" t="s">
        <v>67</v>
      </c>
      <c r="H11" s="21" t="s">
        <v>71</v>
      </c>
      <c r="I11" s="21" t="s">
        <v>73</v>
      </c>
      <c r="J11" s="1" t="s">
        <v>15</v>
      </c>
      <c r="K11" s="22">
        <f t="shared" si="1"/>
        <v>0.42</v>
      </c>
      <c r="L11" s="22">
        <f t="shared" si="2"/>
        <v>0.46</v>
      </c>
      <c r="M11" s="22">
        <f t="shared" si="3"/>
        <v>0.46</v>
      </c>
      <c r="N11" s="22">
        <f t="shared" si="4"/>
        <v>0.46</v>
      </c>
      <c r="O11" s="22">
        <f t="shared" si="5"/>
        <v>0.46</v>
      </c>
      <c r="P11" s="22">
        <f t="shared" si="26"/>
        <v>0.46</v>
      </c>
      <c r="Q11" s="22">
        <f t="shared" si="6"/>
        <v>0.42</v>
      </c>
      <c r="R11" s="22">
        <f t="shared" si="7"/>
        <v>0.47</v>
      </c>
      <c r="S11" s="22">
        <f t="shared" si="8"/>
        <v>0.46</v>
      </c>
      <c r="T11" s="22">
        <f t="shared" si="9"/>
        <v>0.47</v>
      </c>
      <c r="U11" s="22">
        <f t="shared" si="10"/>
        <v>0.46</v>
      </c>
      <c r="V11" s="22">
        <f t="shared" si="11"/>
        <v>0.49</v>
      </c>
      <c r="W11" s="22">
        <f t="shared" si="12"/>
        <v>0.45</v>
      </c>
      <c r="X11" s="22">
        <f t="shared" si="13"/>
        <v>0.45</v>
      </c>
      <c r="Y11" s="22">
        <f t="shared" si="14"/>
        <v>0.43</v>
      </c>
      <c r="Z11" s="22">
        <f t="shared" si="15"/>
        <v>0.45</v>
      </c>
      <c r="AA11" s="22">
        <f t="shared" si="16"/>
        <v>0.4</v>
      </c>
      <c r="AB11" s="22">
        <f t="shared" si="17"/>
        <v>0.48</v>
      </c>
      <c r="AC11" s="22">
        <f t="shared" si="18"/>
        <v>0.48</v>
      </c>
      <c r="AD11" s="22">
        <f t="shared" si="19"/>
        <v>0.5</v>
      </c>
      <c r="AE11" s="22">
        <f t="shared" si="20"/>
        <v>0.43</v>
      </c>
      <c r="AF11" s="22">
        <f t="shared" si="21"/>
        <v>0.48</v>
      </c>
      <c r="AG11" s="22">
        <f t="shared" si="22"/>
        <v>0.41</v>
      </c>
      <c r="AH11" s="22">
        <f t="shared" si="23"/>
        <v>0.43</v>
      </c>
      <c r="AI11" s="22">
        <f t="shared" si="24"/>
        <v>0.45</v>
      </c>
      <c r="AJ11" s="22">
        <f t="shared" si="25"/>
        <v>0.43</v>
      </c>
    </row>
    <row r="12" spans="1:36" ht="12.95" customHeight="1">
      <c r="A12" s="21">
        <v>9</v>
      </c>
      <c r="B12" s="78" t="s">
        <v>84</v>
      </c>
      <c r="C12" s="79"/>
      <c r="D12" s="21">
        <v>18</v>
      </c>
      <c r="E12" s="21">
        <v>17</v>
      </c>
      <c r="F12" s="4">
        <f t="shared" si="0"/>
        <v>0.22</v>
      </c>
      <c r="G12" s="5"/>
      <c r="H12" s="21"/>
      <c r="I12" s="21"/>
      <c r="J12" s="1" t="s">
        <v>15</v>
      </c>
      <c r="K12" s="22">
        <f t="shared" si="1"/>
        <v>0.21</v>
      </c>
      <c r="L12" s="22">
        <f t="shared" si="2"/>
        <v>0.22</v>
      </c>
      <c r="M12" s="22">
        <f t="shared" si="3"/>
        <v>0.23</v>
      </c>
      <c r="N12" s="22">
        <f t="shared" si="4"/>
        <v>0.23</v>
      </c>
      <c r="O12" s="22">
        <f t="shared" si="5"/>
        <v>0.23</v>
      </c>
      <c r="P12" s="22">
        <f t="shared" si="26"/>
        <v>0.22</v>
      </c>
      <c r="Q12" s="22">
        <f t="shared" si="6"/>
        <v>0.2</v>
      </c>
      <c r="R12" s="22">
        <f t="shared" si="7"/>
        <v>0.22</v>
      </c>
      <c r="S12" s="22">
        <f t="shared" si="8"/>
        <v>0.23</v>
      </c>
      <c r="T12" s="22">
        <f t="shared" si="9"/>
        <v>0.24</v>
      </c>
      <c r="U12" s="22">
        <f t="shared" si="10"/>
        <v>0.22</v>
      </c>
      <c r="V12" s="22">
        <f t="shared" si="11"/>
        <v>0.23</v>
      </c>
      <c r="W12" s="22">
        <f t="shared" si="12"/>
        <v>0.22</v>
      </c>
      <c r="X12" s="22">
        <f t="shared" si="13"/>
        <v>0.22</v>
      </c>
      <c r="Y12" s="22">
        <f t="shared" si="14"/>
        <v>0.19</v>
      </c>
      <c r="Z12" s="22">
        <f t="shared" si="15"/>
        <v>0.22</v>
      </c>
      <c r="AA12" s="22">
        <f t="shared" si="16"/>
        <v>0.2</v>
      </c>
      <c r="AB12" s="22">
        <f t="shared" si="17"/>
        <v>0.22</v>
      </c>
      <c r="AC12" s="22">
        <f t="shared" si="18"/>
        <v>0.22</v>
      </c>
      <c r="AD12" s="22">
        <f t="shared" si="19"/>
        <v>0.26</v>
      </c>
      <c r="AE12" s="22">
        <f t="shared" si="20"/>
        <v>0.2</v>
      </c>
      <c r="AF12" s="22">
        <f t="shared" si="21"/>
        <v>0.22</v>
      </c>
      <c r="AG12" s="22">
        <f t="shared" si="22"/>
        <v>0.19</v>
      </c>
      <c r="AH12" s="22">
        <f t="shared" si="23"/>
        <v>0.2</v>
      </c>
      <c r="AI12" s="22">
        <f t="shared" si="24"/>
        <v>0.22</v>
      </c>
      <c r="AJ12" s="22">
        <f t="shared" si="25"/>
        <v>0.2</v>
      </c>
    </row>
    <row r="13" spans="1:36" ht="12.95" customHeight="1">
      <c r="A13" s="21">
        <v>10</v>
      </c>
      <c r="B13" s="78" t="s">
        <v>77</v>
      </c>
      <c r="C13" s="79"/>
      <c r="D13" s="21">
        <v>10</v>
      </c>
      <c r="E13" s="21">
        <v>10</v>
      </c>
      <c r="F13" s="4">
        <f t="shared" si="0"/>
        <v>0.04</v>
      </c>
      <c r="G13" s="5" t="s">
        <v>68</v>
      </c>
      <c r="H13" s="21" t="s">
        <v>69</v>
      </c>
      <c r="I13" s="21" t="s">
        <v>70</v>
      </c>
      <c r="J13" s="1" t="s">
        <v>15</v>
      </c>
      <c r="K13" s="22">
        <f t="shared" si="1"/>
        <v>0.04</v>
      </c>
      <c r="L13" s="22">
        <f t="shared" si="2"/>
        <v>0.04</v>
      </c>
      <c r="M13" s="22">
        <f t="shared" si="3"/>
        <v>0.04</v>
      </c>
      <c r="N13" s="22">
        <f t="shared" si="4"/>
        <v>0.05</v>
      </c>
      <c r="O13" s="22">
        <f t="shared" si="5"/>
        <v>0.05</v>
      </c>
      <c r="P13" s="22">
        <f t="shared" si="26"/>
        <v>0.04</v>
      </c>
      <c r="Q13" s="22">
        <f t="shared" si="6"/>
        <v>0.04</v>
      </c>
      <c r="R13" s="22">
        <f t="shared" si="7"/>
        <v>0.04</v>
      </c>
      <c r="S13" s="22">
        <f t="shared" si="8"/>
        <v>0.04</v>
      </c>
      <c r="T13" s="22">
        <f t="shared" si="9"/>
        <v>0.04</v>
      </c>
      <c r="U13" s="22">
        <f t="shared" si="10"/>
        <v>0.04</v>
      </c>
      <c r="V13" s="22">
        <f t="shared" si="11"/>
        <v>0.04</v>
      </c>
      <c r="W13" s="22">
        <f t="shared" si="12"/>
        <v>0.04</v>
      </c>
      <c r="X13" s="22">
        <f t="shared" si="13"/>
        <v>0.04</v>
      </c>
      <c r="Y13" s="22">
        <f t="shared" si="14"/>
        <v>0.04</v>
      </c>
      <c r="Z13" s="22">
        <f t="shared" si="15"/>
        <v>0.04</v>
      </c>
      <c r="AA13" s="22">
        <f t="shared" si="16"/>
        <v>0.04</v>
      </c>
      <c r="AB13" s="22">
        <f t="shared" si="17"/>
        <v>0.04</v>
      </c>
      <c r="AC13" s="22">
        <f t="shared" si="18"/>
        <v>0.04</v>
      </c>
      <c r="AD13" s="22">
        <f t="shared" si="19"/>
        <v>0.06</v>
      </c>
      <c r="AE13" s="22">
        <f t="shared" si="20"/>
        <v>0.04</v>
      </c>
      <c r="AF13" s="22">
        <f t="shared" si="21"/>
        <v>0.04</v>
      </c>
      <c r="AG13" s="22">
        <f t="shared" si="22"/>
        <v>0.04</v>
      </c>
      <c r="AH13" s="22">
        <f t="shared" si="23"/>
        <v>0.04</v>
      </c>
      <c r="AI13" s="22">
        <f t="shared" si="24"/>
        <v>0.04</v>
      </c>
      <c r="AJ13" s="22">
        <f t="shared" si="25"/>
        <v>0.04</v>
      </c>
    </row>
    <row r="14" spans="1:36" ht="12.95" customHeight="1">
      <c r="A14" s="21">
        <v>11</v>
      </c>
      <c r="B14" s="78" t="s">
        <v>89</v>
      </c>
      <c r="C14" s="79"/>
      <c r="D14" s="21">
        <v>16</v>
      </c>
      <c r="E14" s="21">
        <v>10</v>
      </c>
      <c r="F14" s="4">
        <f t="shared" si="0"/>
        <v>0.1</v>
      </c>
      <c r="G14" s="5" t="s">
        <v>68</v>
      </c>
      <c r="H14" s="21"/>
      <c r="I14" s="21"/>
      <c r="J14" s="1" t="s">
        <v>15</v>
      </c>
      <c r="K14" s="22">
        <f t="shared" si="1"/>
        <v>0.1</v>
      </c>
      <c r="L14" s="22">
        <f t="shared" si="2"/>
        <v>0.1</v>
      </c>
      <c r="M14" s="22">
        <f t="shared" si="3"/>
        <v>0.1</v>
      </c>
      <c r="N14" s="22">
        <f t="shared" si="4"/>
        <v>0.1</v>
      </c>
      <c r="O14" s="22">
        <f t="shared" si="5"/>
        <v>0.11</v>
      </c>
      <c r="P14" s="22">
        <f t="shared" si="26"/>
        <v>0.1</v>
      </c>
      <c r="Q14" s="22">
        <f t="shared" si="6"/>
        <v>0.1</v>
      </c>
      <c r="R14" s="22">
        <f t="shared" si="7"/>
        <v>0.1</v>
      </c>
      <c r="S14" s="22">
        <f t="shared" si="8"/>
        <v>0.1</v>
      </c>
      <c r="T14" s="22">
        <f t="shared" si="9"/>
        <v>0.09</v>
      </c>
      <c r="U14" s="22">
        <f t="shared" si="10"/>
        <v>0.1</v>
      </c>
      <c r="V14" s="22">
        <f t="shared" si="11"/>
        <v>0.11</v>
      </c>
      <c r="W14" s="22">
        <f t="shared" si="12"/>
        <v>0.11</v>
      </c>
      <c r="X14" s="22">
        <f t="shared" si="13"/>
        <v>0.1</v>
      </c>
      <c r="Y14" s="22">
        <f t="shared" si="14"/>
        <v>0.09</v>
      </c>
      <c r="Z14" s="22">
        <f t="shared" si="15"/>
        <v>0.11</v>
      </c>
      <c r="AA14" s="22">
        <f t="shared" si="16"/>
        <v>0.1</v>
      </c>
      <c r="AB14" s="22">
        <f t="shared" si="17"/>
        <v>0.1</v>
      </c>
      <c r="AC14" s="22">
        <f t="shared" si="18"/>
        <v>0.1</v>
      </c>
      <c r="AD14" s="22">
        <f t="shared" si="19"/>
        <v>0.12</v>
      </c>
      <c r="AE14" s="22">
        <f t="shared" si="20"/>
        <v>0.09</v>
      </c>
      <c r="AF14" s="22">
        <f t="shared" si="21"/>
        <v>0.1</v>
      </c>
      <c r="AG14" s="22">
        <f t="shared" si="22"/>
        <v>0.1</v>
      </c>
      <c r="AH14" s="22">
        <f t="shared" si="23"/>
        <v>0.1</v>
      </c>
      <c r="AI14" s="22">
        <f t="shared" si="24"/>
        <v>0.11</v>
      </c>
      <c r="AJ14" s="22">
        <f t="shared" si="25"/>
        <v>0.1</v>
      </c>
    </row>
    <row r="15" spans="1:36" ht="12.95" customHeight="1">
      <c r="A15" s="21">
        <v>12</v>
      </c>
      <c r="B15" s="78" t="s">
        <v>77</v>
      </c>
      <c r="C15" s="79"/>
      <c r="D15" s="21">
        <v>16</v>
      </c>
      <c r="E15" s="21">
        <v>11</v>
      </c>
      <c r="F15" s="4">
        <f t="shared" si="0"/>
        <v>0.1</v>
      </c>
      <c r="G15" s="5" t="s">
        <v>68</v>
      </c>
      <c r="H15" s="21" t="s">
        <v>69</v>
      </c>
      <c r="I15" s="21" t="s">
        <v>70</v>
      </c>
      <c r="J15" s="1" t="s">
        <v>15</v>
      </c>
      <c r="K15" s="22">
        <f t="shared" si="1"/>
        <v>0.11</v>
      </c>
      <c r="L15" s="22">
        <f t="shared" si="2"/>
        <v>0.11</v>
      </c>
      <c r="M15" s="22">
        <f t="shared" si="3"/>
        <v>0.11</v>
      </c>
      <c r="N15" s="22">
        <f t="shared" si="4"/>
        <v>0.12</v>
      </c>
      <c r="O15" s="22">
        <f t="shared" si="5"/>
        <v>0.12</v>
      </c>
      <c r="P15" s="22">
        <f t="shared" si="26"/>
        <v>0.11</v>
      </c>
      <c r="Q15" s="22">
        <f t="shared" si="6"/>
        <v>0.11</v>
      </c>
      <c r="R15" s="22">
        <f t="shared" si="7"/>
        <v>0.11</v>
      </c>
      <c r="S15" s="22">
        <f t="shared" si="8"/>
        <v>0.11</v>
      </c>
      <c r="T15" s="22">
        <f t="shared" si="9"/>
        <v>0.11</v>
      </c>
      <c r="U15" s="22">
        <f t="shared" si="10"/>
        <v>0.11</v>
      </c>
      <c r="V15" s="22">
        <f t="shared" si="11"/>
        <v>0.12</v>
      </c>
      <c r="W15" s="22">
        <f t="shared" si="12"/>
        <v>0.12</v>
      </c>
      <c r="X15" s="22">
        <f t="shared" si="13"/>
        <v>0.11</v>
      </c>
      <c r="Y15" s="22">
        <f t="shared" si="14"/>
        <v>0.1</v>
      </c>
      <c r="Z15" s="22">
        <f t="shared" si="15"/>
        <v>0.12</v>
      </c>
      <c r="AA15" s="22">
        <f t="shared" si="16"/>
        <v>0.1</v>
      </c>
      <c r="AB15" s="22">
        <f t="shared" si="17"/>
        <v>0.11</v>
      </c>
      <c r="AC15" s="22">
        <f t="shared" si="18"/>
        <v>0.11</v>
      </c>
      <c r="AD15" s="22">
        <f t="shared" si="19"/>
        <v>0.13</v>
      </c>
      <c r="AE15" s="22">
        <f t="shared" si="20"/>
        <v>0.1</v>
      </c>
      <c r="AF15" s="22">
        <f t="shared" si="21"/>
        <v>0.11</v>
      </c>
      <c r="AG15" s="22">
        <f t="shared" si="22"/>
        <v>0.1</v>
      </c>
      <c r="AH15" s="22">
        <f t="shared" si="23"/>
        <v>0.1</v>
      </c>
      <c r="AI15" s="22">
        <f t="shared" si="24"/>
        <v>0.12</v>
      </c>
      <c r="AJ15" s="22">
        <f t="shared" si="25"/>
        <v>0.1</v>
      </c>
    </row>
    <row r="16" spans="1:36" ht="12.95" customHeight="1">
      <c r="A16" s="21">
        <v>13</v>
      </c>
      <c r="B16" s="78" t="s">
        <v>77</v>
      </c>
      <c r="C16" s="79"/>
      <c r="D16" s="21">
        <v>26</v>
      </c>
      <c r="E16" s="21">
        <v>18</v>
      </c>
      <c r="F16" s="4">
        <f t="shared" si="0"/>
        <v>0.43</v>
      </c>
      <c r="G16" s="5"/>
      <c r="H16" s="21" t="s">
        <v>71</v>
      </c>
      <c r="I16" s="21" t="s">
        <v>78</v>
      </c>
      <c r="J16" s="1" t="s">
        <v>15</v>
      </c>
      <c r="K16" s="22">
        <f t="shared" si="1"/>
        <v>0.42</v>
      </c>
      <c r="L16" s="22">
        <f t="shared" si="2"/>
        <v>0.46</v>
      </c>
      <c r="M16" s="22">
        <f t="shared" si="3"/>
        <v>0.46</v>
      </c>
      <c r="N16" s="22">
        <f t="shared" si="4"/>
        <v>0.46</v>
      </c>
      <c r="O16" s="22">
        <f t="shared" si="5"/>
        <v>0.46</v>
      </c>
      <c r="P16" s="22">
        <f t="shared" si="26"/>
        <v>0.46</v>
      </c>
      <c r="Q16" s="22">
        <f t="shared" si="6"/>
        <v>0.42</v>
      </c>
      <c r="R16" s="22">
        <f t="shared" si="7"/>
        <v>0.47</v>
      </c>
      <c r="S16" s="22">
        <f t="shared" si="8"/>
        <v>0.46</v>
      </c>
      <c r="T16" s="22">
        <f t="shared" si="9"/>
        <v>0.47</v>
      </c>
      <c r="U16" s="22">
        <f t="shared" si="10"/>
        <v>0.46</v>
      </c>
      <c r="V16" s="22">
        <f t="shared" si="11"/>
        <v>0.49</v>
      </c>
      <c r="W16" s="22">
        <f t="shared" si="12"/>
        <v>0.45</v>
      </c>
      <c r="X16" s="22">
        <f t="shared" si="13"/>
        <v>0.45</v>
      </c>
      <c r="Y16" s="22">
        <f t="shared" si="14"/>
        <v>0.43</v>
      </c>
      <c r="Z16" s="22">
        <f t="shared" si="15"/>
        <v>0.45</v>
      </c>
      <c r="AA16" s="22">
        <f t="shared" si="16"/>
        <v>0.4</v>
      </c>
      <c r="AB16" s="22">
        <f t="shared" si="17"/>
        <v>0.48</v>
      </c>
      <c r="AC16" s="22">
        <f t="shared" si="18"/>
        <v>0.48</v>
      </c>
      <c r="AD16" s="22">
        <f t="shared" si="19"/>
        <v>0.5</v>
      </c>
      <c r="AE16" s="22">
        <f t="shared" si="20"/>
        <v>0.43</v>
      </c>
      <c r="AF16" s="22">
        <f t="shared" si="21"/>
        <v>0.48</v>
      </c>
      <c r="AG16" s="22">
        <f t="shared" si="22"/>
        <v>0.41</v>
      </c>
      <c r="AH16" s="22">
        <f t="shared" si="23"/>
        <v>0.43</v>
      </c>
      <c r="AI16" s="22">
        <f t="shared" si="24"/>
        <v>0.45</v>
      </c>
      <c r="AJ16" s="22">
        <f t="shared" si="25"/>
        <v>0.43</v>
      </c>
    </row>
    <row r="17" spans="1:36" ht="12.95" customHeight="1">
      <c r="A17" s="21">
        <v>14</v>
      </c>
      <c r="B17" s="78" t="s">
        <v>92</v>
      </c>
      <c r="C17" s="79"/>
      <c r="D17" s="21">
        <v>34</v>
      </c>
      <c r="E17" s="21">
        <v>14</v>
      </c>
      <c r="F17" s="4">
        <f t="shared" si="0"/>
        <v>0.56999999999999995</v>
      </c>
      <c r="G17" s="5"/>
      <c r="H17" s="21"/>
      <c r="I17" s="21"/>
      <c r="J17" s="1" t="s">
        <v>15</v>
      </c>
      <c r="K17" s="22">
        <f t="shared" si="1"/>
        <v>0.52</v>
      </c>
      <c r="L17" s="22">
        <f t="shared" si="2"/>
        <v>0.57999999999999996</v>
      </c>
      <c r="M17" s="22">
        <f t="shared" si="3"/>
        <v>0.54</v>
      </c>
      <c r="N17" s="22">
        <f t="shared" si="4"/>
        <v>0.56000000000000005</v>
      </c>
      <c r="O17" s="22">
        <f t="shared" si="5"/>
        <v>0.57999999999999996</v>
      </c>
      <c r="P17" s="22">
        <f t="shared" si="26"/>
        <v>0.56000000000000005</v>
      </c>
      <c r="Q17" s="22">
        <f t="shared" si="6"/>
        <v>0.53</v>
      </c>
      <c r="R17" s="22">
        <f t="shared" si="7"/>
        <v>0.61</v>
      </c>
      <c r="S17" s="22">
        <f t="shared" si="8"/>
        <v>0.56000000000000005</v>
      </c>
      <c r="T17" s="22">
        <f t="shared" si="9"/>
        <v>0.52</v>
      </c>
      <c r="U17" s="22">
        <f t="shared" si="10"/>
        <v>0.52</v>
      </c>
      <c r="V17" s="22">
        <f t="shared" si="11"/>
        <v>0.65</v>
      </c>
      <c r="W17" s="22">
        <f t="shared" si="12"/>
        <v>0.57999999999999996</v>
      </c>
      <c r="X17" s="22">
        <f t="shared" si="13"/>
        <v>0.56999999999999995</v>
      </c>
      <c r="Y17" s="22">
        <f t="shared" si="14"/>
        <v>0.56999999999999995</v>
      </c>
      <c r="Z17" s="22">
        <f t="shared" si="15"/>
        <v>0.56999999999999995</v>
      </c>
      <c r="AA17" s="22">
        <f t="shared" si="16"/>
        <v>0.51</v>
      </c>
      <c r="AB17" s="22">
        <f t="shared" si="17"/>
        <v>0.64</v>
      </c>
      <c r="AC17" s="22">
        <f t="shared" si="18"/>
        <v>0.61</v>
      </c>
      <c r="AD17" s="22">
        <f t="shared" si="19"/>
        <v>0.59</v>
      </c>
      <c r="AE17" s="22">
        <f t="shared" si="20"/>
        <v>0.55000000000000004</v>
      </c>
      <c r="AF17" s="22">
        <f t="shared" si="21"/>
        <v>0.59</v>
      </c>
      <c r="AG17" s="22">
        <f t="shared" si="22"/>
        <v>0.55000000000000004</v>
      </c>
      <c r="AH17" s="22">
        <f t="shared" si="23"/>
        <v>0.56999999999999995</v>
      </c>
      <c r="AI17" s="22">
        <f t="shared" si="24"/>
        <v>0.57999999999999996</v>
      </c>
      <c r="AJ17" s="22">
        <f t="shared" si="25"/>
        <v>0.56999999999999995</v>
      </c>
    </row>
    <row r="18" spans="1:36" ht="12.95" customHeight="1">
      <c r="A18" s="21"/>
      <c r="B18" s="78"/>
      <c r="C18" s="79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78"/>
      <c r="C19" s="79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78"/>
      <c r="C20" s="79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78"/>
      <c r="C21" s="79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78"/>
      <c r="C22" s="79"/>
      <c r="D22" s="21"/>
      <c r="E22" s="21"/>
      <c r="F22" s="4" t="str">
        <f t="shared" si="0"/>
        <v/>
      </c>
      <c r="G22" s="5"/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78"/>
      <c r="C23" s="79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78"/>
      <c r="C24" s="79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78"/>
      <c r="C25" s="79"/>
      <c r="D25" s="21"/>
      <c r="E25" s="21"/>
      <c r="F25" s="4" t="str">
        <f t="shared" si="0"/>
        <v/>
      </c>
      <c r="G25" s="5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78"/>
      <c r="C26" s="79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78"/>
      <c r="C27" s="79"/>
      <c r="D27" s="21"/>
      <c r="E27" s="21"/>
      <c r="F27" s="4" t="str">
        <f t="shared" si="0"/>
        <v/>
      </c>
      <c r="G27" s="21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78"/>
      <c r="C28" s="79"/>
      <c r="D28" s="21"/>
      <c r="E28" s="21"/>
      <c r="F28" s="4" t="str">
        <f t="shared" si="0"/>
        <v/>
      </c>
      <c r="G28" s="21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78"/>
      <c r="C29" s="79"/>
      <c r="D29" s="21"/>
      <c r="E29" s="21"/>
      <c r="F29" s="4" t="str">
        <f t="shared" si="0"/>
        <v/>
      </c>
      <c r="G29" s="21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78"/>
      <c r="C30" s="79"/>
      <c r="D30" s="21"/>
      <c r="E30" s="21"/>
      <c r="F30" s="4" t="str">
        <f t="shared" si="0"/>
        <v/>
      </c>
      <c r="G30" s="21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78"/>
      <c r="C31" s="79"/>
      <c r="D31" s="21"/>
      <c r="E31" s="21"/>
      <c r="F31" s="4" t="str">
        <f t="shared" si="0"/>
        <v/>
      </c>
      <c r="G31" s="21"/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78"/>
      <c r="C32" s="79"/>
      <c r="D32" s="21"/>
      <c r="E32" s="21"/>
      <c r="F32" s="4" t="str">
        <f t="shared" si="0"/>
        <v/>
      </c>
      <c r="G32" s="5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78"/>
      <c r="C33" s="79"/>
      <c r="D33" s="21"/>
      <c r="E33" s="21"/>
      <c r="F33" s="4" t="str">
        <f t="shared" si="0"/>
        <v/>
      </c>
      <c r="G33" s="5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111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11</v>
      </c>
      <c r="D47" s="13">
        <f>COUNTIF(G4:G43,"*下層*")</f>
        <v>3</v>
      </c>
      <c r="E47" s="13">
        <f>COUNTA(A4:A43)</f>
        <v>14</v>
      </c>
      <c r="F47" s="9"/>
      <c r="G47" s="14">
        <f>C47*100</f>
        <v>1100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18</v>
      </c>
      <c r="D48" s="13">
        <f>IF(D47&gt;0,ROUND(SUMIF(G4:G43,"*下層*",E4:E43)/D47,0),"")</f>
        <v>10</v>
      </c>
      <c r="E48" s="13">
        <f>ROUND(SUM(E4:E43)/E47,0)</f>
        <v>17</v>
      </c>
      <c r="F48" s="12"/>
      <c r="G48" s="14">
        <f>C48</f>
        <v>18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25</v>
      </c>
      <c r="D49" s="13">
        <f>IF(D47&gt;0,ROUND(SUMIF(G4:G43,"*下層*",D4:D43)/D47,0),"")</f>
        <v>14</v>
      </c>
      <c r="E49" s="13">
        <f>ROUND(SUM(D4:D43)/E47,0)</f>
        <v>23</v>
      </c>
      <c r="F49" s="12"/>
      <c r="G49" s="14">
        <f>C49</f>
        <v>25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5.13</v>
      </c>
      <c r="D50" s="15">
        <f>SUMIF(G4:G43,"*下層*",F4:F43)</f>
        <v>0.24000000000000002</v>
      </c>
      <c r="E50" s="4">
        <f>SUM(F4:F43)</f>
        <v>5.37</v>
      </c>
      <c r="F50" s="12"/>
      <c r="G50" s="16">
        <f>C50*100</f>
        <v>513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形状比＝72、Sr＝17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5</v>
      </c>
      <c r="D54" s="13">
        <f>COUNTIF(H4:H43,"▲")</f>
        <v>2</v>
      </c>
      <c r="E54" s="13">
        <f>COUNTA(H4:H43)</f>
        <v>7</v>
      </c>
      <c r="F54" s="9"/>
      <c r="G54" s="14">
        <f>C54*100</f>
        <v>500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18</v>
      </c>
      <c r="D55" s="13">
        <f>IF(D54&gt;0,ROUND(SUMIF(H4:H43,"▲",E4:E43)/D54,0),"")</f>
        <v>11</v>
      </c>
      <c r="E55" s="13">
        <f>ROUND(SUMIF(H4:H43,"*",E4:E43)/E54,0)</f>
        <v>16</v>
      </c>
      <c r="F55" s="12"/>
      <c r="G55" s="14">
        <f>C55</f>
        <v>18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21</v>
      </c>
      <c r="D56" s="13">
        <f>IF(D54&gt;0,ROUND(SUMIF(H4:H43,"▲",D4:D43)/D54,0),"")</f>
        <v>13</v>
      </c>
      <c r="E56" s="13">
        <f>ROUND(SUMIF(H4:H43,"*",D4:D43)/E54,0)</f>
        <v>19</v>
      </c>
      <c r="F56" s="12"/>
      <c r="G56" s="14">
        <f>C56</f>
        <v>21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1.49</v>
      </c>
      <c r="D57" s="15">
        <f>SUMIF(H4:H43,"▲",F4:F43)</f>
        <v>0.14000000000000001</v>
      </c>
      <c r="E57" s="15">
        <f>SUM(C57:D57)</f>
        <v>1.63</v>
      </c>
      <c r="F57" s="12"/>
      <c r="G57" s="18">
        <f>C57*100</f>
        <v>149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23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45.5</v>
      </c>
      <c r="D61" s="19">
        <f>IF(D47&gt;0,ROUND(D54/D47*100,1),"")</f>
        <v>66.7</v>
      </c>
      <c r="E61" s="19">
        <f>ROUND(E54/E47*100,1)</f>
        <v>50</v>
      </c>
      <c r="F61" s="9"/>
      <c r="G61" s="12"/>
      <c r="H61" s="9"/>
      <c r="I61" s="23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29</v>
      </c>
      <c r="D62" s="19">
        <f>IF(D47&gt;0,ROUND(D57/D50*100,1),"")</f>
        <v>58.3</v>
      </c>
      <c r="E62" s="19">
        <f>ROUND(E57/E50*100,1)</f>
        <v>30.4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3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23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6</v>
      </c>
      <c r="D66" s="13">
        <f>D47-D54</f>
        <v>1</v>
      </c>
      <c r="E66" s="13">
        <f>SUM(C66:D66)</f>
        <v>7</v>
      </c>
      <c r="F66" s="9"/>
      <c r="G66" s="14">
        <f>C66*100</f>
        <v>600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19</v>
      </c>
      <c r="D67" s="13">
        <f>IF(D66&gt;0,ROUND(SUMIFS(E4:E43,G4:G43,"*下層*",H4:H43,"")/D66,0),"")</f>
        <v>10</v>
      </c>
      <c r="E67" s="13">
        <f>IF(E66&gt;0,ROUND(SUMIF(H4:H43,"",E4:E43)/E66,0),"")</f>
        <v>17</v>
      </c>
      <c r="F67" s="12"/>
      <c r="G67" s="14">
        <f>C67</f>
        <v>19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29</v>
      </c>
      <c r="D68" s="13">
        <f>IF(D66&gt;0,ROUND(SUMIFS(D4:D43,G4:G43,"*下層*",H4:H43,"")/D66,0),"")</f>
        <v>16</v>
      </c>
      <c r="E68" s="13">
        <f>IF(E66&gt;0,ROUND(SUMIF(H4:H43,"",D4:D43)/E66,0),"")</f>
        <v>27</v>
      </c>
      <c r="F68" s="12"/>
      <c r="G68" s="14">
        <f>C68</f>
        <v>29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3.6399999999999997</v>
      </c>
      <c r="D69" s="15">
        <f>IF(D66&gt;0,D50-D57,"")</f>
        <v>0.1</v>
      </c>
      <c r="E69" s="4">
        <f>SUM(C69:D69)</f>
        <v>3.7399999999999998</v>
      </c>
      <c r="F69" s="12"/>
      <c r="G69" s="16">
        <f>C69*100</f>
        <v>363.99999999999994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形状比＝66、Sr＝21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15" priority="16" stopIfTrue="1">
      <formula>AND(($H4="スギ"),(#REF!&lt;12))</formula>
    </cfRule>
  </conditionalFormatting>
  <conditionalFormatting sqref="L4:L43">
    <cfRule type="expression" dxfId="814" priority="15" stopIfTrue="1">
      <formula>AND(($H4="スギ"),(#REF!&lt;22),(#REF!&gt;=12))</formula>
    </cfRule>
  </conditionalFormatting>
  <conditionalFormatting sqref="M4:M43">
    <cfRule type="expression" dxfId="813" priority="14" stopIfTrue="1">
      <formula>AND(($H4="スギ"),(#REF!&lt;32),(#REF!&gt;=22))</formula>
    </cfRule>
  </conditionalFormatting>
  <conditionalFormatting sqref="N4:N43">
    <cfRule type="expression" dxfId="812" priority="13" stopIfTrue="1">
      <formula>AND(($H4="スギ"),(#REF!&lt;42),(#REF!&gt;=32))</formula>
    </cfRule>
  </conditionalFormatting>
  <conditionalFormatting sqref="S4:S43">
    <cfRule type="expression" dxfId="811" priority="9" stopIfTrue="1">
      <formula>AND(($H4="ヒノキ"),(#REF!&lt;32),(#REF!&gt;=22))</formula>
    </cfRule>
  </conditionalFormatting>
  <conditionalFormatting sqref="Z4:AF43 U4:U43 AJ4:AJ43 O4:P43">
    <cfRule type="expression" dxfId="810" priority="12" stopIfTrue="1">
      <formula>AND(($H4="スギ"),(#REF!&gt;=42))</formula>
    </cfRule>
  </conditionalFormatting>
  <conditionalFormatting sqref="Z4:AF43 AJ4:AJ43 T4:U43">
    <cfRule type="expression" dxfId="809" priority="8" stopIfTrue="1">
      <formula>AND(($H4="ヒノキ"),(#REF!&gt;=32))</formula>
    </cfRule>
  </conditionalFormatting>
  <conditionalFormatting sqref="AA4:AA43 Q4:Q43">
    <cfRule type="expression" dxfId="808" priority="11" stopIfTrue="1">
      <formula>AND(($H4="ヒノキ"),(#REF!&lt;12))</formula>
    </cfRule>
  </conditionalFormatting>
  <conditionalFormatting sqref="AA4:AA43 V4:V43">
    <cfRule type="expression" dxfId="807" priority="7" stopIfTrue="1">
      <formula>AND(($H4="アカマツ"),(#REF!&lt;12))</formula>
    </cfRule>
  </conditionalFormatting>
  <conditionalFormatting sqref="AB4:AB43 W4:W43">
    <cfRule type="expression" dxfId="806" priority="6" stopIfTrue="1">
      <formula>AND(($H4="アカマツ"),(#REF!&lt;22),(#REF!&gt;=12))</formula>
    </cfRule>
  </conditionalFormatting>
  <conditionalFormatting sqref="AB4:AE43 R4:R43">
    <cfRule type="expression" dxfId="805" priority="10" stopIfTrue="1">
      <formula>AND(($H4="ヒノキ"),(#REF!&lt;22),(#REF!&gt;=12))</formula>
    </cfRule>
  </conditionalFormatting>
  <conditionalFormatting sqref="AC4:AC43 X4:X43">
    <cfRule type="expression" dxfId="804" priority="5" stopIfTrue="1">
      <formula>AND(($H4="アカマツ"),(#REF!&lt;42),(#REF!&gt;=22))</formula>
    </cfRule>
  </conditionalFormatting>
  <conditionalFormatting sqref="AG4:AG43">
    <cfRule type="expression" dxfId="803" priority="3" stopIfTrue="1">
      <formula>AND(($H4&lt;&gt;"スギ"),($H4&lt;&gt;"ヒノキ"),($H4&lt;&gt;"アカマツ"),(#REF!&lt;12))</formula>
    </cfRule>
  </conditionalFormatting>
  <conditionalFormatting sqref="AH4:AH43">
    <cfRule type="expression" dxfId="802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1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800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E929-B600-48CF-AD31-75B4DC09A401}">
  <sheetPr>
    <tabColor theme="9" tint="-0.249977111117893"/>
  </sheetPr>
  <dimension ref="A1:Z1001"/>
  <sheetViews>
    <sheetView view="pageBreakPreview" topLeftCell="A40" zoomScaleNormal="100" zoomScaleSheetLayoutView="100" workbookViewId="0">
      <selection activeCell="N21" sqref="N21"/>
    </sheetView>
  </sheetViews>
  <sheetFormatPr defaultColWidth="12.625" defaultRowHeight="15" customHeight="1"/>
  <cols>
    <col min="1" max="2" width="6.5" style="30" customWidth="1"/>
    <col min="3" max="11" width="7.375" style="30" customWidth="1"/>
    <col min="12" max="14" width="6.625" style="30" customWidth="1"/>
    <col min="15" max="26" width="7.375" style="30" customWidth="1"/>
    <col min="27" max="16384" width="12.625" style="30"/>
  </cols>
  <sheetData>
    <row r="1" spans="1:26" ht="24" customHeight="1">
      <c r="A1" s="87" t="s">
        <v>374</v>
      </c>
      <c r="B1" s="88"/>
      <c r="C1" s="89"/>
      <c r="D1" s="90" t="s">
        <v>408</v>
      </c>
      <c r="E1" s="85"/>
      <c r="F1" s="85"/>
      <c r="G1" s="86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24" customHeight="1">
      <c r="A2" s="87" t="s">
        <v>375</v>
      </c>
      <c r="B2" s="88"/>
      <c r="C2" s="89"/>
      <c r="D2" s="32" t="s">
        <v>409</v>
      </c>
      <c r="E2" s="32" t="s">
        <v>410</v>
      </c>
      <c r="F2" s="32"/>
      <c r="G2" s="32"/>
      <c r="H2" s="32"/>
      <c r="I2" s="32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24" customHeight="1">
      <c r="A3" s="87" t="s">
        <v>376</v>
      </c>
      <c r="B3" s="88"/>
      <c r="C3" s="89"/>
      <c r="D3" s="32" t="s">
        <v>377</v>
      </c>
      <c r="E3" s="32" t="s">
        <v>378</v>
      </c>
      <c r="F3" s="32"/>
      <c r="G3" s="32"/>
      <c r="H3" s="34"/>
      <c r="I3" s="34"/>
      <c r="J3" s="34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2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2" customHeight="1">
      <c r="A5" s="91" t="str">
        <f>D1</f>
        <v>S-6アカマツ</v>
      </c>
      <c r="B5" s="92"/>
      <c r="C5" s="92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1.25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1.25" customHeight="1">
      <c r="A7" s="35" t="s">
        <v>379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36"/>
      <c r="Q7" s="36"/>
      <c r="R7" s="36"/>
      <c r="S7" s="36"/>
      <c r="T7" s="36"/>
      <c r="U7" s="36"/>
      <c r="V7" s="31"/>
      <c r="W7" s="31"/>
      <c r="X7" s="31"/>
      <c r="Y7" s="31"/>
      <c r="Z7" s="31"/>
    </row>
    <row r="8" spans="1:26" ht="11.25" customHeight="1">
      <c r="A8" s="80"/>
      <c r="B8" s="81"/>
      <c r="C8" s="84" t="s">
        <v>380</v>
      </c>
      <c r="D8" s="85"/>
      <c r="E8" s="85"/>
      <c r="F8" s="85"/>
      <c r="G8" s="85"/>
      <c r="H8" s="85"/>
      <c r="I8" s="85"/>
      <c r="J8" s="85"/>
      <c r="K8" s="86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1.25" customHeight="1">
      <c r="A9" s="82"/>
      <c r="B9" s="83"/>
      <c r="C9" s="39" t="s">
        <v>381</v>
      </c>
      <c r="D9" s="39" t="str">
        <f t="shared" ref="D9:J9" si="0">IF(D$3&lt;&gt;"",D$3,"")</f>
        <v>No.1</v>
      </c>
      <c r="E9" s="39" t="str">
        <f t="shared" si="0"/>
        <v>No.2</v>
      </c>
      <c r="F9" s="39" t="str">
        <f t="shared" si="0"/>
        <v/>
      </c>
      <c r="G9" s="39" t="str">
        <f t="shared" si="0"/>
        <v/>
      </c>
      <c r="H9" s="39" t="str">
        <f t="shared" si="0"/>
        <v/>
      </c>
      <c r="I9" s="39" t="str">
        <f t="shared" si="0"/>
        <v/>
      </c>
      <c r="J9" s="39" t="str">
        <f t="shared" si="0"/>
        <v/>
      </c>
      <c r="K9" s="40" t="s">
        <v>382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1.25" customHeight="1">
      <c r="A10" s="94" t="s">
        <v>383</v>
      </c>
      <c r="B10" s="86"/>
      <c r="C10" s="41">
        <f t="shared" ref="C10:C12" ca="1" si="1">ROUND(AVERAGE(D10:J10),0)</f>
        <v>12</v>
      </c>
      <c r="D10" s="42">
        <f t="shared" ref="D10:J10" ca="1" si="2">IF(D$2&lt;&gt;"",INDIRECT(D$2&amp;"!C47"),"")</f>
        <v>12</v>
      </c>
      <c r="E10" s="42">
        <f t="shared" ca="1" si="2"/>
        <v>11</v>
      </c>
      <c r="F10" s="42" t="str">
        <f t="shared" ca="1" si="2"/>
        <v/>
      </c>
      <c r="G10" s="42" t="str">
        <f t="shared" ca="1" si="2"/>
        <v/>
      </c>
      <c r="H10" s="42" t="str">
        <f t="shared" ca="1" si="2"/>
        <v/>
      </c>
      <c r="I10" s="42" t="str">
        <f t="shared" ca="1" si="2"/>
        <v/>
      </c>
      <c r="J10" s="42" t="str">
        <f t="shared" ca="1" si="2"/>
        <v/>
      </c>
      <c r="K10" s="43">
        <f ca="1">C10*100</f>
        <v>1200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1.25" customHeight="1">
      <c r="A11" s="94" t="s">
        <v>384</v>
      </c>
      <c r="B11" s="86"/>
      <c r="C11" s="41">
        <f t="shared" ca="1" si="1"/>
        <v>17</v>
      </c>
      <c r="D11" s="42">
        <f t="shared" ref="D11:J11" ca="1" si="3">IF(D$2&lt;&gt;"",INDIRECT(D$2&amp;"!C48"),"")</f>
        <v>16</v>
      </c>
      <c r="E11" s="42">
        <f t="shared" ca="1" si="3"/>
        <v>18</v>
      </c>
      <c r="F11" s="42" t="str">
        <f t="shared" ca="1" si="3"/>
        <v/>
      </c>
      <c r="G11" s="42" t="str">
        <f t="shared" ca="1" si="3"/>
        <v/>
      </c>
      <c r="H11" s="42" t="str">
        <f t="shared" ca="1" si="3"/>
        <v/>
      </c>
      <c r="I11" s="42" t="str">
        <f t="shared" ca="1" si="3"/>
        <v/>
      </c>
      <c r="J11" s="42" t="str">
        <f t="shared" ca="1" si="3"/>
        <v/>
      </c>
      <c r="K11" s="44">
        <f t="shared" ref="K11:K12" ca="1" si="4">C11</f>
        <v>17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1.25" customHeight="1">
      <c r="A12" s="94" t="s">
        <v>385</v>
      </c>
      <c r="B12" s="86"/>
      <c r="C12" s="41">
        <f t="shared" ca="1" si="1"/>
        <v>22</v>
      </c>
      <c r="D12" s="42">
        <f t="shared" ref="D12:J12" ca="1" si="5">IF(D$2&lt;&gt;"",INDIRECT(D$2&amp;"!C49"),"")</f>
        <v>18</v>
      </c>
      <c r="E12" s="42">
        <f t="shared" ca="1" si="5"/>
        <v>25</v>
      </c>
      <c r="F12" s="42" t="str">
        <f t="shared" ca="1" si="5"/>
        <v/>
      </c>
      <c r="G12" s="42" t="str">
        <f t="shared" ca="1" si="5"/>
        <v/>
      </c>
      <c r="H12" s="42" t="str">
        <f t="shared" ca="1" si="5"/>
        <v/>
      </c>
      <c r="I12" s="42" t="str">
        <f t="shared" ca="1" si="5"/>
        <v/>
      </c>
      <c r="J12" s="42" t="str">
        <f t="shared" ca="1" si="5"/>
        <v/>
      </c>
      <c r="K12" s="44">
        <f t="shared" ca="1" si="4"/>
        <v>22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1.25" customHeight="1">
      <c r="A13" s="94" t="s">
        <v>386</v>
      </c>
      <c r="B13" s="86"/>
      <c r="C13" s="45">
        <f ca="1">ROUND(AVERAGE(D13:J13),3)</f>
        <v>4.0599999999999996</v>
      </c>
      <c r="D13" s="46">
        <f t="shared" ref="D13:J13" ca="1" si="6">IF(D$2&lt;&gt;"",INDIRECT(D$2&amp;"!C50"),"")</f>
        <v>2.9899999999999984</v>
      </c>
      <c r="E13" s="46">
        <f t="shared" ca="1" si="6"/>
        <v>5.13</v>
      </c>
      <c r="F13" s="46" t="str">
        <f t="shared" ca="1" si="6"/>
        <v/>
      </c>
      <c r="G13" s="46" t="str">
        <f t="shared" ca="1" si="6"/>
        <v/>
      </c>
      <c r="H13" s="46" t="str">
        <f t="shared" ca="1" si="6"/>
        <v/>
      </c>
      <c r="I13" s="46" t="str">
        <f t="shared" ca="1" si="6"/>
        <v/>
      </c>
      <c r="J13" s="46" t="str">
        <f t="shared" ca="1" si="6"/>
        <v/>
      </c>
      <c r="K13" s="47">
        <f ca="1">C13*100</f>
        <v>405.99999999999994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1.25" customHeight="1">
      <c r="A14" s="37"/>
      <c r="B14" s="36"/>
      <c r="C14" s="36"/>
      <c r="D14" s="36"/>
      <c r="E14" s="36"/>
      <c r="F14" s="36"/>
      <c r="G14" s="36"/>
      <c r="H14" s="36"/>
      <c r="I14" s="37"/>
      <c r="J14" s="36"/>
      <c r="K14" s="29" t="str">
        <f ca="1">"形状比＝"&amp;ROUND(K11/K12*100,0)&amp;"、Sr＝"&amp;ROUND((10000/K10)^0.5/K11*100,0)</f>
        <v>形状比＝77、Sr＝17</v>
      </c>
      <c r="L14" s="36"/>
      <c r="M14" s="36"/>
      <c r="N14" s="36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1.25" customHeight="1">
      <c r="A15" s="37"/>
      <c r="B15" s="36"/>
      <c r="C15" s="36"/>
      <c r="D15" s="36"/>
      <c r="E15" s="36"/>
      <c r="F15" s="36"/>
      <c r="G15" s="36"/>
      <c r="H15" s="36"/>
      <c r="I15" s="37"/>
      <c r="J15" s="36"/>
      <c r="K15" s="29"/>
      <c r="L15" s="36"/>
      <c r="M15" s="36"/>
      <c r="N15" s="36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1.25" customHeight="1">
      <c r="A16" s="80"/>
      <c r="B16" s="81"/>
      <c r="C16" s="95" t="s">
        <v>387</v>
      </c>
      <c r="D16" s="85"/>
      <c r="E16" s="85"/>
      <c r="F16" s="85"/>
      <c r="G16" s="85"/>
      <c r="H16" s="85"/>
      <c r="I16" s="85"/>
      <c r="J16" s="8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1.25" customHeight="1">
      <c r="A17" s="82"/>
      <c r="B17" s="83"/>
      <c r="C17" s="39" t="str">
        <f>C$9</f>
        <v>平均</v>
      </c>
      <c r="D17" s="39" t="str">
        <f t="shared" ref="D17:J17" si="7">IF(D$3&lt;&gt;"",D$3,"")</f>
        <v>No.1</v>
      </c>
      <c r="E17" s="39" t="str">
        <f t="shared" si="7"/>
        <v>No.2</v>
      </c>
      <c r="F17" s="39" t="str">
        <f t="shared" si="7"/>
        <v/>
      </c>
      <c r="G17" s="39" t="str">
        <f t="shared" si="7"/>
        <v/>
      </c>
      <c r="H17" s="39" t="str">
        <f t="shared" si="7"/>
        <v/>
      </c>
      <c r="I17" s="39" t="str">
        <f t="shared" si="7"/>
        <v/>
      </c>
      <c r="J17" s="39" t="str">
        <f t="shared" si="7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1.25" customHeight="1">
      <c r="A18" s="94" t="s">
        <v>383</v>
      </c>
      <c r="B18" s="86"/>
      <c r="C18" s="41">
        <f ca="1">ROUND(AVERAGE(D18:J18),0)</f>
        <v>7</v>
      </c>
      <c r="D18" s="42">
        <f t="shared" ref="D18:J18" ca="1" si="8">IF(D$2&lt;&gt;"",INDIRECT(D$2&amp;"!D47"),"")</f>
        <v>10</v>
      </c>
      <c r="E18" s="42">
        <f t="shared" ca="1" si="8"/>
        <v>3</v>
      </c>
      <c r="F18" s="42" t="str">
        <f t="shared" ca="1" si="8"/>
        <v/>
      </c>
      <c r="G18" s="42" t="str">
        <f t="shared" ca="1" si="8"/>
        <v/>
      </c>
      <c r="H18" s="42" t="str">
        <f t="shared" ca="1" si="8"/>
        <v/>
      </c>
      <c r="I18" s="42" t="str">
        <f t="shared" ca="1" si="8"/>
        <v/>
      </c>
      <c r="J18" s="42" t="str">
        <f t="shared" ca="1" si="8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1.25" customHeight="1">
      <c r="A19" s="94" t="s">
        <v>384</v>
      </c>
      <c r="B19" s="86"/>
      <c r="C19" s="41">
        <f t="shared" ref="C19:C20" ca="1" si="9">IF($C$18=0,"",ROUND(AVERAGE(D19:J19),0))</f>
        <v>10</v>
      </c>
      <c r="D19" s="42">
        <f t="shared" ref="D19:J19" ca="1" si="10">IF(D$2&lt;&gt;"",INDIRECT(D$2&amp;"!D48"),"")</f>
        <v>9</v>
      </c>
      <c r="E19" s="42">
        <f t="shared" ca="1" si="10"/>
        <v>10</v>
      </c>
      <c r="F19" s="42" t="str">
        <f t="shared" ca="1" si="10"/>
        <v/>
      </c>
      <c r="G19" s="42" t="str">
        <f t="shared" ca="1" si="10"/>
        <v/>
      </c>
      <c r="H19" s="42" t="str">
        <f t="shared" ca="1" si="10"/>
        <v/>
      </c>
      <c r="I19" s="42" t="str">
        <f t="shared" ca="1" si="10"/>
        <v/>
      </c>
      <c r="J19" s="42" t="str">
        <f t="shared" ca="1" si="10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1.25" customHeight="1">
      <c r="A20" s="94" t="s">
        <v>385</v>
      </c>
      <c r="B20" s="86"/>
      <c r="C20" s="41">
        <f t="shared" ca="1" si="9"/>
        <v>11</v>
      </c>
      <c r="D20" s="42">
        <f t="shared" ref="D20:J20" ca="1" si="11">IF(D$2&lt;&gt;"",INDIRECT(D$2&amp;"!D49"),"")</f>
        <v>8</v>
      </c>
      <c r="E20" s="42">
        <f t="shared" ca="1" si="11"/>
        <v>14</v>
      </c>
      <c r="F20" s="42" t="str">
        <f t="shared" ca="1" si="11"/>
        <v/>
      </c>
      <c r="G20" s="42" t="str">
        <f t="shared" ca="1" si="11"/>
        <v/>
      </c>
      <c r="H20" s="42" t="str">
        <f t="shared" ca="1" si="11"/>
        <v/>
      </c>
      <c r="I20" s="42" t="str">
        <f t="shared" ca="1" si="11"/>
        <v/>
      </c>
      <c r="J20" s="42" t="str">
        <f t="shared" ca="1" si="1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1.25" customHeight="1">
      <c r="A21" s="94" t="s">
        <v>386</v>
      </c>
      <c r="B21" s="86"/>
      <c r="C21" s="45">
        <f ca="1">IF($C$18=0,"",ROUND(AVERAGE(D21:J21),3))</f>
        <v>0.24</v>
      </c>
      <c r="D21" s="48">
        <f t="shared" ref="D21:J21" ca="1" si="12">IF(D$2&lt;&gt;"",INDIRECT(D$2&amp;"!D50"),"")</f>
        <v>0.24</v>
      </c>
      <c r="E21" s="48">
        <f t="shared" ca="1" si="12"/>
        <v>0.24000000000000002</v>
      </c>
      <c r="F21" s="48" t="str">
        <f t="shared" ca="1" si="12"/>
        <v/>
      </c>
      <c r="G21" s="48" t="str">
        <f t="shared" ca="1" si="12"/>
        <v/>
      </c>
      <c r="H21" s="48" t="str">
        <f t="shared" ca="1" si="12"/>
        <v/>
      </c>
      <c r="I21" s="48" t="str">
        <f t="shared" ca="1" si="12"/>
        <v/>
      </c>
      <c r="J21" s="48" t="str">
        <f t="shared" ca="1" si="12"/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1.25" customHeight="1">
      <c r="A22" s="37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6"/>
      <c r="N22" s="3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1.25" customHeight="1">
      <c r="A23" s="80"/>
      <c r="B23" s="81"/>
      <c r="C23" s="93" t="s">
        <v>388</v>
      </c>
      <c r="D23" s="85"/>
      <c r="E23" s="85"/>
      <c r="F23" s="85"/>
      <c r="G23" s="85"/>
      <c r="H23" s="85"/>
      <c r="I23" s="85"/>
      <c r="J23" s="86"/>
      <c r="K23" s="31"/>
      <c r="L23" s="31"/>
      <c r="M23" s="31"/>
      <c r="N23" s="31"/>
      <c r="O23" s="37"/>
      <c r="P23" s="36"/>
      <c r="Q23" s="36"/>
      <c r="R23" s="31"/>
      <c r="S23" s="29"/>
      <c r="T23" s="29"/>
      <c r="U23" s="31"/>
      <c r="V23" s="31"/>
      <c r="W23" s="31"/>
      <c r="X23" s="31"/>
      <c r="Y23" s="31"/>
      <c r="Z23" s="31"/>
    </row>
    <row r="24" spans="1:26" ht="11.25" customHeight="1">
      <c r="A24" s="82"/>
      <c r="B24" s="83"/>
      <c r="C24" s="39" t="str">
        <f>C$9</f>
        <v>平均</v>
      </c>
      <c r="D24" s="39" t="str">
        <f t="shared" ref="D24:J24" si="13">IF(D$3&lt;&gt;"",D$3,"")</f>
        <v>No.1</v>
      </c>
      <c r="E24" s="39" t="str">
        <f t="shared" si="13"/>
        <v>No.2</v>
      </c>
      <c r="F24" s="39" t="str">
        <f t="shared" si="13"/>
        <v/>
      </c>
      <c r="G24" s="39" t="str">
        <f t="shared" si="13"/>
        <v/>
      </c>
      <c r="H24" s="39" t="str">
        <f t="shared" si="13"/>
        <v/>
      </c>
      <c r="I24" s="39" t="str">
        <f t="shared" si="13"/>
        <v/>
      </c>
      <c r="J24" s="39" t="str">
        <f t="shared" si="13"/>
        <v/>
      </c>
      <c r="K24" s="31"/>
      <c r="L24" s="31"/>
      <c r="M24" s="31"/>
      <c r="N24" s="31"/>
      <c r="O24" s="37"/>
      <c r="P24" s="36"/>
      <c r="Q24" s="36"/>
      <c r="R24" s="31"/>
      <c r="S24" s="29"/>
      <c r="T24" s="29"/>
      <c r="U24" s="31"/>
      <c r="V24" s="31"/>
      <c r="W24" s="31"/>
      <c r="X24" s="31"/>
      <c r="Y24" s="31"/>
      <c r="Z24" s="31"/>
    </row>
    <row r="25" spans="1:26" ht="11.25" customHeight="1">
      <c r="A25" s="94" t="s">
        <v>383</v>
      </c>
      <c r="B25" s="86"/>
      <c r="C25" s="41">
        <f t="shared" ref="C25:C27" ca="1" si="14">ROUND(AVERAGE(D25:J25),0)</f>
        <v>18</v>
      </c>
      <c r="D25" s="42">
        <f t="shared" ref="D25:J25" ca="1" si="15">IF(D$2&lt;&gt;"",INDIRECT(D$2&amp;"!E47"),"")</f>
        <v>22</v>
      </c>
      <c r="E25" s="42">
        <f t="shared" ca="1" si="15"/>
        <v>14</v>
      </c>
      <c r="F25" s="42" t="str">
        <f t="shared" ca="1" si="15"/>
        <v/>
      </c>
      <c r="G25" s="42" t="str">
        <f t="shared" ca="1" si="15"/>
        <v/>
      </c>
      <c r="H25" s="42" t="str">
        <f t="shared" ca="1" si="15"/>
        <v/>
      </c>
      <c r="I25" s="42" t="str">
        <f t="shared" ca="1" si="15"/>
        <v/>
      </c>
      <c r="J25" s="42" t="str">
        <f t="shared" ca="1" si="15"/>
        <v/>
      </c>
      <c r="K25" s="31"/>
      <c r="L25" s="31"/>
      <c r="M25" s="31"/>
      <c r="N25" s="31"/>
      <c r="O25" s="37"/>
      <c r="P25" s="36"/>
      <c r="Q25" s="36"/>
      <c r="R25" s="31"/>
      <c r="S25" s="29"/>
      <c r="T25" s="29"/>
      <c r="U25" s="31"/>
      <c r="V25" s="31"/>
      <c r="W25" s="31"/>
      <c r="X25" s="31"/>
      <c r="Y25" s="31"/>
      <c r="Z25" s="31"/>
    </row>
    <row r="26" spans="1:26" ht="11.25" customHeight="1">
      <c r="A26" s="94" t="s">
        <v>384</v>
      </c>
      <c r="B26" s="86"/>
      <c r="C26" s="41">
        <f t="shared" ca="1" si="14"/>
        <v>15</v>
      </c>
      <c r="D26" s="42">
        <f t="shared" ref="D26:J26" ca="1" si="16">IF(D$2&lt;&gt;"",INDIRECT(D$2&amp;"!E48"),"")</f>
        <v>13</v>
      </c>
      <c r="E26" s="42">
        <f t="shared" ca="1" si="16"/>
        <v>17</v>
      </c>
      <c r="F26" s="42" t="str">
        <f t="shared" ca="1" si="16"/>
        <v/>
      </c>
      <c r="G26" s="42" t="str">
        <f t="shared" ca="1" si="16"/>
        <v/>
      </c>
      <c r="H26" s="42" t="str">
        <f t="shared" ca="1" si="16"/>
        <v/>
      </c>
      <c r="I26" s="42" t="str">
        <f t="shared" ca="1" si="16"/>
        <v/>
      </c>
      <c r="J26" s="42" t="str">
        <f t="shared" ca="1" si="16"/>
        <v/>
      </c>
      <c r="K26" s="31"/>
      <c r="L26" s="31"/>
      <c r="M26" s="31"/>
      <c r="N26" s="31"/>
      <c r="O26" s="37"/>
      <c r="P26" s="36"/>
      <c r="Q26" s="36"/>
      <c r="R26" s="31"/>
      <c r="S26" s="29"/>
      <c r="T26" s="29"/>
      <c r="U26" s="31"/>
      <c r="V26" s="31"/>
      <c r="W26" s="31"/>
      <c r="X26" s="31"/>
      <c r="Y26" s="31"/>
      <c r="Z26" s="31"/>
    </row>
    <row r="27" spans="1:26" ht="11.25" customHeight="1">
      <c r="A27" s="94" t="s">
        <v>385</v>
      </c>
      <c r="B27" s="86"/>
      <c r="C27" s="41">
        <f t="shared" ca="1" si="14"/>
        <v>19</v>
      </c>
      <c r="D27" s="42">
        <f t="shared" ref="D27:J27" ca="1" si="17">IF(D$2&lt;&gt;"",INDIRECT(D$2&amp;"!E49"),"")</f>
        <v>14</v>
      </c>
      <c r="E27" s="42">
        <f t="shared" ca="1" si="17"/>
        <v>23</v>
      </c>
      <c r="F27" s="42" t="str">
        <f t="shared" ca="1" si="17"/>
        <v/>
      </c>
      <c r="G27" s="42" t="str">
        <f t="shared" ca="1" si="17"/>
        <v/>
      </c>
      <c r="H27" s="42" t="str">
        <f t="shared" ca="1" si="17"/>
        <v/>
      </c>
      <c r="I27" s="42" t="str">
        <f t="shared" ca="1" si="17"/>
        <v/>
      </c>
      <c r="J27" s="42" t="str">
        <f t="shared" ca="1" si="17"/>
        <v/>
      </c>
      <c r="K27" s="31"/>
      <c r="L27" s="31"/>
      <c r="M27" s="31"/>
      <c r="N27" s="31"/>
      <c r="O27" s="37"/>
      <c r="P27" s="36"/>
      <c r="Q27" s="36"/>
      <c r="R27" s="31"/>
      <c r="S27" s="29"/>
      <c r="T27" s="29"/>
      <c r="U27" s="31"/>
      <c r="V27" s="31"/>
      <c r="W27" s="31"/>
      <c r="X27" s="31"/>
      <c r="Y27" s="31"/>
      <c r="Z27" s="31"/>
    </row>
    <row r="28" spans="1:26" ht="11.25" customHeight="1">
      <c r="A28" s="94" t="s">
        <v>386</v>
      </c>
      <c r="B28" s="86"/>
      <c r="C28" s="45">
        <f ca="1">ROUND(AVERAGE(D28:J28),3)</f>
        <v>4.3</v>
      </c>
      <c r="D28" s="46">
        <f t="shared" ref="D28:J28" ca="1" si="18">IF(D$2&lt;&gt;"",INDIRECT(D$2&amp;"!E50"),"")</f>
        <v>3.2299999999999982</v>
      </c>
      <c r="E28" s="46">
        <f t="shared" ca="1" si="18"/>
        <v>5.37</v>
      </c>
      <c r="F28" s="46" t="str">
        <f t="shared" ca="1" si="18"/>
        <v/>
      </c>
      <c r="G28" s="46" t="str">
        <f t="shared" ca="1" si="18"/>
        <v/>
      </c>
      <c r="H28" s="46" t="str">
        <f t="shared" ca="1" si="18"/>
        <v/>
      </c>
      <c r="I28" s="46" t="str">
        <f t="shared" ca="1" si="18"/>
        <v/>
      </c>
      <c r="J28" s="46" t="str">
        <f t="shared" ca="1" si="18"/>
        <v/>
      </c>
      <c r="K28" s="31"/>
      <c r="L28" s="31"/>
      <c r="M28" s="31"/>
      <c r="N28" s="31"/>
      <c r="O28" s="37"/>
      <c r="P28" s="36"/>
      <c r="Q28" s="36"/>
      <c r="R28" s="31"/>
      <c r="S28" s="29"/>
      <c r="T28" s="29"/>
      <c r="U28" s="31"/>
      <c r="V28" s="31"/>
      <c r="W28" s="31"/>
      <c r="X28" s="31"/>
      <c r="Y28" s="31"/>
      <c r="Z28" s="31"/>
    </row>
    <row r="29" spans="1:26" ht="11.25" customHeight="1">
      <c r="A29" s="37"/>
      <c r="B29" s="36"/>
      <c r="C29" s="37"/>
      <c r="D29" s="36"/>
      <c r="E29" s="36"/>
      <c r="F29" s="31"/>
      <c r="G29" s="31"/>
      <c r="H29" s="31"/>
      <c r="I29" s="31"/>
      <c r="J29" s="36"/>
      <c r="K29" s="36"/>
      <c r="L29" s="36"/>
      <c r="M29" s="29"/>
      <c r="N29" s="31"/>
      <c r="O29" s="37"/>
      <c r="P29" s="36"/>
      <c r="Q29" s="36"/>
      <c r="R29" s="31"/>
      <c r="S29" s="29"/>
      <c r="T29" s="29"/>
      <c r="U29" s="31"/>
      <c r="V29" s="31"/>
      <c r="W29" s="31"/>
      <c r="X29" s="31"/>
      <c r="Y29" s="31"/>
      <c r="Z29" s="31"/>
    </row>
    <row r="30" spans="1:26" ht="11.25" customHeight="1">
      <c r="A30" s="35" t="s">
        <v>389</v>
      </c>
      <c r="B30" s="36"/>
      <c r="C30" s="36"/>
      <c r="D30" s="36"/>
      <c r="E30" s="36"/>
      <c r="F30" s="36"/>
      <c r="G30" s="36"/>
      <c r="H30" s="36"/>
      <c r="I30" s="37"/>
      <c r="J30" s="36"/>
      <c r="K30" s="36"/>
      <c r="L30" s="36"/>
      <c r="M30" s="36"/>
      <c r="N30" s="36"/>
      <c r="O30" s="37"/>
      <c r="P30" s="36"/>
      <c r="Q30" s="36"/>
      <c r="R30" s="36"/>
      <c r="S30" s="36"/>
      <c r="T30" s="36"/>
      <c r="U30" s="37"/>
      <c r="V30" s="31"/>
      <c r="W30" s="31"/>
      <c r="X30" s="31"/>
      <c r="Y30" s="31"/>
      <c r="Z30" s="31"/>
    </row>
    <row r="31" spans="1:26" ht="11.25" customHeight="1">
      <c r="A31" s="80"/>
      <c r="B31" s="81"/>
      <c r="C31" s="84" t="s">
        <v>380</v>
      </c>
      <c r="D31" s="85"/>
      <c r="E31" s="85"/>
      <c r="F31" s="85"/>
      <c r="G31" s="85"/>
      <c r="H31" s="85"/>
      <c r="I31" s="85"/>
      <c r="J31" s="85"/>
      <c r="K31" s="8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1.25" customHeight="1">
      <c r="A32" s="82"/>
      <c r="B32" s="83"/>
      <c r="C32" s="39" t="s">
        <v>381</v>
      </c>
      <c r="D32" s="39" t="str">
        <f t="shared" ref="D32:J32" si="19">IF(D$3&lt;&gt;"",D$3,"")</f>
        <v>No.1</v>
      </c>
      <c r="E32" s="39" t="str">
        <f t="shared" si="19"/>
        <v>No.2</v>
      </c>
      <c r="F32" s="39" t="str">
        <f t="shared" si="19"/>
        <v/>
      </c>
      <c r="G32" s="39" t="str">
        <f t="shared" si="19"/>
        <v/>
      </c>
      <c r="H32" s="39" t="str">
        <f t="shared" si="19"/>
        <v/>
      </c>
      <c r="I32" s="39" t="str">
        <f t="shared" si="19"/>
        <v/>
      </c>
      <c r="J32" s="39" t="str">
        <f t="shared" si="19"/>
        <v/>
      </c>
      <c r="K32" s="40" t="s">
        <v>382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1.25" customHeight="1">
      <c r="A33" s="94" t="s">
        <v>390</v>
      </c>
      <c r="B33" s="86"/>
      <c r="C33" s="41">
        <f t="shared" ref="C33:C35" ca="1" si="20">ROUND(AVERAGE(D33:J33),0)</f>
        <v>6</v>
      </c>
      <c r="D33" s="42">
        <f t="shared" ref="D33:J33" ca="1" si="21">IF(D$2&lt;&gt;"",INDIRECT(D$2&amp;"!C54"),"")</f>
        <v>6</v>
      </c>
      <c r="E33" s="42">
        <f t="shared" ca="1" si="21"/>
        <v>5</v>
      </c>
      <c r="F33" s="42" t="str">
        <f t="shared" ca="1" si="21"/>
        <v/>
      </c>
      <c r="G33" s="42" t="str">
        <f t="shared" ca="1" si="21"/>
        <v/>
      </c>
      <c r="H33" s="42" t="str">
        <f t="shared" ca="1" si="21"/>
        <v/>
      </c>
      <c r="I33" s="42" t="str">
        <f t="shared" ca="1" si="21"/>
        <v/>
      </c>
      <c r="J33" s="42" t="str">
        <f t="shared" ca="1" si="21"/>
        <v/>
      </c>
      <c r="K33" s="43">
        <f ca="1">C33*100</f>
        <v>600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1.25" customHeight="1">
      <c r="A34" s="94" t="s">
        <v>384</v>
      </c>
      <c r="B34" s="86"/>
      <c r="C34" s="41">
        <f t="shared" ca="1" si="20"/>
        <v>17</v>
      </c>
      <c r="D34" s="42">
        <f t="shared" ref="D34:J34" ca="1" si="22">IF(D$2&lt;&gt;"",INDIRECT(D$2&amp;"!C55"),"")</f>
        <v>15</v>
      </c>
      <c r="E34" s="42">
        <f t="shared" ca="1" si="22"/>
        <v>18</v>
      </c>
      <c r="F34" s="42" t="str">
        <f t="shared" ca="1" si="22"/>
        <v/>
      </c>
      <c r="G34" s="42" t="str">
        <f t="shared" ca="1" si="22"/>
        <v/>
      </c>
      <c r="H34" s="42" t="str">
        <f t="shared" ca="1" si="22"/>
        <v/>
      </c>
      <c r="I34" s="42" t="str">
        <f t="shared" ca="1" si="22"/>
        <v/>
      </c>
      <c r="J34" s="42" t="str">
        <f t="shared" ca="1" si="22"/>
        <v/>
      </c>
      <c r="K34" s="44">
        <f t="shared" ref="K34:K35" ca="1" si="23">C34</f>
        <v>17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1.25" customHeight="1">
      <c r="A35" s="94" t="s">
        <v>385</v>
      </c>
      <c r="B35" s="86"/>
      <c r="C35" s="41">
        <f t="shared" ca="1" si="20"/>
        <v>18</v>
      </c>
      <c r="D35" s="42">
        <f t="shared" ref="D35:J35" ca="1" si="24">IF(D$2&lt;&gt;"",INDIRECT(D$2&amp;"!C56"),"")</f>
        <v>15</v>
      </c>
      <c r="E35" s="42">
        <f t="shared" ca="1" si="24"/>
        <v>21</v>
      </c>
      <c r="F35" s="42" t="str">
        <f t="shared" ca="1" si="24"/>
        <v/>
      </c>
      <c r="G35" s="42" t="str">
        <f t="shared" ca="1" si="24"/>
        <v/>
      </c>
      <c r="H35" s="42" t="str">
        <f t="shared" ca="1" si="24"/>
        <v/>
      </c>
      <c r="I35" s="42" t="str">
        <f t="shared" ca="1" si="24"/>
        <v/>
      </c>
      <c r="J35" s="42" t="str">
        <f t="shared" ca="1" si="24"/>
        <v/>
      </c>
      <c r="K35" s="44">
        <f t="shared" ca="1" si="23"/>
        <v>18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1.25" customHeight="1">
      <c r="A36" s="94" t="s">
        <v>386</v>
      </c>
      <c r="B36" s="86"/>
      <c r="C36" s="45">
        <f ca="1">ROUND(AVERAGE(D36:J36),3)</f>
        <v>1.1499999999999999</v>
      </c>
      <c r="D36" s="46">
        <f t="shared" ref="D36:J36" ca="1" si="25">IF(D$2&lt;&gt;"",INDIRECT(D$2&amp;"!C57"),"")</f>
        <v>0.81</v>
      </c>
      <c r="E36" s="46">
        <f t="shared" ca="1" si="25"/>
        <v>1.49</v>
      </c>
      <c r="F36" s="46" t="str">
        <f t="shared" ca="1" si="25"/>
        <v/>
      </c>
      <c r="G36" s="46" t="str">
        <f t="shared" ca="1" si="25"/>
        <v/>
      </c>
      <c r="H36" s="46" t="str">
        <f t="shared" ca="1" si="25"/>
        <v/>
      </c>
      <c r="I36" s="46" t="str">
        <f t="shared" ca="1" si="25"/>
        <v/>
      </c>
      <c r="J36" s="46" t="str">
        <f t="shared" ca="1" si="25"/>
        <v/>
      </c>
      <c r="K36" s="47">
        <f ca="1">C36*100</f>
        <v>114.99999999999999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1.25" customHeight="1">
      <c r="A37" s="37"/>
      <c r="B37" s="36"/>
      <c r="C37" s="36"/>
      <c r="D37" s="36"/>
      <c r="E37" s="36"/>
      <c r="F37" s="36"/>
      <c r="G37" s="36"/>
      <c r="H37" s="36"/>
      <c r="I37" s="37"/>
      <c r="J37" s="36"/>
      <c r="K37" s="36"/>
      <c r="L37" s="36"/>
      <c r="M37" s="36"/>
      <c r="N37" s="36"/>
      <c r="O37" s="37"/>
      <c r="P37" s="36"/>
      <c r="Q37" s="36"/>
      <c r="R37" s="36"/>
      <c r="S37" s="36"/>
      <c r="T37" s="36"/>
      <c r="U37" s="37"/>
      <c r="V37" s="31"/>
      <c r="W37" s="31"/>
      <c r="X37" s="31"/>
      <c r="Y37" s="31"/>
      <c r="Z37" s="31"/>
    </row>
    <row r="38" spans="1:26" ht="11.25" customHeight="1">
      <c r="A38" s="80"/>
      <c r="B38" s="81"/>
      <c r="C38" s="95" t="s">
        <v>387</v>
      </c>
      <c r="D38" s="85"/>
      <c r="E38" s="85"/>
      <c r="F38" s="85"/>
      <c r="G38" s="85"/>
      <c r="H38" s="85"/>
      <c r="I38" s="85"/>
      <c r="J38" s="86"/>
      <c r="K38" s="31"/>
      <c r="L38" s="36"/>
      <c r="M38" s="36"/>
      <c r="N38" s="36"/>
      <c r="O38" s="37"/>
      <c r="P38" s="36"/>
      <c r="Q38" s="36"/>
      <c r="R38" s="36"/>
      <c r="S38" s="36"/>
      <c r="T38" s="36"/>
      <c r="U38" s="37"/>
      <c r="V38" s="31"/>
      <c r="W38" s="31"/>
      <c r="X38" s="31"/>
      <c r="Y38" s="31"/>
      <c r="Z38" s="31"/>
    </row>
    <row r="39" spans="1:26" ht="11.25" customHeight="1">
      <c r="A39" s="82"/>
      <c r="B39" s="83"/>
      <c r="C39" s="39" t="str">
        <f>C$9</f>
        <v>平均</v>
      </c>
      <c r="D39" s="39" t="str">
        <f t="shared" ref="D39:J39" si="26">IF(D$3&lt;&gt;"",D$3,"")</f>
        <v>No.1</v>
      </c>
      <c r="E39" s="39" t="str">
        <f t="shared" si="26"/>
        <v>No.2</v>
      </c>
      <c r="F39" s="39" t="str">
        <f t="shared" si="26"/>
        <v/>
      </c>
      <c r="G39" s="39" t="str">
        <f t="shared" si="26"/>
        <v/>
      </c>
      <c r="H39" s="39" t="str">
        <f t="shared" si="26"/>
        <v/>
      </c>
      <c r="I39" s="39" t="str">
        <f t="shared" si="26"/>
        <v/>
      </c>
      <c r="J39" s="39" t="str">
        <f t="shared" si="26"/>
        <v/>
      </c>
      <c r="K39" s="31"/>
      <c r="L39" s="36"/>
      <c r="M39" s="36"/>
      <c r="N39" s="36"/>
      <c r="O39" s="37"/>
      <c r="P39" s="36"/>
      <c r="Q39" s="36"/>
      <c r="R39" s="36"/>
      <c r="S39" s="36"/>
      <c r="T39" s="36"/>
      <c r="U39" s="37"/>
      <c r="V39" s="31"/>
      <c r="W39" s="31"/>
      <c r="X39" s="31"/>
      <c r="Y39" s="31"/>
      <c r="Z39" s="31"/>
    </row>
    <row r="40" spans="1:26" ht="11.25" customHeight="1">
      <c r="A40" s="94" t="s">
        <v>390</v>
      </c>
      <c r="B40" s="86"/>
      <c r="C40" s="41">
        <f ca="1">ROUND(AVERAGE(D40:J40),0)</f>
        <v>5</v>
      </c>
      <c r="D40" s="42">
        <f t="shared" ref="D40:J40" ca="1" si="27">IF(D$2&lt;&gt;"",INDIRECT(D$2&amp;"!D54"),"")</f>
        <v>8</v>
      </c>
      <c r="E40" s="42">
        <f t="shared" ca="1" si="27"/>
        <v>2</v>
      </c>
      <c r="F40" s="42" t="str">
        <f t="shared" ca="1" si="27"/>
        <v/>
      </c>
      <c r="G40" s="42" t="str">
        <f t="shared" ca="1" si="27"/>
        <v/>
      </c>
      <c r="H40" s="42" t="str">
        <f t="shared" ca="1" si="27"/>
        <v/>
      </c>
      <c r="I40" s="42" t="str">
        <f t="shared" ca="1" si="27"/>
        <v/>
      </c>
      <c r="J40" s="42" t="str">
        <f t="shared" ca="1" si="27"/>
        <v/>
      </c>
      <c r="K40" s="31"/>
      <c r="L40" s="36"/>
      <c r="M40" s="36"/>
      <c r="N40" s="36"/>
      <c r="O40" s="37"/>
      <c r="P40" s="36"/>
      <c r="Q40" s="36"/>
      <c r="R40" s="36"/>
      <c r="S40" s="36"/>
      <c r="T40" s="36"/>
      <c r="U40" s="37"/>
      <c r="V40" s="31"/>
      <c r="W40" s="31"/>
      <c r="X40" s="31"/>
      <c r="Y40" s="31"/>
      <c r="Z40" s="31"/>
    </row>
    <row r="41" spans="1:26" ht="11.25" customHeight="1">
      <c r="A41" s="94" t="s">
        <v>384</v>
      </c>
      <c r="B41" s="86"/>
      <c r="C41" s="41">
        <f t="shared" ref="C41:C42" ca="1" si="28">IF($C$18=0,"",ROUND(AVERAGE(D41:J41),0))</f>
        <v>10</v>
      </c>
      <c r="D41" s="42">
        <f t="shared" ref="D41:J41" ca="1" si="29">IF(D$2&lt;&gt;"",INDIRECT(D$2&amp;"!D55"),"")</f>
        <v>8</v>
      </c>
      <c r="E41" s="42">
        <f t="shared" ca="1" si="29"/>
        <v>11</v>
      </c>
      <c r="F41" s="42" t="str">
        <f t="shared" ca="1" si="29"/>
        <v/>
      </c>
      <c r="G41" s="42" t="str">
        <f t="shared" ca="1" si="29"/>
        <v/>
      </c>
      <c r="H41" s="42" t="str">
        <f t="shared" ca="1" si="29"/>
        <v/>
      </c>
      <c r="I41" s="42" t="str">
        <f t="shared" ca="1" si="29"/>
        <v/>
      </c>
      <c r="J41" s="42" t="str">
        <f t="shared" ca="1" si="29"/>
        <v/>
      </c>
      <c r="K41" s="31"/>
      <c r="L41" s="36"/>
      <c r="M41" s="36"/>
      <c r="N41" s="36"/>
      <c r="O41" s="37"/>
      <c r="P41" s="36"/>
      <c r="Q41" s="36"/>
      <c r="R41" s="36"/>
      <c r="S41" s="36"/>
      <c r="T41" s="36"/>
      <c r="U41" s="37"/>
      <c r="V41" s="31"/>
      <c r="W41" s="31"/>
      <c r="X41" s="31"/>
      <c r="Y41" s="31"/>
      <c r="Z41" s="31"/>
    </row>
    <row r="42" spans="1:26" ht="11.25" customHeight="1">
      <c r="A42" s="94" t="s">
        <v>385</v>
      </c>
      <c r="B42" s="86"/>
      <c r="C42" s="41">
        <f t="shared" ca="1" si="28"/>
        <v>11</v>
      </c>
      <c r="D42" s="42">
        <f t="shared" ref="D42:J42" ca="1" si="30">IF(D$2&lt;&gt;"",INDIRECT(D$2&amp;"!D56"),"")</f>
        <v>8</v>
      </c>
      <c r="E42" s="42">
        <f t="shared" ca="1" si="30"/>
        <v>13</v>
      </c>
      <c r="F42" s="42" t="str">
        <f t="shared" ca="1" si="30"/>
        <v/>
      </c>
      <c r="G42" s="42" t="str">
        <f t="shared" ca="1" si="30"/>
        <v/>
      </c>
      <c r="H42" s="42" t="str">
        <f t="shared" ca="1" si="30"/>
        <v/>
      </c>
      <c r="I42" s="42" t="str">
        <f t="shared" ca="1" si="30"/>
        <v/>
      </c>
      <c r="J42" s="42" t="str">
        <f t="shared" ca="1" si="30"/>
        <v/>
      </c>
      <c r="K42" s="31"/>
      <c r="L42" s="36"/>
      <c r="M42" s="36"/>
      <c r="N42" s="36"/>
      <c r="O42" s="37"/>
      <c r="P42" s="36"/>
      <c r="Q42" s="36"/>
      <c r="R42" s="36"/>
      <c r="S42" s="36"/>
      <c r="T42" s="36"/>
      <c r="U42" s="37"/>
      <c r="V42" s="31"/>
      <c r="W42" s="31"/>
      <c r="X42" s="31"/>
      <c r="Y42" s="31"/>
      <c r="Z42" s="31"/>
    </row>
    <row r="43" spans="1:26" ht="11.25" customHeight="1">
      <c r="A43" s="94" t="s">
        <v>386</v>
      </c>
      <c r="B43" s="86"/>
      <c r="C43" s="45">
        <f ca="1">IF($C$18=0,"",ROUND(AVERAGE(D43:J43),3))</f>
        <v>0.15</v>
      </c>
      <c r="D43" s="48">
        <f t="shared" ref="D43:J43" ca="1" si="31">IF(D$2&lt;&gt;"",INDIRECT(D$2&amp;"!D57"),"")</f>
        <v>0.16</v>
      </c>
      <c r="E43" s="48">
        <f t="shared" ca="1" si="31"/>
        <v>0.14000000000000001</v>
      </c>
      <c r="F43" s="48" t="str">
        <f t="shared" ca="1" si="31"/>
        <v/>
      </c>
      <c r="G43" s="48" t="str">
        <f t="shared" ca="1" si="31"/>
        <v/>
      </c>
      <c r="H43" s="48" t="str">
        <f t="shared" ca="1" si="31"/>
        <v/>
      </c>
      <c r="I43" s="48" t="str">
        <f t="shared" ca="1" si="31"/>
        <v/>
      </c>
      <c r="J43" s="48" t="str">
        <f t="shared" ca="1" si="31"/>
        <v/>
      </c>
      <c r="K43" s="31"/>
      <c r="L43" s="36"/>
      <c r="M43" s="36"/>
      <c r="N43" s="36"/>
      <c r="O43" s="37"/>
      <c r="P43" s="36"/>
      <c r="Q43" s="36"/>
      <c r="R43" s="36"/>
      <c r="S43" s="36"/>
      <c r="T43" s="36"/>
      <c r="U43" s="37"/>
      <c r="V43" s="31"/>
      <c r="W43" s="31"/>
      <c r="X43" s="31"/>
      <c r="Y43" s="31"/>
      <c r="Z43" s="31"/>
    </row>
    <row r="44" spans="1:26" ht="11.25" customHeight="1">
      <c r="A44" s="37"/>
      <c r="B44" s="36"/>
      <c r="C44" s="36"/>
      <c r="D44" s="36"/>
      <c r="E44" s="36"/>
      <c r="F44" s="36"/>
      <c r="G44" s="36"/>
      <c r="H44" s="36"/>
      <c r="I44" s="37"/>
      <c r="J44" s="36"/>
      <c r="K44" s="36"/>
      <c r="L44" s="36"/>
      <c r="M44" s="36"/>
      <c r="N44" s="36"/>
      <c r="O44" s="37"/>
      <c r="P44" s="36"/>
      <c r="Q44" s="36"/>
      <c r="R44" s="36"/>
      <c r="S44" s="36"/>
      <c r="T44" s="36"/>
      <c r="U44" s="37"/>
      <c r="V44" s="31"/>
      <c r="W44" s="31"/>
      <c r="X44" s="31"/>
      <c r="Y44" s="31"/>
      <c r="Z44" s="31"/>
    </row>
    <row r="45" spans="1:26" ht="11.25" customHeight="1">
      <c r="A45" s="80"/>
      <c r="B45" s="81"/>
      <c r="C45" s="93" t="s">
        <v>388</v>
      </c>
      <c r="D45" s="85"/>
      <c r="E45" s="85"/>
      <c r="F45" s="85"/>
      <c r="G45" s="85"/>
      <c r="H45" s="85"/>
      <c r="I45" s="85"/>
      <c r="J45" s="86"/>
      <c r="K45" s="31"/>
      <c r="L45" s="36"/>
      <c r="M45" s="36"/>
      <c r="N45" s="36"/>
      <c r="O45" s="37"/>
      <c r="P45" s="36"/>
      <c r="Q45" s="36"/>
      <c r="R45" s="36"/>
      <c r="S45" s="36"/>
      <c r="T45" s="36"/>
      <c r="U45" s="37"/>
      <c r="V45" s="31"/>
      <c r="W45" s="31"/>
      <c r="X45" s="31"/>
      <c r="Y45" s="31"/>
      <c r="Z45" s="31"/>
    </row>
    <row r="46" spans="1:26" ht="11.25" customHeight="1">
      <c r="A46" s="82"/>
      <c r="B46" s="83"/>
      <c r="C46" s="39" t="str">
        <f>C$9</f>
        <v>平均</v>
      </c>
      <c r="D46" s="39" t="str">
        <f t="shared" ref="D46:J46" si="32">IF(D$3&lt;&gt;"",D$3,"")</f>
        <v>No.1</v>
      </c>
      <c r="E46" s="39" t="str">
        <f t="shared" si="32"/>
        <v>No.2</v>
      </c>
      <c r="F46" s="39" t="str">
        <f t="shared" si="32"/>
        <v/>
      </c>
      <c r="G46" s="39" t="str">
        <f t="shared" si="32"/>
        <v/>
      </c>
      <c r="H46" s="39" t="str">
        <f t="shared" si="32"/>
        <v/>
      </c>
      <c r="I46" s="39" t="str">
        <f t="shared" si="32"/>
        <v/>
      </c>
      <c r="J46" s="39" t="str">
        <f t="shared" si="32"/>
        <v/>
      </c>
      <c r="K46" s="31"/>
      <c r="L46" s="36"/>
      <c r="M46" s="36"/>
      <c r="N46" s="36"/>
      <c r="O46" s="37"/>
      <c r="P46" s="36"/>
      <c r="Q46" s="36"/>
      <c r="R46" s="36"/>
      <c r="S46" s="36"/>
      <c r="T46" s="36"/>
      <c r="U46" s="37"/>
      <c r="V46" s="31"/>
      <c r="W46" s="31"/>
      <c r="X46" s="31"/>
      <c r="Y46" s="31"/>
      <c r="Z46" s="31"/>
    </row>
    <row r="47" spans="1:26" ht="11.25" customHeight="1">
      <c r="A47" s="94" t="s">
        <v>390</v>
      </c>
      <c r="B47" s="86"/>
      <c r="C47" s="41">
        <f t="shared" ref="C47:C49" ca="1" si="33">ROUND(AVERAGE(D47:J47),0)</f>
        <v>11</v>
      </c>
      <c r="D47" s="42">
        <f t="shared" ref="D47:J47" ca="1" si="34">IF(D$2&lt;&gt;"",INDIRECT(D$2&amp;"!E54"),"")</f>
        <v>14</v>
      </c>
      <c r="E47" s="42">
        <f t="shared" ca="1" si="34"/>
        <v>7</v>
      </c>
      <c r="F47" s="42" t="str">
        <f t="shared" ca="1" si="34"/>
        <v/>
      </c>
      <c r="G47" s="42" t="str">
        <f t="shared" ca="1" si="34"/>
        <v/>
      </c>
      <c r="H47" s="42" t="str">
        <f t="shared" ca="1" si="34"/>
        <v/>
      </c>
      <c r="I47" s="42" t="str">
        <f t="shared" ca="1" si="34"/>
        <v/>
      </c>
      <c r="J47" s="42" t="str">
        <f t="shared" ca="1" si="34"/>
        <v/>
      </c>
      <c r="K47" s="31"/>
      <c r="L47" s="36"/>
      <c r="M47" s="36"/>
      <c r="N47" s="36"/>
      <c r="O47" s="37"/>
      <c r="P47" s="36"/>
      <c r="Q47" s="36"/>
      <c r="R47" s="36"/>
      <c r="S47" s="36"/>
      <c r="T47" s="36"/>
      <c r="U47" s="37"/>
      <c r="V47" s="31"/>
      <c r="W47" s="31"/>
      <c r="X47" s="31"/>
      <c r="Y47" s="31"/>
      <c r="Z47" s="31"/>
    </row>
    <row r="48" spans="1:26" ht="11.25" customHeight="1">
      <c r="A48" s="94" t="s">
        <v>384</v>
      </c>
      <c r="B48" s="86"/>
      <c r="C48" s="41">
        <f t="shared" ca="1" si="33"/>
        <v>14</v>
      </c>
      <c r="D48" s="42">
        <f t="shared" ref="D48:J48" ca="1" si="35">IF(D$2&lt;&gt;"",INDIRECT(D$2&amp;"!E55"),"")</f>
        <v>11</v>
      </c>
      <c r="E48" s="42">
        <f t="shared" ca="1" si="35"/>
        <v>16</v>
      </c>
      <c r="F48" s="42" t="str">
        <f t="shared" ca="1" si="35"/>
        <v/>
      </c>
      <c r="G48" s="42" t="str">
        <f t="shared" ca="1" si="35"/>
        <v/>
      </c>
      <c r="H48" s="42" t="str">
        <f t="shared" ca="1" si="35"/>
        <v/>
      </c>
      <c r="I48" s="42" t="str">
        <f t="shared" ca="1" si="35"/>
        <v/>
      </c>
      <c r="J48" s="42" t="str">
        <f t="shared" ca="1" si="35"/>
        <v/>
      </c>
      <c r="K48" s="31"/>
      <c r="L48" s="36"/>
      <c r="M48" s="36"/>
      <c r="N48" s="36"/>
      <c r="O48" s="37"/>
      <c r="P48" s="36"/>
      <c r="Q48" s="36"/>
      <c r="R48" s="36"/>
      <c r="S48" s="36"/>
      <c r="T48" s="36"/>
      <c r="U48" s="37"/>
      <c r="V48" s="31"/>
      <c r="W48" s="31"/>
      <c r="X48" s="31"/>
      <c r="Y48" s="31"/>
      <c r="Z48" s="31"/>
    </row>
    <row r="49" spans="1:26" ht="11.25" customHeight="1">
      <c r="A49" s="94" t="s">
        <v>385</v>
      </c>
      <c r="B49" s="86"/>
      <c r="C49" s="41">
        <f t="shared" ca="1" si="33"/>
        <v>15</v>
      </c>
      <c r="D49" s="42">
        <f t="shared" ref="D49:J49" ca="1" si="36">IF(D$2&lt;&gt;"",INDIRECT(D$2&amp;"!E56"),"")</f>
        <v>11</v>
      </c>
      <c r="E49" s="42">
        <f t="shared" ca="1" si="36"/>
        <v>19</v>
      </c>
      <c r="F49" s="42" t="str">
        <f t="shared" ca="1" si="36"/>
        <v/>
      </c>
      <c r="G49" s="42" t="str">
        <f t="shared" ca="1" si="36"/>
        <v/>
      </c>
      <c r="H49" s="42" t="str">
        <f t="shared" ca="1" si="36"/>
        <v/>
      </c>
      <c r="I49" s="42" t="str">
        <f t="shared" ca="1" si="36"/>
        <v/>
      </c>
      <c r="J49" s="42" t="str">
        <f t="shared" ca="1" si="36"/>
        <v/>
      </c>
      <c r="K49" s="31"/>
      <c r="L49" s="36"/>
      <c r="M49" s="36"/>
      <c r="N49" s="36"/>
      <c r="O49" s="37"/>
      <c r="P49" s="36"/>
      <c r="Q49" s="36"/>
      <c r="R49" s="36"/>
      <c r="S49" s="36"/>
      <c r="T49" s="36"/>
      <c r="U49" s="37"/>
      <c r="V49" s="31"/>
      <c r="W49" s="31"/>
      <c r="X49" s="31"/>
      <c r="Y49" s="31"/>
      <c r="Z49" s="31"/>
    </row>
    <row r="50" spans="1:26" ht="11.25" customHeight="1">
      <c r="A50" s="94" t="s">
        <v>386</v>
      </c>
      <c r="B50" s="86"/>
      <c r="C50" s="45">
        <f ca="1">ROUND(AVERAGE(D50:J50),3)</f>
        <v>1.3</v>
      </c>
      <c r="D50" s="46">
        <f t="shared" ref="D50:J50" ca="1" si="37">IF(D$2&lt;&gt;"",INDIRECT(D$2&amp;"!E57"),"")</f>
        <v>0.97000000000000008</v>
      </c>
      <c r="E50" s="46">
        <f t="shared" ca="1" si="37"/>
        <v>1.63</v>
      </c>
      <c r="F50" s="46" t="str">
        <f t="shared" ca="1" si="37"/>
        <v/>
      </c>
      <c r="G50" s="46" t="str">
        <f t="shared" ca="1" si="37"/>
        <v/>
      </c>
      <c r="H50" s="46" t="str">
        <f t="shared" ca="1" si="37"/>
        <v/>
      </c>
      <c r="I50" s="46" t="str">
        <f t="shared" ca="1" si="37"/>
        <v/>
      </c>
      <c r="J50" s="46" t="str">
        <f t="shared" ca="1" si="37"/>
        <v/>
      </c>
      <c r="K50" s="31"/>
      <c r="L50" s="36"/>
      <c r="M50" s="36"/>
      <c r="N50" s="36"/>
      <c r="O50" s="37"/>
      <c r="P50" s="36"/>
      <c r="Q50" s="36"/>
      <c r="R50" s="36"/>
      <c r="S50" s="36"/>
      <c r="T50" s="36"/>
      <c r="U50" s="37"/>
      <c r="V50" s="31"/>
      <c r="W50" s="31"/>
      <c r="X50" s="31"/>
      <c r="Y50" s="31"/>
      <c r="Z50" s="31"/>
    </row>
    <row r="51" spans="1:26" ht="11.25" customHeight="1">
      <c r="A51" s="37"/>
      <c r="B51" s="36"/>
      <c r="C51" s="36"/>
      <c r="D51" s="36"/>
      <c r="E51" s="36"/>
      <c r="F51" s="36"/>
      <c r="G51" s="36"/>
      <c r="H51" s="36"/>
      <c r="I51" s="37"/>
      <c r="J51" s="36"/>
      <c r="K51" s="36"/>
      <c r="L51" s="36"/>
      <c r="M51" s="36"/>
      <c r="N51" s="36"/>
      <c r="O51" s="37"/>
      <c r="P51" s="36"/>
      <c r="Q51" s="36"/>
      <c r="R51" s="36"/>
      <c r="S51" s="36"/>
      <c r="T51" s="36"/>
      <c r="U51" s="37"/>
      <c r="V51" s="31"/>
      <c r="W51" s="31"/>
      <c r="X51" s="31"/>
      <c r="Y51" s="31"/>
      <c r="Z51" s="31"/>
    </row>
    <row r="52" spans="1:26" ht="11.25" customHeight="1">
      <c r="A52" s="35" t="s">
        <v>391</v>
      </c>
      <c r="B52" s="36"/>
      <c r="C52" s="36"/>
      <c r="D52" s="36"/>
      <c r="E52" s="36"/>
      <c r="F52" s="36"/>
      <c r="G52" s="36"/>
      <c r="H52" s="36"/>
      <c r="I52" s="31"/>
      <c r="J52" s="31"/>
      <c r="K52" s="31"/>
      <c r="L52" s="31"/>
      <c r="M52" s="31" t="s">
        <v>392</v>
      </c>
      <c r="N52" s="31"/>
      <c r="O52" s="37"/>
      <c r="P52" s="36"/>
      <c r="Q52" s="36"/>
      <c r="R52" s="36"/>
      <c r="S52" s="36"/>
      <c r="T52" s="36"/>
      <c r="U52" s="31"/>
      <c r="V52" s="31"/>
      <c r="W52" s="31"/>
      <c r="X52" s="31"/>
      <c r="Y52" s="31"/>
      <c r="Z52" s="31"/>
    </row>
    <row r="53" spans="1:26" ht="11.25" customHeight="1">
      <c r="A53" s="80"/>
      <c r="B53" s="96"/>
      <c r="C53" s="84" t="s">
        <v>380</v>
      </c>
      <c r="D53" s="85"/>
      <c r="E53" s="85"/>
      <c r="F53" s="85"/>
      <c r="G53" s="85"/>
      <c r="H53" s="85"/>
      <c r="I53" s="85"/>
      <c r="J53" s="85"/>
      <c r="K53" s="86"/>
      <c r="M53" s="60" t="s">
        <v>380</v>
      </c>
      <c r="N53" s="49" t="s">
        <v>387</v>
      </c>
      <c r="O53" s="49" t="s">
        <v>388</v>
      </c>
      <c r="P53" s="50"/>
      <c r="Q53" s="50"/>
      <c r="R53" s="50"/>
      <c r="S53" s="50"/>
      <c r="T53" s="50"/>
      <c r="U53" s="38"/>
      <c r="V53" s="38"/>
      <c r="W53" s="38"/>
      <c r="X53" s="38"/>
      <c r="Y53" s="38"/>
      <c r="Z53" s="38"/>
    </row>
    <row r="54" spans="1:26" ht="11.25" customHeight="1">
      <c r="A54" s="97"/>
      <c r="B54" s="98"/>
      <c r="C54" s="39" t="s">
        <v>381</v>
      </c>
      <c r="D54" s="39" t="str">
        <f t="shared" ref="D54:J54" si="38">IF(D$3&lt;&gt;"",D$3,"")</f>
        <v>No.1</v>
      </c>
      <c r="E54" s="39" t="str">
        <f t="shared" si="38"/>
        <v>No.2</v>
      </c>
      <c r="F54" s="39" t="str">
        <f t="shared" si="38"/>
        <v/>
      </c>
      <c r="G54" s="39" t="str">
        <f t="shared" si="38"/>
        <v/>
      </c>
      <c r="H54" s="39" t="str">
        <f t="shared" si="38"/>
        <v/>
      </c>
      <c r="I54" s="39" t="str">
        <f t="shared" si="38"/>
        <v/>
      </c>
      <c r="J54" s="39" t="str">
        <f t="shared" si="38"/>
        <v/>
      </c>
      <c r="K54" s="40"/>
      <c r="M54" s="62"/>
      <c r="N54" s="59"/>
      <c r="O54" s="49"/>
      <c r="P54" s="50"/>
      <c r="Q54" s="50"/>
      <c r="R54" s="50"/>
      <c r="S54" s="50"/>
      <c r="T54" s="50"/>
      <c r="U54" s="38"/>
      <c r="V54" s="38"/>
      <c r="W54" s="38"/>
      <c r="X54" s="38"/>
      <c r="Y54" s="38"/>
      <c r="Z54" s="38"/>
    </row>
    <row r="55" spans="1:26" ht="11.25" customHeight="1">
      <c r="A55" s="94" t="s">
        <v>393</v>
      </c>
      <c r="B55" s="86"/>
      <c r="C55" s="51">
        <f ca="1">ROUND(AVERAGE(D55:J55),1)</f>
        <v>47.8</v>
      </c>
      <c r="D55" s="52">
        <f t="shared" ref="D55:J55" ca="1" si="39">IF(D$2&lt;&gt;"",INDIRECT(D$2&amp;"!C61"),"")</f>
        <v>50</v>
      </c>
      <c r="E55" s="52">
        <f t="shared" ca="1" si="39"/>
        <v>45.5</v>
      </c>
      <c r="F55" s="52" t="str">
        <f t="shared" ca="1" si="39"/>
        <v/>
      </c>
      <c r="G55" s="52" t="str">
        <f t="shared" ca="1" si="39"/>
        <v/>
      </c>
      <c r="H55" s="52" t="str">
        <f t="shared" ca="1" si="39"/>
        <v/>
      </c>
      <c r="I55" s="52" t="str">
        <f t="shared" ca="1" si="39"/>
        <v/>
      </c>
      <c r="J55" s="52" t="str">
        <f t="shared" ca="1" si="39"/>
        <v/>
      </c>
      <c r="K55" s="53"/>
      <c r="M55" s="61">
        <f ca="1">ROUND((C33/C10*100),1)</f>
        <v>50</v>
      </c>
      <c r="N55" s="51">
        <f ca="1">IF($C$18=0,"",ROUND((C40/C18*100),1))</f>
        <v>71.400000000000006</v>
      </c>
      <c r="O55" s="55">
        <f ca="1">ROUND((C47/C25*100),1)</f>
        <v>61.1</v>
      </c>
      <c r="P55" s="56"/>
      <c r="Q55" s="56"/>
      <c r="R55" s="56"/>
      <c r="S55" s="56"/>
      <c r="T55" s="56"/>
      <c r="U55" s="31"/>
      <c r="V55" s="31"/>
      <c r="W55" s="31"/>
      <c r="X55" s="31"/>
      <c r="Y55" s="31"/>
      <c r="Z55" s="31"/>
    </row>
    <row r="56" spans="1:26" ht="11.25" customHeight="1">
      <c r="A56" s="94" t="s">
        <v>394</v>
      </c>
      <c r="B56" s="86"/>
      <c r="C56" s="51">
        <f ca="1">ROUND(AVERAGE(D56:J56),1)</f>
        <v>28.1</v>
      </c>
      <c r="D56" s="52">
        <f ca="1">IF(D$2&lt;&gt;"",INDIRECT(D$2&amp;"!C62"),"")</f>
        <v>27.1</v>
      </c>
      <c r="E56" s="52">
        <f t="shared" ref="E56:J56" ca="1" si="40">IF(E$2&lt;&gt;"",INDIRECT(E$2&amp;"!C62"),"")</f>
        <v>29</v>
      </c>
      <c r="F56" s="52" t="str">
        <f t="shared" ca="1" si="40"/>
        <v/>
      </c>
      <c r="G56" s="52" t="str">
        <f t="shared" ca="1" si="40"/>
        <v/>
      </c>
      <c r="H56" s="52" t="str">
        <f t="shared" ca="1" si="40"/>
        <v/>
      </c>
      <c r="I56" s="52" t="str">
        <f t="shared" ca="1" si="40"/>
        <v/>
      </c>
      <c r="J56" s="52" t="str">
        <f t="shared" ca="1" si="40"/>
        <v/>
      </c>
      <c r="K56" s="53"/>
      <c r="M56" s="54">
        <f ca="1">ROUND((C36/C13*100),1)</f>
        <v>28.3</v>
      </c>
      <c r="N56" s="51">
        <f ca="1">IF($C$18=0,"",ROUND((C43/C21*100),1))</f>
        <v>62.5</v>
      </c>
      <c r="O56" s="55">
        <f ca="1">ROUND((C50/C28*100),1)</f>
        <v>30.2</v>
      </c>
      <c r="P56" s="56"/>
      <c r="Q56" s="56"/>
      <c r="R56" s="56"/>
      <c r="S56" s="56"/>
      <c r="T56" s="56"/>
      <c r="U56" s="31"/>
      <c r="V56" s="31"/>
      <c r="W56" s="31"/>
      <c r="X56" s="31"/>
      <c r="Y56" s="31"/>
      <c r="Z56" s="31"/>
    </row>
    <row r="57" spans="1:26" ht="11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1"/>
      <c r="W57" s="31"/>
      <c r="X57" s="31"/>
      <c r="Y57" s="31"/>
      <c r="Z57" s="31"/>
    </row>
    <row r="58" spans="1:26" ht="11.25" customHeight="1">
      <c r="A58" s="35" t="s">
        <v>395</v>
      </c>
      <c r="B58" s="36"/>
      <c r="C58" s="36"/>
      <c r="D58" s="36"/>
      <c r="E58" s="36"/>
      <c r="F58" s="36"/>
      <c r="G58" s="36"/>
      <c r="H58" s="36"/>
      <c r="I58" s="37"/>
      <c r="J58" s="36"/>
      <c r="K58" s="36"/>
      <c r="L58" s="36"/>
      <c r="M58" s="36"/>
      <c r="N58" s="36"/>
      <c r="O58" s="37"/>
      <c r="P58" s="36"/>
      <c r="Q58" s="36"/>
      <c r="R58" s="36"/>
      <c r="S58" s="36"/>
      <c r="T58" s="36"/>
      <c r="U58" s="37"/>
      <c r="V58" s="31"/>
      <c r="W58" s="31"/>
      <c r="X58" s="31"/>
      <c r="Y58" s="31"/>
      <c r="Z58" s="31"/>
    </row>
    <row r="59" spans="1:26" ht="11.25" customHeight="1">
      <c r="A59" s="80"/>
      <c r="B59" s="81"/>
      <c r="C59" s="84" t="s">
        <v>380</v>
      </c>
      <c r="D59" s="85"/>
      <c r="E59" s="85"/>
      <c r="F59" s="85"/>
      <c r="G59" s="85"/>
      <c r="H59" s="85"/>
      <c r="I59" s="85"/>
      <c r="J59" s="85"/>
      <c r="K59" s="8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1.25" customHeight="1">
      <c r="A60" s="82"/>
      <c r="B60" s="83"/>
      <c r="C60" s="39" t="s">
        <v>381</v>
      </c>
      <c r="D60" s="39" t="str">
        <f t="shared" ref="D60:J60" si="41">IF(D$3&lt;&gt;"",D$3,"")</f>
        <v>No.1</v>
      </c>
      <c r="E60" s="39" t="str">
        <f t="shared" si="41"/>
        <v>No.2</v>
      </c>
      <c r="F60" s="39" t="str">
        <f t="shared" si="41"/>
        <v/>
      </c>
      <c r="G60" s="39" t="str">
        <f t="shared" si="41"/>
        <v/>
      </c>
      <c r="H60" s="39" t="str">
        <f t="shared" si="41"/>
        <v/>
      </c>
      <c r="I60" s="39" t="str">
        <f t="shared" si="41"/>
        <v/>
      </c>
      <c r="J60" s="39" t="str">
        <f t="shared" si="41"/>
        <v/>
      </c>
      <c r="K60" s="40" t="s">
        <v>382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1.25" customHeight="1">
      <c r="A61" s="94" t="s">
        <v>390</v>
      </c>
      <c r="B61" s="86"/>
      <c r="C61" s="41">
        <f ca="1">C10-C33</f>
        <v>6</v>
      </c>
      <c r="D61" s="42">
        <f t="shared" ref="D61:J61" ca="1" si="42">IF(D$2&lt;&gt;"",INDIRECT(D$2&amp;"!C66"),"")</f>
        <v>6</v>
      </c>
      <c r="E61" s="42">
        <f t="shared" ca="1" si="42"/>
        <v>6</v>
      </c>
      <c r="F61" s="42" t="str">
        <f t="shared" ca="1" si="42"/>
        <v/>
      </c>
      <c r="G61" s="42" t="str">
        <f t="shared" ca="1" si="42"/>
        <v/>
      </c>
      <c r="H61" s="42" t="str">
        <f t="shared" ca="1" si="42"/>
        <v/>
      </c>
      <c r="I61" s="42" t="str">
        <f t="shared" ca="1" si="42"/>
        <v/>
      </c>
      <c r="J61" s="42" t="str">
        <f t="shared" ca="1" si="42"/>
        <v/>
      </c>
      <c r="K61" s="43">
        <f ca="1">C61*100</f>
        <v>600</v>
      </c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1.25" customHeight="1">
      <c r="A62" s="94" t="s">
        <v>384</v>
      </c>
      <c r="B62" s="86"/>
      <c r="C62" s="41">
        <f t="shared" ref="C62:C63" ca="1" si="43">ROUND(AVERAGE(D62:J62),0)</f>
        <v>18</v>
      </c>
      <c r="D62" s="42">
        <f t="shared" ref="D62:J62" ca="1" si="44">IF(D$2&lt;&gt;"",INDIRECT(D$2&amp;"!C67"),"")</f>
        <v>17</v>
      </c>
      <c r="E62" s="42">
        <f t="shared" ca="1" si="44"/>
        <v>19</v>
      </c>
      <c r="F62" s="42" t="str">
        <f t="shared" ca="1" si="44"/>
        <v/>
      </c>
      <c r="G62" s="42" t="str">
        <f t="shared" ca="1" si="44"/>
        <v/>
      </c>
      <c r="H62" s="42" t="str">
        <f t="shared" ca="1" si="44"/>
        <v/>
      </c>
      <c r="I62" s="42" t="str">
        <f t="shared" ca="1" si="44"/>
        <v/>
      </c>
      <c r="J62" s="42" t="str">
        <f t="shared" ca="1" si="44"/>
        <v/>
      </c>
      <c r="K62" s="44">
        <f t="shared" ref="K62:K63" ca="1" si="45">C62</f>
        <v>18</v>
      </c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1.25" customHeight="1">
      <c r="A63" s="94" t="s">
        <v>385</v>
      </c>
      <c r="B63" s="86"/>
      <c r="C63" s="41">
        <f t="shared" ca="1" si="43"/>
        <v>26</v>
      </c>
      <c r="D63" s="42">
        <f t="shared" ref="D63:J63" ca="1" si="46">IF(D$2&lt;&gt;"",INDIRECT(D$2&amp;"!C68"),"")</f>
        <v>22</v>
      </c>
      <c r="E63" s="42">
        <f t="shared" ca="1" si="46"/>
        <v>29</v>
      </c>
      <c r="F63" s="42" t="str">
        <f t="shared" ca="1" si="46"/>
        <v/>
      </c>
      <c r="G63" s="42" t="str">
        <f t="shared" ca="1" si="46"/>
        <v/>
      </c>
      <c r="H63" s="42" t="str">
        <f t="shared" ca="1" si="46"/>
        <v/>
      </c>
      <c r="I63" s="42" t="str">
        <f t="shared" ca="1" si="46"/>
        <v/>
      </c>
      <c r="J63" s="42" t="str">
        <f t="shared" ca="1" si="46"/>
        <v/>
      </c>
      <c r="K63" s="44">
        <f t="shared" ca="1" si="45"/>
        <v>26</v>
      </c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1.25" customHeight="1">
      <c r="A64" s="94" t="s">
        <v>386</v>
      </c>
      <c r="B64" s="86"/>
      <c r="C64" s="45">
        <f ca="1">ROUND(AVERAGE(D64:J64),3)</f>
        <v>2.91</v>
      </c>
      <c r="D64" s="46">
        <f t="shared" ref="D64:J64" ca="1" si="47">IF(D$2&lt;&gt;"",INDIRECT(D$2&amp;"!C69"),"")</f>
        <v>2.1799999999999984</v>
      </c>
      <c r="E64" s="46">
        <f t="shared" ca="1" si="47"/>
        <v>3.6399999999999997</v>
      </c>
      <c r="F64" s="46" t="str">
        <f t="shared" ca="1" si="47"/>
        <v/>
      </c>
      <c r="G64" s="46" t="str">
        <f t="shared" ca="1" si="47"/>
        <v/>
      </c>
      <c r="H64" s="46" t="str">
        <f t="shared" ca="1" si="47"/>
        <v/>
      </c>
      <c r="I64" s="46" t="str">
        <f t="shared" ca="1" si="47"/>
        <v/>
      </c>
      <c r="J64" s="46" t="str">
        <f t="shared" ca="1" si="47"/>
        <v/>
      </c>
      <c r="K64" s="47">
        <f ca="1">C64*100</f>
        <v>291</v>
      </c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29" t="str">
        <f ca="1">"形状比＝"&amp;ROUND(K62/K63*100,0)&amp;"、Sr＝"&amp;ROUND((10000/K61)^0.5/K62*100,0)</f>
        <v>形状比＝69、Sr＝23</v>
      </c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1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29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.25" customHeight="1">
      <c r="A67" s="80"/>
      <c r="B67" s="81"/>
      <c r="C67" s="95" t="s">
        <v>387</v>
      </c>
      <c r="D67" s="85"/>
      <c r="E67" s="85"/>
      <c r="F67" s="85"/>
      <c r="G67" s="85"/>
      <c r="H67" s="85"/>
      <c r="I67" s="85"/>
      <c r="J67" s="86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.25" customHeight="1">
      <c r="A68" s="82"/>
      <c r="B68" s="83"/>
      <c r="C68" s="39" t="str">
        <f>C$9</f>
        <v>平均</v>
      </c>
      <c r="D68" s="39" t="str">
        <f t="shared" ref="D68:J68" si="48">IF(D$3&lt;&gt;"",D$3,"")</f>
        <v>No.1</v>
      </c>
      <c r="E68" s="39" t="str">
        <f t="shared" si="48"/>
        <v>No.2</v>
      </c>
      <c r="F68" s="39" t="str">
        <f t="shared" si="48"/>
        <v/>
      </c>
      <c r="G68" s="39" t="str">
        <f t="shared" si="48"/>
        <v/>
      </c>
      <c r="H68" s="39" t="str">
        <f t="shared" si="48"/>
        <v/>
      </c>
      <c r="I68" s="39" t="str">
        <f t="shared" si="48"/>
        <v/>
      </c>
      <c r="J68" s="39" t="str">
        <f t="shared" si="48"/>
        <v/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.25" customHeight="1">
      <c r="A69" s="94" t="s">
        <v>390</v>
      </c>
      <c r="B69" s="86"/>
      <c r="C69" s="41">
        <f ca="1">C18-C40</f>
        <v>2</v>
      </c>
      <c r="D69" s="42">
        <f t="shared" ref="D69:J69" ca="1" si="49">IF(D$2&lt;&gt;"",INDIRECT(D$2&amp;"!D66"),"")</f>
        <v>2</v>
      </c>
      <c r="E69" s="42">
        <f t="shared" ca="1" si="49"/>
        <v>1</v>
      </c>
      <c r="F69" s="42" t="str">
        <f t="shared" ca="1" si="49"/>
        <v/>
      </c>
      <c r="G69" s="42" t="str">
        <f t="shared" ca="1" si="49"/>
        <v/>
      </c>
      <c r="H69" s="42" t="str">
        <f t="shared" ca="1" si="49"/>
        <v/>
      </c>
      <c r="I69" s="42" t="str">
        <f t="shared" ca="1" si="49"/>
        <v/>
      </c>
      <c r="J69" s="42" t="str">
        <f t="shared" ca="1" si="49"/>
        <v/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1.25" customHeight="1">
      <c r="A70" s="94" t="s">
        <v>384</v>
      </c>
      <c r="B70" s="86"/>
      <c r="C70" s="41">
        <f t="shared" ref="C70:C71" ca="1" si="50">IF($C$69=0,"",ROUND(AVERAGE(D70:J70),0))</f>
        <v>10</v>
      </c>
      <c r="D70" s="42">
        <f t="shared" ref="D70:J70" ca="1" si="51">IF(D$2&lt;&gt;"",INDIRECT(D$2&amp;"!D67"),"")</f>
        <v>10</v>
      </c>
      <c r="E70" s="42">
        <f t="shared" ca="1" si="51"/>
        <v>10</v>
      </c>
      <c r="F70" s="42" t="str">
        <f t="shared" ca="1" si="51"/>
        <v/>
      </c>
      <c r="G70" s="42" t="str">
        <f t="shared" ca="1" si="51"/>
        <v/>
      </c>
      <c r="H70" s="42" t="str">
        <f t="shared" ca="1" si="51"/>
        <v/>
      </c>
      <c r="I70" s="42" t="str">
        <f t="shared" ca="1" si="51"/>
        <v/>
      </c>
      <c r="J70" s="42" t="str">
        <f t="shared" ca="1" si="51"/>
        <v/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1.25" customHeight="1">
      <c r="A71" s="94" t="s">
        <v>385</v>
      </c>
      <c r="B71" s="86"/>
      <c r="C71" s="41">
        <f t="shared" ca="1" si="50"/>
        <v>13</v>
      </c>
      <c r="D71" s="42">
        <f t="shared" ref="D71:J71" ca="1" si="52">IF(D$2&lt;&gt;"",INDIRECT(D$2&amp;"!D68"),"")</f>
        <v>10</v>
      </c>
      <c r="E71" s="42">
        <f t="shared" ca="1" si="52"/>
        <v>16</v>
      </c>
      <c r="F71" s="42" t="str">
        <f t="shared" ca="1" si="52"/>
        <v/>
      </c>
      <c r="G71" s="42" t="str">
        <f t="shared" ca="1" si="52"/>
        <v/>
      </c>
      <c r="H71" s="42" t="str">
        <f t="shared" ca="1" si="52"/>
        <v/>
      </c>
      <c r="I71" s="42" t="str">
        <f t="shared" ca="1" si="52"/>
        <v/>
      </c>
      <c r="J71" s="42" t="str">
        <f t="shared" ca="1" si="52"/>
        <v/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1.25" customHeight="1">
      <c r="A72" s="94" t="s">
        <v>386</v>
      </c>
      <c r="B72" s="86"/>
      <c r="C72" s="45">
        <f ca="1">IF($C$69=0,"",ROUND(AVERAGE(D72:J72),3))</f>
        <v>0.09</v>
      </c>
      <c r="D72" s="48">
        <f t="shared" ref="D72:J72" ca="1" si="53">IF(D$2&lt;&gt;"",INDIRECT(D$2&amp;"!D69"),"")</f>
        <v>7.9999999999999988E-2</v>
      </c>
      <c r="E72" s="48">
        <f t="shared" ca="1" si="53"/>
        <v>0.1</v>
      </c>
      <c r="F72" s="48" t="str">
        <f t="shared" ca="1" si="53"/>
        <v/>
      </c>
      <c r="G72" s="48" t="str">
        <f t="shared" ca="1" si="53"/>
        <v/>
      </c>
      <c r="H72" s="48" t="str">
        <f t="shared" ca="1" si="53"/>
        <v/>
      </c>
      <c r="I72" s="48" t="str">
        <f t="shared" ca="1" si="53"/>
        <v/>
      </c>
      <c r="J72" s="48" t="str">
        <f t="shared" ca="1" si="53"/>
        <v/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1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1.25" customHeight="1">
      <c r="A74" s="80"/>
      <c r="B74" s="81"/>
      <c r="C74" s="93" t="s">
        <v>388</v>
      </c>
      <c r="D74" s="85"/>
      <c r="E74" s="85"/>
      <c r="F74" s="85"/>
      <c r="G74" s="85"/>
      <c r="H74" s="85"/>
      <c r="I74" s="85"/>
      <c r="J74" s="86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1.25" customHeight="1">
      <c r="A75" s="82"/>
      <c r="B75" s="83"/>
      <c r="C75" s="39" t="str">
        <f>C$9</f>
        <v>平均</v>
      </c>
      <c r="D75" s="39" t="str">
        <f t="shared" ref="D75:J75" si="54">IF(D$3&lt;&gt;"",D$3,"")</f>
        <v>No.1</v>
      </c>
      <c r="E75" s="39" t="str">
        <f t="shared" si="54"/>
        <v>No.2</v>
      </c>
      <c r="F75" s="39" t="str">
        <f t="shared" si="54"/>
        <v/>
      </c>
      <c r="G75" s="39" t="str">
        <f t="shared" si="54"/>
        <v/>
      </c>
      <c r="H75" s="39" t="str">
        <f t="shared" si="54"/>
        <v/>
      </c>
      <c r="I75" s="39" t="str">
        <f t="shared" si="54"/>
        <v/>
      </c>
      <c r="J75" s="39" t="str">
        <f t="shared" si="54"/>
        <v/>
      </c>
      <c r="K75" s="31"/>
      <c r="L75" s="36"/>
      <c r="M75" s="36"/>
      <c r="N75" s="36"/>
      <c r="O75" s="31"/>
      <c r="P75" s="31"/>
      <c r="Q75" s="31"/>
      <c r="R75" s="31"/>
      <c r="S75" s="31"/>
      <c r="T75" s="31"/>
      <c r="U75" s="36"/>
      <c r="V75" s="31"/>
      <c r="W75" s="31"/>
      <c r="X75" s="31"/>
      <c r="Y75" s="31"/>
      <c r="Z75" s="31"/>
    </row>
    <row r="76" spans="1:26" ht="11.25" customHeight="1">
      <c r="A76" s="94" t="s">
        <v>390</v>
      </c>
      <c r="B76" s="86"/>
      <c r="C76" s="41">
        <f ca="1">C25-C47</f>
        <v>7</v>
      </c>
      <c r="D76" s="42">
        <f t="shared" ref="D76:J76" ca="1" si="55">IF(D$2&lt;&gt;"",INDIRECT(D$2&amp;"!E66"),"")</f>
        <v>8</v>
      </c>
      <c r="E76" s="42">
        <f t="shared" ca="1" si="55"/>
        <v>7</v>
      </c>
      <c r="F76" s="42" t="str">
        <f t="shared" ca="1" si="55"/>
        <v/>
      </c>
      <c r="G76" s="42" t="str">
        <f t="shared" ca="1" si="55"/>
        <v/>
      </c>
      <c r="H76" s="42" t="str">
        <f t="shared" ca="1" si="55"/>
        <v/>
      </c>
      <c r="I76" s="42" t="str">
        <f t="shared" ca="1" si="55"/>
        <v/>
      </c>
      <c r="J76" s="42" t="str">
        <f t="shared" ca="1" si="55"/>
        <v/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1.25" customHeight="1">
      <c r="A77" s="94" t="s">
        <v>384</v>
      </c>
      <c r="B77" s="86"/>
      <c r="C77" s="41">
        <f t="shared" ref="C77:C78" ca="1" si="56">ROUND(AVERAGE(D77:J77),0)</f>
        <v>16</v>
      </c>
      <c r="D77" s="42">
        <f t="shared" ref="D77:J77" ca="1" si="57">IF(D$2&lt;&gt;"",INDIRECT(D$2&amp;"!E67"),"")</f>
        <v>15</v>
      </c>
      <c r="E77" s="42">
        <f t="shared" ca="1" si="57"/>
        <v>17</v>
      </c>
      <c r="F77" s="42" t="str">
        <f t="shared" ca="1" si="57"/>
        <v/>
      </c>
      <c r="G77" s="42" t="str">
        <f t="shared" ca="1" si="57"/>
        <v/>
      </c>
      <c r="H77" s="42" t="str">
        <f t="shared" ca="1" si="57"/>
        <v/>
      </c>
      <c r="I77" s="42" t="str">
        <f t="shared" ca="1" si="57"/>
        <v/>
      </c>
      <c r="J77" s="42" t="str">
        <f t="shared" ca="1" si="57"/>
        <v/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1.25" customHeight="1">
      <c r="A78" s="94" t="s">
        <v>385</v>
      </c>
      <c r="B78" s="86"/>
      <c r="C78" s="41">
        <f t="shared" ca="1" si="56"/>
        <v>23</v>
      </c>
      <c r="D78" s="42">
        <f t="shared" ref="D78:J78" ca="1" si="58">IF(D$2&lt;&gt;"",INDIRECT(D$2&amp;"!E68"),"")</f>
        <v>19</v>
      </c>
      <c r="E78" s="42">
        <f t="shared" ca="1" si="58"/>
        <v>27</v>
      </c>
      <c r="F78" s="42" t="str">
        <f t="shared" ca="1" si="58"/>
        <v/>
      </c>
      <c r="G78" s="42" t="str">
        <f t="shared" ca="1" si="58"/>
        <v/>
      </c>
      <c r="H78" s="42" t="str">
        <f t="shared" ca="1" si="58"/>
        <v/>
      </c>
      <c r="I78" s="42" t="str">
        <f t="shared" ca="1" si="58"/>
        <v/>
      </c>
      <c r="J78" s="42" t="str">
        <f t="shared" ca="1" si="58"/>
        <v/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1.25" customHeight="1">
      <c r="A79" s="94" t="s">
        <v>386</v>
      </c>
      <c r="B79" s="86"/>
      <c r="C79" s="45">
        <f ca="1">ROUND(AVERAGE(D79:J79),3)</f>
        <v>3</v>
      </c>
      <c r="D79" s="46">
        <f t="shared" ref="D79:J79" ca="1" si="59">IF(D$2&lt;&gt;"",INDIRECT(D$2&amp;"!E69"),"")</f>
        <v>2.2599999999999985</v>
      </c>
      <c r="E79" s="46">
        <f t="shared" ca="1" si="59"/>
        <v>3.7399999999999998</v>
      </c>
      <c r="F79" s="46" t="str">
        <f t="shared" ca="1" si="59"/>
        <v/>
      </c>
      <c r="G79" s="46" t="str">
        <f t="shared" ca="1" si="59"/>
        <v/>
      </c>
      <c r="H79" s="46" t="str">
        <f t="shared" ca="1" si="59"/>
        <v/>
      </c>
      <c r="I79" s="46" t="str">
        <f t="shared" ca="1" si="59"/>
        <v/>
      </c>
      <c r="J79" s="46" t="str">
        <f t="shared" ca="1" si="59"/>
        <v/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1.25" customHeight="1">
      <c r="A80" s="31"/>
      <c r="B80" s="31"/>
      <c r="C80" s="31"/>
      <c r="D80" s="31"/>
      <c r="E80" s="31"/>
      <c r="F80" s="31"/>
      <c r="G80" s="31"/>
      <c r="H80" s="29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.5" customHeight="1">
      <c r="A83" s="57" t="s">
        <v>396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" customHeight="1">
      <c r="A84" s="31" t="s">
        <v>397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" customHeight="1">
      <c r="A85" s="42" t="s">
        <v>398</v>
      </c>
      <c r="B85" s="99" t="s">
        <v>399</v>
      </c>
      <c r="C85" s="85"/>
      <c r="D85" s="85"/>
      <c r="E85" s="85"/>
      <c r="F85" s="85"/>
      <c r="G85" s="85"/>
      <c r="H85" s="85"/>
      <c r="I85" s="85"/>
      <c r="J85" s="85"/>
      <c r="K85" s="86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" customHeight="1">
      <c r="A86" s="42" t="s">
        <v>400</v>
      </c>
      <c r="B86" s="99" t="s">
        <v>401</v>
      </c>
      <c r="C86" s="85"/>
      <c r="D86" s="85"/>
      <c r="E86" s="85"/>
      <c r="F86" s="85"/>
      <c r="G86" s="85"/>
      <c r="H86" s="85"/>
      <c r="I86" s="85"/>
      <c r="J86" s="85"/>
      <c r="K86" s="86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" customHeight="1">
      <c r="A87" s="42" t="s">
        <v>402</v>
      </c>
      <c r="B87" s="99" t="s">
        <v>403</v>
      </c>
      <c r="C87" s="85"/>
      <c r="D87" s="85"/>
      <c r="E87" s="85"/>
      <c r="F87" s="85"/>
      <c r="G87" s="85"/>
      <c r="H87" s="85"/>
      <c r="I87" s="85"/>
      <c r="J87" s="85"/>
      <c r="K87" s="86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" customHeight="1">
      <c r="A88" s="42" t="s">
        <v>404</v>
      </c>
      <c r="B88" s="99" t="s">
        <v>405</v>
      </c>
      <c r="C88" s="85"/>
      <c r="D88" s="85"/>
      <c r="E88" s="85"/>
      <c r="F88" s="85"/>
      <c r="G88" s="85"/>
      <c r="H88" s="85"/>
      <c r="I88" s="85"/>
      <c r="J88" s="85"/>
      <c r="K88" s="86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" customHeight="1">
      <c r="A89" s="58" t="s">
        <v>406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" customHeight="1">
      <c r="A91" s="58" t="s">
        <v>407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" customHeigh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" customHeigh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" customHeigh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" customHeigh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" customHeigh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" customHeigh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" customHeigh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" customHeigh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" customHeigh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" customHeigh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" customHeigh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" customHeigh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" customHeigh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" customHeigh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" customHeigh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" customHeigh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2" customHeigh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67">
    <mergeCell ref="B88:K88"/>
    <mergeCell ref="A71:B71"/>
    <mergeCell ref="A72:B72"/>
    <mergeCell ref="A74:B75"/>
    <mergeCell ref="C74:J74"/>
    <mergeCell ref="A76:B76"/>
    <mergeCell ref="A77:B77"/>
    <mergeCell ref="A78:B78"/>
    <mergeCell ref="A79:B79"/>
    <mergeCell ref="B85:K85"/>
    <mergeCell ref="B86:K86"/>
    <mergeCell ref="B87:K87"/>
    <mergeCell ref="A70:B70"/>
    <mergeCell ref="A55:B55"/>
    <mergeCell ref="A56:B56"/>
    <mergeCell ref="A59:B60"/>
    <mergeCell ref="C59:K59"/>
    <mergeCell ref="A61:B61"/>
    <mergeCell ref="A62:B62"/>
    <mergeCell ref="A63:B63"/>
    <mergeCell ref="A64:B64"/>
    <mergeCell ref="A67:B68"/>
    <mergeCell ref="C67:J67"/>
    <mergeCell ref="A69:B69"/>
    <mergeCell ref="C53:K53"/>
    <mergeCell ref="A40:B40"/>
    <mergeCell ref="A41:B41"/>
    <mergeCell ref="A42:B42"/>
    <mergeCell ref="A43:B43"/>
    <mergeCell ref="A45:B46"/>
    <mergeCell ref="C45:J45"/>
    <mergeCell ref="A47:B47"/>
    <mergeCell ref="A48:B48"/>
    <mergeCell ref="A49:B49"/>
    <mergeCell ref="A50:B50"/>
    <mergeCell ref="A53:B54"/>
    <mergeCell ref="C38:J38"/>
    <mergeCell ref="A25:B25"/>
    <mergeCell ref="A26:B26"/>
    <mergeCell ref="A27:B27"/>
    <mergeCell ref="A28:B28"/>
    <mergeCell ref="A31:B32"/>
    <mergeCell ref="C31:K31"/>
    <mergeCell ref="A33:B33"/>
    <mergeCell ref="A34:B34"/>
    <mergeCell ref="A35:B35"/>
    <mergeCell ref="A36:B36"/>
    <mergeCell ref="A38:B39"/>
    <mergeCell ref="C23:J23"/>
    <mergeCell ref="A10:B10"/>
    <mergeCell ref="A11:B11"/>
    <mergeCell ref="A12:B12"/>
    <mergeCell ref="A13:B13"/>
    <mergeCell ref="A16:B17"/>
    <mergeCell ref="C16:J16"/>
    <mergeCell ref="A18:B18"/>
    <mergeCell ref="A19:B19"/>
    <mergeCell ref="A20:B20"/>
    <mergeCell ref="A21:B21"/>
    <mergeCell ref="A23:B24"/>
    <mergeCell ref="A8:B9"/>
    <mergeCell ref="C8:K8"/>
    <mergeCell ref="A1:C1"/>
    <mergeCell ref="D1:G1"/>
    <mergeCell ref="A2:C2"/>
    <mergeCell ref="A3:C3"/>
    <mergeCell ref="A5:C5"/>
  </mergeCells>
  <phoneticPr fontId="3"/>
  <pageMargins left="0.98425196850393704" right="0.19685039370078741" top="0.39370078740157483" bottom="0.39370078740157483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02ECC-3847-45A4-993C-B4B476D54ACB}">
  <sheetPr>
    <tabColor rgb="FF00B050"/>
  </sheetPr>
  <dimension ref="A1:AJ120"/>
  <sheetViews>
    <sheetView showGridLines="0" tabSelected="1" view="pageBreakPreview" topLeftCell="A31" zoomScale="98" zoomScaleNormal="85" zoomScaleSheetLayoutView="98" workbookViewId="0">
      <selection activeCell="D10" sqref="D10"/>
    </sheetView>
  </sheetViews>
  <sheetFormatPr defaultColWidth="8.125" defaultRowHeight="14.2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>
      <c r="B1" s="1" t="s">
        <v>0</v>
      </c>
    </row>
    <row r="2" spans="1:36" ht="21" customHeight="1">
      <c r="A2" s="65" t="s">
        <v>33</v>
      </c>
      <c r="B2" s="65"/>
      <c r="C2" s="65"/>
      <c r="D2" s="65"/>
      <c r="E2" s="65"/>
      <c r="F2" s="65"/>
      <c r="G2" s="65"/>
      <c r="H2" s="66" t="s">
        <v>191</v>
      </c>
      <c r="I2" s="66"/>
      <c r="K2" s="67" t="s">
        <v>1</v>
      </c>
      <c r="L2" s="68"/>
      <c r="M2" s="68"/>
      <c r="N2" s="68"/>
      <c r="O2" s="68"/>
      <c r="P2" s="69"/>
      <c r="Q2" s="67" t="s">
        <v>2</v>
      </c>
      <c r="R2" s="68"/>
      <c r="S2" s="68"/>
      <c r="T2" s="68"/>
      <c r="U2" s="69"/>
      <c r="V2" s="67" t="s">
        <v>3</v>
      </c>
      <c r="W2" s="68"/>
      <c r="X2" s="68"/>
      <c r="Y2" s="68"/>
      <c r="Z2" s="69"/>
      <c r="AA2" s="67" t="s">
        <v>4</v>
      </c>
      <c r="AB2" s="68"/>
      <c r="AC2" s="68"/>
      <c r="AD2" s="68"/>
      <c r="AE2" s="68"/>
      <c r="AF2" s="69"/>
      <c r="AG2" s="70" t="s">
        <v>5</v>
      </c>
      <c r="AH2" s="70"/>
      <c r="AI2" s="70"/>
      <c r="AJ2" s="70"/>
    </row>
    <row r="3" spans="1:36" ht="46.5" customHeight="1">
      <c r="A3" s="21" t="s">
        <v>6</v>
      </c>
      <c r="B3" s="64" t="s">
        <v>7</v>
      </c>
      <c r="C3" s="64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2">
        <v>0</v>
      </c>
      <c r="L3" s="22">
        <v>12</v>
      </c>
      <c r="M3" s="22">
        <v>22</v>
      </c>
      <c r="N3" s="22">
        <v>32</v>
      </c>
      <c r="O3" s="22">
        <v>42</v>
      </c>
      <c r="P3" s="22" t="s">
        <v>14</v>
      </c>
      <c r="Q3" s="22">
        <v>0</v>
      </c>
      <c r="R3" s="22">
        <v>12</v>
      </c>
      <c r="S3" s="22">
        <v>22</v>
      </c>
      <c r="T3" s="22">
        <v>32</v>
      </c>
      <c r="U3" s="22" t="s">
        <v>14</v>
      </c>
      <c r="V3" s="22">
        <v>0</v>
      </c>
      <c r="W3" s="22">
        <v>12</v>
      </c>
      <c r="X3" s="22">
        <v>22</v>
      </c>
      <c r="Y3" s="22">
        <v>42</v>
      </c>
      <c r="Z3" s="22" t="s">
        <v>14</v>
      </c>
      <c r="AA3" s="22">
        <v>0</v>
      </c>
      <c r="AB3" s="22">
        <v>12</v>
      </c>
      <c r="AC3" s="22">
        <v>22</v>
      </c>
      <c r="AD3" s="22">
        <v>32</v>
      </c>
      <c r="AE3" s="22">
        <v>42</v>
      </c>
      <c r="AF3" s="22" t="s">
        <v>14</v>
      </c>
      <c r="AG3" s="22">
        <v>0</v>
      </c>
      <c r="AH3" s="22">
        <v>12</v>
      </c>
      <c r="AI3" s="22">
        <v>42</v>
      </c>
      <c r="AJ3" s="22" t="s">
        <v>14</v>
      </c>
    </row>
    <row r="4" spans="1:36" ht="12.95" customHeight="1">
      <c r="A4" s="21">
        <v>471</v>
      </c>
      <c r="B4" s="64" t="s">
        <v>200</v>
      </c>
      <c r="C4" s="64"/>
      <c r="D4" s="21">
        <v>34</v>
      </c>
      <c r="E4" s="21">
        <v>29</v>
      </c>
      <c r="F4" s="4">
        <f t="shared" ref="F4:F43" si="0">IF(D4&gt;0,IF(B4="スギ",P4,IF(B4="ヒノキ",U4,IF(B4="アカマツ",Z4,IF(B4="カラマツ",AF4,AJ4)))),"")</f>
        <v>1.22</v>
      </c>
      <c r="G4" s="5"/>
      <c r="H4" s="21"/>
      <c r="I4" s="21" t="s">
        <v>38</v>
      </c>
      <c r="J4" s="1" t="s">
        <v>15</v>
      </c>
      <c r="K4" s="22">
        <f t="shared" ref="K4:K43" si="1">IF(ROUND(10^(-5+0.8769+1.7454*LOG(D4)+1.014*LOG(E4)),2)&gt;=0.01,ROUND(10^(-5+0.8769+1.7454*LOG(D4)+1.014*LOG(E4)),2),ROUND(10^(-5+0.8769+1.7454*LOG(D4)+1.014*LOG(E4)),3))</f>
        <v>1.08</v>
      </c>
      <c r="L4" s="22">
        <f t="shared" ref="L4:L43" si="2">ROUND(10^(-5+0.73504+1.83346*LOG(D4)+1.06569*LOG(E4)),2)</f>
        <v>1.26</v>
      </c>
      <c r="M4" s="22">
        <f t="shared" ref="M4:M43" si="3">ROUND(10^(-5+0.71514+1.74357*LOG(D4)+1.17719*LOG(E4)),2)</f>
        <v>1.28</v>
      </c>
      <c r="N4" s="22">
        <f t="shared" ref="N4:N43" si="4">ROUND(10^(-5+0.82956+1.76381*LOG(D4)+1.06412*LOG(E4)),2)</f>
        <v>1.22</v>
      </c>
      <c r="O4" s="22">
        <f t="shared" ref="O4:O43" si="5">ROUND(10^(-5+0.88226+1.79204*LOG(D4)+0.99303*LOG(E4)),2)</f>
        <v>1.2</v>
      </c>
      <c r="P4" s="22">
        <f>HLOOKUP($D4,K$3:O$43,MATCH($A4,$A$3:$A$43,0),1)</f>
        <v>1.22</v>
      </c>
      <c r="Q4" s="22">
        <f t="shared" ref="Q4:Q43" si="6">IF(ROUND(10^(1.810672*LOG(D4)+0.982833*LOG(E4)-4.173533),2)&gt;=0.01,ROUND(10^(1.810672*LOG(D4)+0.982833*LOG(E4)-4.173533),2),ROUND(10^(1.810672*LOG(D4)+0.982833*LOG(E4)-4.173533),3))</f>
        <v>1.0900000000000001</v>
      </c>
      <c r="R4" s="22">
        <f t="shared" ref="R4:R43" si="7">ROUND(10^(1.905709*LOG(D4)+1.011385*LOG(E4)-4.293729),2)</f>
        <v>1.27</v>
      </c>
      <c r="S4" s="22">
        <f t="shared" ref="S4:S43" si="8">ROUND(10^(1.771888*LOG(D4)+1.138415*LOG(E4)-4.271259),2)</f>
        <v>1.28</v>
      </c>
      <c r="T4" s="22">
        <f t="shared" ref="T4:T43" si="9">ROUND(10^(1.671519*LOG(D4)+1.363617*LOG(E4)-4.404407),2)</f>
        <v>1.41</v>
      </c>
      <c r="U4" s="22">
        <f t="shared" ref="U4:U43" si="10">HLOOKUP($D4,Q$3:T$43,MATCH($A4,$A$3:$A$43,0),1)</f>
        <v>1.41</v>
      </c>
      <c r="V4" s="22">
        <f t="shared" ref="V4:V43" si="11">IF(ROUND(10^(-4.249503+1.946501*LOG(D4)+0.942682*LOG(E4)),2)&gt;=0.01,ROUND(10^(-4.249503+1.946501*LOG(D4)+0.942682*LOG(E4)),2),ROUND(10^(-4.249503+1.946501*LOG(D4)+0.942682*LOG(E4)),3))</f>
        <v>1.29</v>
      </c>
      <c r="W4" s="22">
        <f t="shared" ref="W4:W43" si="12">ROUND(10^(-4.155639+1.847898*LOG(D4)+0.951955*LOG(E4)),2)</f>
        <v>1.17</v>
      </c>
      <c r="X4" s="22">
        <f t="shared" ref="X4:X43" si="13">ROUND(10^(-4.194535+1.804172*LOG(D4)+1.034248*LOG(E4)),2)</f>
        <v>1.21</v>
      </c>
      <c r="Y4" s="22">
        <f t="shared" ref="Y4:Y43" si="14">ROUND(10^(-4.42347+2.006485*LOG(D4)+0.967757*LOG(E4)),2)</f>
        <v>1.1599999999999999</v>
      </c>
      <c r="Z4" s="22">
        <f t="shared" ref="Z4:Z43" si="15">HLOOKUP($D4,V$3:Y$43,MATCH($A4,$A$3:$A$43,0),1)</f>
        <v>1.21</v>
      </c>
      <c r="AA4" s="22">
        <f t="shared" ref="AA4:AA43" si="16">IF(ROUND(10^(1.80389*LOG(D4)+0.962587*LOG(E4)-4.155099),2)&gt;=0.01,ROUND(10^(1.80389*LOG(D4)+0.962587*LOG(E4)-4.155099),2),ROUND(10^(1.80389*LOG(D4)+0.962587*LOG(E4)-4.155099),3))</f>
        <v>1.04</v>
      </c>
      <c r="AB4" s="22">
        <f t="shared" ref="AB4:AB43" si="17">ROUND(10^(1.979213*LOG(D4)+0.998347*LOG(E4)-4.369281),2)</f>
        <v>1.32</v>
      </c>
      <c r="AC4" s="22">
        <f t="shared" ref="AC4:AC43" si="18">ROUND(10^(1.904401*LOG(D4)+1.062478*LOG(E4)-4.348104),2)</f>
        <v>1.32</v>
      </c>
      <c r="AD4" s="22">
        <f t="shared" ref="AD4:AD43" si="19">ROUND(10^(1.640825*LOG(D4)+1.080387*LOG(E4)-3.976731),2)</f>
        <v>1.31</v>
      </c>
      <c r="AE4" s="22">
        <f t="shared" ref="AE4:AE43" si="20">ROUND(10^(1.90887*LOG(D4)+1.088002*LOG(E4)-4.431495),2)</f>
        <v>1.21</v>
      </c>
      <c r="AF4" s="22">
        <f t="shared" ref="AF4:AF43" si="21">HLOOKUP($D4,AA$3:AE$43,MATCH($A4,$A$3:$A$43,0),1)</f>
        <v>1.31</v>
      </c>
      <c r="AG4" s="22">
        <f t="shared" ref="AG4:AG43" si="22">IF(ROUND(10^(1.94019664*LOG(D4)+0.84689666*LOG(E4)-4.20067295),2)&gt;=0.01,ROUND(10^(1.94019664*LOG(D4)+0.84689666*LOG(E4)-4.20067295),2),ROUND(10^(1.94019664*LOG(D4)+0.84689666*LOG(E4)-4.20067295),3))</f>
        <v>1.02</v>
      </c>
      <c r="AH4" s="22">
        <f t="shared" ref="AH4:AH43" si="23">ROUND(10^(1.93813902*LOG(D4)+0.96697002*LOG(E4)-4.32216295),2)</f>
        <v>1.1499999999999999</v>
      </c>
      <c r="AI4" s="22">
        <f t="shared" ref="AI4:AI43" si="24">ROUND(10^(1.82464098*LOG(D4)+0.97625989*LOG(E4)-4.15096808),2)</f>
        <v>1.18</v>
      </c>
      <c r="AJ4" s="22">
        <f t="shared" ref="AJ4:AJ43" si="25">HLOOKUP($D4,AG$3:AI$43,MATCH($A4,$A$3:$A$43,0),1)</f>
        <v>1.1499999999999999</v>
      </c>
    </row>
    <row r="5" spans="1:36" ht="12.95" customHeight="1">
      <c r="A5" s="21">
        <v>472</v>
      </c>
      <c r="B5" s="64" t="s">
        <v>200</v>
      </c>
      <c r="C5" s="64"/>
      <c r="D5" s="21">
        <v>24</v>
      </c>
      <c r="E5" s="21">
        <v>26</v>
      </c>
      <c r="F5" s="4">
        <f>IF(D5&gt;0,IF(B5="スギ",P5,IF(B5="ヒノキ",U5,IF(B5="アカマツ",Z5,IF(B5="カラマツ",AF5,AJ5)))),"")</f>
        <v>0.61</v>
      </c>
      <c r="G5" s="5"/>
      <c r="H5" s="21"/>
      <c r="I5" s="21"/>
      <c r="J5" s="1" t="s">
        <v>15</v>
      </c>
      <c r="K5" s="22">
        <f>IF(ROUND(10^(-5+0.8769+1.7454*LOG(D5)+1.014*LOG(E5)),2)&gt;=0.01,ROUND(10^(-5+0.8769+1.7454*LOG(D5)+1.014*LOG(E5)),2),ROUND(10^(-5+0.8769+1.7454*LOG(D5)+1.014*LOG(E5)),3))</f>
        <v>0.53</v>
      </c>
      <c r="L5" s="22">
        <f>ROUND(10^(-5+0.73504+1.83346*LOG(D5)+1.06569*LOG(E5)),2)</f>
        <v>0.59</v>
      </c>
      <c r="M5" s="22">
        <f>ROUND(10^(-5+0.71514+1.74357*LOG(D5)+1.17719*LOG(E5)),2)</f>
        <v>0.61</v>
      </c>
      <c r="N5" s="22">
        <f>ROUND(10^(-5+0.82956+1.76381*LOG(D5)+1.06412*LOG(E5)),2)</f>
        <v>0.59</v>
      </c>
      <c r="O5" s="22">
        <f>ROUND(10^(-5+0.88226+1.79204*LOG(D5)+0.99303*LOG(E5)),2)</f>
        <v>0.57999999999999996</v>
      </c>
      <c r="P5" s="22">
        <f>HLOOKUP($D5,K$3:O$43,MATCH(A5,$A$3:$A$43,0),1)</f>
        <v>0.61</v>
      </c>
      <c r="Q5" s="22">
        <f>IF(ROUND(10^(1.810672*LOG(D5)+0.982833*LOG(E5)-4.173533),2)&gt;=0.01,ROUND(10^(1.810672*LOG(D5)+0.982833*LOG(E5)-4.173533),2),ROUND(10^(1.810672*LOG(D5)+0.982833*LOG(E5)-4.173533),3))</f>
        <v>0.52</v>
      </c>
      <c r="R5" s="22">
        <f>ROUND(10^(1.905709*LOG(D5)+1.011385*LOG(E5)-4.293729),2)</f>
        <v>0.59</v>
      </c>
      <c r="S5" s="22">
        <f>ROUND(10^(1.771888*LOG(D5)+1.138415*LOG(E5)-4.271259),2)</f>
        <v>0.61</v>
      </c>
      <c r="T5" s="22">
        <f>ROUND(10^(1.671519*LOG(D5)+1.363617*LOG(E5)-4.404407),2)</f>
        <v>0.68</v>
      </c>
      <c r="U5" s="22">
        <f>HLOOKUP($D5,Q$3:T$43,MATCH($A5,$A$3:$A$43,0),1)</f>
        <v>0.61</v>
      </c>
      <c r="V5" s="22">
        <f>IF(ROUND(10^(-4.249503+1.946501*LOG(D5)+0.942682*LOG(E5)),2)&gt;=0.01,ROUND(10^(-4.249503+1.946501*LOG(D5)+0.942682*LOG(E5)),2),ROUND(10^(-4.249503+1.946501*LOG(D5)+0.942682*LOG(E5)),3))</f>
        <v>0.59</v>
      </c>
      <c r="W5" s="22">
        <f>ROUND(10^(-4.155639+1.847898*LOG(D5)+0.951955*LOG(E5)),2)</f>
        <v>0.55000000000000004</v>
      </c>
      <c r="X5" s="22">
        <f>ROUND(10^(-4.194535+1.804172*LOG(D5)+1.034248*LOG(E5)),2)</f>
        <v>0.56999999999999995</v>
      </c>
      <c r="Y5" s="22">
        <f>ROUND(10^(-4.42347+2.006485*LOG(D5)+0.967757*LOG(E5)),2)</f>
        <v>0.52</v>
      </c>
      <c r="Z5" s="22">
        <f>HLOOKUP($D5,V$3:Y$43,MATCH($A5,$A$3:$A$43,0),1)</f>
        <v>0.56999999999999995</v>
      </c>
      <c r="AA5" s="22">
        <f>IF(ROUND(10^(1.80389*LOG(D5)+0.962587*LOG(E5)-4.155099),2)&gt;=0.01,ROUND(10^(1.80389*LOG(D5)+0.962587*LOG(E5)-4.155099),2),ROUND(10^(1.80389*LOG(D5)+0.962587*LOG(E5)-4.155099),3))</f>
        <v>0.5</v>
      </c>
      <c r="AB5" s="22">
        <f>ROUND(10^(1.979213*LOG(D5)+0.998347*LOG(E5)-4.369281),2)</f>
        <v>0.6</v>
      </c>
      <c r="AC5" s="22">
        <f>ROUND(10^(1.904401*LOG(D5)+1.062478*LOG(E5)-4.348104),2)</f>
        <v>0.61</v>
      </c>
      <c r="AD5" s="22">
        <f>ROUND(10^(1.640825*LOG(D5)+1.080387*LOG(E5)-3.976731),2)</f>
        <v>0.66</v>
      </c>
      <c r="AE5" s="22">
        <f>ROUND(10^(1.90887*LOG(D5)+1.088002*LOG(E5)-4.431495),2)</f>
        <v>0.55000000000000004</v>
      </c>
      <c r="AF5" s="22">
        <f>HLOOKUP($D5,AA$3:AE$43,MATCH($A5,$A$3:$A$43,0),1)</f>
        <v>0.61</v>
      </c>
      <c r="AG5" s="22">
        <f>IF(ROUND(10^(1.94019664*LOG(D5)+0.84689666*LOG(E5)-4.20067295),2)&gt;=0.01,ROUND(10^(1.94019664*LOG(D5)+0.84689666*LOG(E5)-4.20067295),2),ROUND(10^(1.94019664*LOG(D5)+0.84689666*LOG(E5)-4.20067295),3))</f>
        <v>0.47</v>
      </c>
      <c r="AH5" s="22">
        <f>ROUND(10^(1.93813902*LOG(D5)+0.96697002*LOG(E5)-4.32216295),2)</f>
        <v>0.53</v>
      </c>
      <c r="AI5" s="22">
        <f>ROUND(10^(1.82464098*LOG(D5)+0.97625989*LOG(E5)-4.15096808),2)</f>
        <v>0.56000000000000005</v>
      </c>
      <c r="AJ5" s="22">
        <f>HLOOKUP($D5,AG$3:AI$43,MATCH($A5,$A$3:$A$43,0),1)</f>
        <v>0.53</v>
      </c>
    </row>
    <row r="6" spans="1:36" ht="12.95" customHeight="1">
      <c r="A6" s="21">
        <v>473</v>
      </c>
      <c r="B6" s="64" t="s">
        <v>200</v>
      </c>
      <c r="C6" s="64"/>
      <c r="D6" s="21">
        <v>36</v>
      </c>
      <c r="E6" s="21">
        <v>29</v>
      </c>
      <c r="F6" s="4">
        <f t="shared" si="0"/>
        <v>1.35</v>
      </c>
      <c r="G6" s="21"/>
      <c r="H6" s="21" t="s">
        <v>201</v>
      </c>
      <c r="I6" s="21" t="s">
        <v>202</v>
      </c>
      <c r="J6" s="1" t="s">
        <v>15</v>
      </c>
      <c r="K6" s="22">
        <f t="shared" si="1"/>
        <v>1.19</v>
      </c>
      <c r="L6" s="22">
        <f t="shared" si="2"/>
        <v>1.4</v>
      </c>
      <c r="M6" s="22">
        <f t="shared" si="3"/>
        <v>1.41</v>
      </c>
      <c r="N6" s="22">
        <f t="shared" si="4"/>
        <v>1.35</v>
      </c>
      <c r="O6" s="22">
        <f t="shared" si="5"/>
        <v>1.33</v>
      </c>
      <c r="P6" s="22">
        <f t="shared" ref="P6:P43" si="26">HLOOKUP($D6,K$3:O$43,MATCH(A6,$A$3:$A$43,0),1)</f>
        <v>1.35</v>
      </c>
      <c r="Q6" s="22">
        <f t="shared" si="6"/>
        <v>1.21</v>
      </c>
      <c r="R6" s="22">
        <f t="shared" si="7"/>
        <v>1.42</v>
      </c>
      <c r="S6" s="22">
        <f t="shared" si="8"/>
        <v>1.42</v>
      </c>
      <c r="T6" s="22">
        <f t="shared" si="9"/>
        <v>1.55</v>
      </c>
      <c r="U6" s="22">
        <f t="shared" si="10"/>
        <v>1.55</v>
      </c>
      <c r="V6" s="22">
        <f t="shared" si="11"/>
        <v>1.44</v>
      </c>
      <c r="W6" s="22">
        <f t="shared" si="12"/>
        <v>1.3</v>
      </c>
      <c r="X6" s="22">
        <f t="shared" si="13"/>
        <v>1.34</v>
      </c>
      <c r="Y6" s="22">
        <f t="shared" si="14"/>
        <v>1.3</v>
      </c>
      <c r="Z6" s="22">
        <f t="shared" si="15"/>
        <v>1.34</v>
      </c>
      <c r="AA6" s="22">
        <f t="shared" si="16"/>
        <v>1.1499999999999999</v>
      </c>
      <c r="AB6" s="22">
        <f t="shared" si="17"/>
        <v>1.48</v>
      </c>
      <c r="AC6" s="22">
        <f t="shared" si="18"/>
        <v>1.48</v>
      </c>
      <c r="AD6" s="22">
        <f t="shared" si="19"/>
        <v>1.43</v>
      </c>
      <c r="AE6" s="22">
        <f t="shared" si="20"/>
        <v>1.35</v>
      </c>
      <c r="AF6" s="22">
        <f t="shared" si="21"/>
        <v>1.43</v>
      </c>
      <c r="AG6" s="22">
        <f t="shared" si="22"/>
        <v>1.1399999999999999</v>
      </c>
      <c r="AH6" s="22">
        <f t="shared" si="23"/>
        <v>1.28</v>
      </c>
      <c r="AI6" s="22">
        <f t="shared" si="24"/>
        <v>1.31</v>
      </c>
      <c r="AJ6" s="22">
        <f t="shared" si="25"/>
        <v>1.28</v>
      </c>
    </row>
    <row r="7" spans="1:36" ht="12.95" customHeight="1">
      <c r="A7" s="21">
        <v>474</v>
      </c>
      <c r="B7" s="64" t="s">
        <v>200</v>
      </c>
      <c r="C7" s="64"/>
      <c r="D7" s="21">
        <v>30</v>
      </c>
      <c r="E7" s="21">
        <v>27</v>
      </c>
      <c r="F7" s="4">
        <f t="shared" si="0"/>
        <v>0.95</v>
      </c>
      <c r="G7" s="5"/>
      <c r="H7" s="21"/>
      <c r="I7" s="21"/>
      <c r="J7" s="1" t="s">
        <v>15</v>
      </c>
      <c r="K7" s="22">
        <f t="shared" si="1"/>
        <v>0.81</v>
      </c>
      <c r="L7" s="22">
        <f t="shared" si="2"/>
        <v>0.93</v>
      </c>
      <c r="M7" s="22">
        <f t="shared" si="3"/>
        <v>0.95</v>
      </c>
      <c r="N7" s="22">
        <f t="shared" si="4"/>
        <v>0.91</v>
      </c>
      <c r="O7" s="22">
        <f t="shared" si="5"/>
        <v>0.89</v>
      </c>
      <c r="P7" s="22">
        <f t="shared" si="26"/>
        <v>0.95</v>
      </c>
      <c r="Q7" s="22">
        <f t="shared" si="6"/>
        <v>0.81</v>
      </c>
      <c r="R7" s="22">
        <f t="shared" si="7"/>
        <v>0.93</v>
      </c>
      <c r="S7" s="22">
        <f t="shared" si="8"/>
        <v>0.95</v>
      </c>
      <c r="T7" s="22">
        <f t="shared" si="9"/>
        <v>1.04</v>
      </c>
      <c r="U7" s="22">
        <f t="shared" si="10"/>
        <v>0.95</v>
      </c>
      <c r="V7" s="22">
        <f t="shared" si="11"/>
        <v>0.94</v>
      </c>
      <c r="W7" s="22">
        <f t="shared" si="12"/>
        <v>0.86</v>
      </c>
      <c r="X7" s="22">
        <f t="shared" si="13"/>
        <v>0.89</v>
      </c>
      <c r="Y7" s="22">
        <f t="shared" si="14"/>
        <v>0.84</v>
      </c>
      <c r="Z7" s="22">
        <f t="shared" si="15"/>
        <v>0.89</v>
      </c>
      <c r="AA7" s="22">
        <f t="shared" si="16"/>
        <v>0.77</v>
      </c>
      <c r="AB7" s="22">
        <f t="shared" si="17"/>
        <v>0.96</v>
      </c>
      <c r="AC7" s="22">
        <f t="shared" si="18"/>
        <v>0.97</v>
      </c>
      <c r="AD7" s="22">
        <f t="shared" si="19"/>
        <v>0.98</v>
      </c>
      <c r="AE7" s="22">
        <f t="shared" si="20"/>
        <v>0.88</v>
      </c>
      <c r="AF7" s="22">
        <f t="shared" si="21"/>
        <v>0.97</v>
      </c>
      <c r="AG7" s="22">
        <f t="shared" si="22"/>
        <v>0.75</v>
      </c>
      <c r="AH7" s="22">
        <f t="shared" si="23"/>
        <v>0.84</v>
      </c>
      <c r="AI7" s="22">
        <f t="shared" si="24"/>
        <v>0.87</v>
      </c>
      <c r="AJ7" s="22">
        <f t="shared" si="25"/>
        <v>0.84</v>
      </c>
    </row>
    <row r="8" spans="1:36" ht="12.95" customHeight="1">
      <c r="A8" s="21">
        <v>475</v>
      </c>
      <c r="B8" s="64" t="s">
        <v>200</v>
      </c>
      <c r="C8" s="64"/>
      <c r="D8" s="21">
        <v>30</v>
      </c>
      <c r="E8" s="21">
        <v>28</v>
      </c>
      <c r="F8" s="4">
        <f t="shared" si="0"/>
        <v>0.99</v>
      </c>
      <c r="G8" s="5" t="s">
        <v>203</v>
      </c>
      <c r="H8" s="21" t="s">
        <v>201</v>
      </c>
      <c r="I8" s="21" t="s">
        <v>204</v>
      </c>
      <c r="J8" s="1" t="s">
        <v>15</v>
      </c>
      <c r="K8" s="22">
        <f t="shared" si="1"/>
        <v>0.84</v>
      </c>
      <c r="L8" s="22">
        <f t="shared" si="2"/>
        <v>0.97</v>
      </c>
      <c r="M8" s="22">
        <f t="shared" si="3"/>
        <v>0.99</v>
      </c>
      <c r="N8" s="22">
        <f t="shared" si="4"/>
        <v>0.94</v>
      </c>
      <c r="O8" s="22">
        <f t="shared" si="5"/>
        <v>0.93</v>
      </c>
      <c r="P8" s="22">
        <f t="shared" si="26"/>
        <v>0.99</v>
      </c>
      <c r="Q8" s="22">
        <f t="shared" si="6"/>
        <v>0.84</v>
      </c>
      <c r="R8" s="22">
        <f t="shared" si="7"/>
        <v>0.97</v>
      </c>
      <c r="S8" s="22">
        <f t="shared" si="8"/>
        <v>0.99</v>
      </c>
      <c r="T8" s="22">
        <f t="shared" si="9"/>
        <v>1.0900000000000001</v>
      </c>
      <c r="U8" s="22">
        <f t="shared" si="10"/>
        <v>0.99</v>
      </c>
      <c r="V8" s="22">
        <f t="shared" si="11"/>
        <v>0.98</v>
      </c>
      <c r="W8" s="22">
        <f t="shared" si="12"/>
        <v>0.89</v>
      </c>
      <c r="X8" s="22">
        <f t="shared" si="13"/>
        <v>0.93</v>
      </c>
      <c r="Y8" s="22">
        <f t="shared" si="14"/>
        <v>0.87</v>
      </c>
      <c r="Z8" s="22">
        <f t="shared" si="15"/>
        <v>0.93</v>
      </c>
      <c r="AA8" s="22">
        <f t="shared" si="16"/>
        <v>0.8</v>
      </c>
      <c r="AB8" s="22">
        <f t="shared" si="17"/>
        <v>1</v>
      </c>
      <c r="AC8" s="22">
        <f t="shared" si="18"/>
        <v>1.01</v>
      </c>
      <c r="AD8" s="22">
        <f t="shared" si="19"/>
        <v>1.02</v>
      </c>
      <c r="AE8" s="22">
        <f t="shared" si="20"/>
        <v>0.92</v>
      </c>
      <c r="AF8" s="22">
        <f t="shared" si="21"/>
        <v>1.01</v>
      </c>
      <c r="AG8" s="22">
        <f t="shared" si="22"/>
        <v>0.78</v>
      </c>
      <c r="AH8" s="22">
        <f t="shared" si="23"/>
        <v>0.87</v>
      </c>
      <c r="AI8" s="22">
        <f t="shared" si="24"/>
        <v>0.91</v>
      </c>
      <c r="AJ8" s="22">
        <f t="shared" si="25"/>
        <v>0.87</v>
      </c>
    </row>
    <row r="9" spans="1:36" ht="12.95" customHeight="1">
      <c r="A9" s="21">
        <v>476</v>
      </c>
      <c r="B9" s="64" t="s">
        <v>200</v>
      </c>
      <c r="C9" s="64"/>
      <c r="D9" s="21">
        <v>46</v>
      </c>
      <c r="E9" s="21">
        <v>31</v>
      </c>
      <c r="F9" s="4">
        <f t="shared" si="0"/>
        <v>2.2000000000000002</v>
      </c>
      <c r="G9" s="5"/>
      <c r="H9" s="21"/>
      <c r="I9" s="21"/>
      <c r="J9" s="1" t="s">
        <v>15</v>
      </c>
      <c r="K9" s="22">
        <f t="shared" si="1"/>
        <v>1.96</v>
      </c>
      <c r="L9" s="22">
        <f t="shared" si="2"/>
        <v>2.36</v>
      </c>
      <c r="M9" s="22">
        <f t="shared" si="3"/>
        <v>2.34</v>
      </c>
      <c r="N9" s="22">
        <f t="shared" si="4"/>
        <v>2.2400000000000002</v>
      </c>
      <c r="O9" s="22">
        <f t="shared" si="5"/>
        <v>2.2000000000000002</v>
      </c>
      <c r="P9" s="22">
        <f t="shared" si="26"/>
        <v>2.2000000000000002</v>
      </c>
      <c r="Q9" s="22">
        <f t="shared" si="6"/>
        <v>2.0099999999999998</v>
      </c>
      <c r="R9" s="22">
        <f t="shared" si="7"/>
        <v>2.42</v>
      </c>
      <c r="S9" s="22">
        <f t="shared" si="8"/>
        <v>2.36</v>
      </c>
      <c r="T9" s="22">
        <f t="shared" si="9"/>
        <v>2.56</v>
      </c>
      <c r="U9" s="22">
        <f t="shared" si="10"/>
        <v>2.56</v>
      </c>
      <c r="V9" s="22">
        <f t="shared" si="11"/>
        <v>2.4700000000000002</v>
      </c>
      <c r="W9" s="22">
        <f t="shared" si="12"/>
        <v>2.17</v>
      </c>
      <c r="X9" s="22">
        <f t="shared" si="13"/>
        <v>2.23</v>
      </c>
      <c r="Y9" s="22">
        <f t="shared" si="14"/>
        <v>2.27</v>
      </c>
      <c r="Z9" s="22">
        <f t="shared" si="15"/>
        <v>2.27</v>
      </c>
      <c r="AA9" s="22">
        <f t="shared" si="16"/>
        <v>1.91</v>
      </c>
      <c r="AB9" s="22">
        <f t="shared" si="17"/>
        <v>2.57</v>
      </c>
      <c r="AC9" s="22">
        <f t="shared" si="18"/>
        <v>2.5299999999999998</v>
      </c>
      <c r="AD9" s="22">
        <f t="shared" si="19"/>
        <v>2.31</v>
      </c>
      <c r="AE9" s="22">
        <f t="shared" si="20"/>
        <v>2.3199999999999998</v>
      </c>
      <c r="AF9" s="22">
        <f t="shared" si="21"/>
        <v>2.3199999999999998</v>
      </c>
      <c r="AG9" s="22">
        <f t="shared" si="22"/>
        <v>1.94</v>
      </c>
      <c r="AH9" s="22">
        <f t="shared" si="23"/>
        <v>2.2000000000000002</v>
      </c>
      <c r="AI9" s="22">
        <f t="shared" si="24"/>
        <v>2.1800000000000002</v>
      </c>
      <c r="AJ9" s="22">
        <f t="shared" si="25"/>
        <v>2.1800000000000002</v>
      </c>
    </row>
    <row r="10" spans="1:36" ht="12.95" customHeight="1">
      <c r="A10" s="21">
        <v>477</v>
      </c>
      <c r="B10" s="64" t="s">
        <v>200</v>
      </c>
      <c r="C10" s="64"/>
      <c r="D10" s="21">
        <v>16</v>
      </c>
      <c r="E10" s="21">
        <v>14</v>
      </c>
      <c r="F10" s="4">
        <f t="shared" si="0"/>
        <v>0.15</v>
      </c>
      <c r="G10" s="5" t="s">
        <v>205</v>
      </c>
      <c r="H10" s="21" t="s">
        <v>206</v>
      </c>
      <c r="I10" s="21" t="s">
        <v>207</v>
      </c>
      <c r="J10" s="1" t="s">
        <v>15</v>
      </c>
      <c r="K10" s="22">
        <f t="shared" si="1"/>
        <v>0.14000000000000001</v>
      </c>
      <c r="L10" s="22">
        <f t="shared" si="2"/>
        <v>0.15</v>
      </c>
      <c r="M10" s="22">
        <f t="shared" si="3"/>
        <v>0.15</v>
      </c>
      <c r="N10" s="22">
        <f t="shared" si="4"/>
        <v>0.15</v>
      </c>
      <c r="O10" s="22">
        <f t="shared" si="5"/>
        <v>0.15</v>
      </c>
      <c r="P10" s="22">
        <f t="shared" si="26"/>
        <v>0.15</v>
      </c>
      <c r="Q10" s="22">
        <f t="shared" si="6"/>
        <v>0.14000000000000001</v>
      </c>
      <c r="R10" s="22">
        <f t="shared" si="7"/>
        <v>0.14000000000000001</v>
      </c>
      <c r="S10" s="22">
        <f t="shared" si="8"/>
        <v>0.15</v>
      </c>
      <c r="T10" s="22">
        <f t="shared" si="9"/>
        <v>0.15</v>
      </c>
      <c r="U10" s="22">
        <f t="shared" si="10"/>
        <v>0.14000000000000001</v>
      </c>
      <c r="V10" s="22">
        <f t="shared" si="11"/>
        <v>0.15</v>
      </c>
      <c r="W10" s="22">
        <f t="shared" si="12"/>
        <v>0.14000000000000001</v>
      </c>
      <c r="X10" s="22">
        <f t="shared" si="13"/>
        <v>0.15</v>
      </c>
      <c r="Y10" s="22">
        <f t="shared" si="14"/>
        <v>0.13</v>
      </c>
      <c r="Z10" s="22">
        <f t="shared" si="15"/>
        <v>0.14000000000000001</v>
      </c>
      <c r="AA10" s="22">
        <f t="shared" si="16"/>
        <v>0.13</v>
      </c>
      <c r="AB10" s="22">
        <f t="shared" si="17"/>
        <v>0.14000000000000001</v>
      </c>
      <c r="AC10" s="22">
        <f t="shared" si="18"/>
        <v>0.15</v>
      </c>
      <c r="AD10" s="22">
        <f t="shared" si="19"/>
        <v>0.17</v>
      </c>
      <c r="AE10" s="22">
        <f t="shared" si="20"/>
        <v>0.13</v>
      </c>
      <c r="AF10" s="22">
        <f t="shared" si="21"/>
        <v>0.14000000000000001</v>
      </c>
      <c r="AG10" s="22">
        <f t="shared" si="22"/>
        <v>0.13</v>
      </c>
      <c r="AH10" s="22">
        <f t="shared" si="23"/>
        <v>0.13</v>
      </c>
      <c r="AI10" s="22">
        <f t="shared" si="24"/>
        <v>0.15</v>
      </c>
      <c r="AJ10" s="22">
        <f t="shared" si="25"/>
        <v>0.13</v>
      </c>
    </row>
    <row r="11" spans="1:36" ht="12.95" customHeight="1">
      <c r="A11" s="21">
        <v>478</v>
      </c>
      <c r="B11" s="64" t="s">
        <v>200</v>
      </c>
      <c r="C11" s="64"/>
      <c r="D11" s="21">
        <v>42</v>
      </c>
      <c r="E11" s="21">
        <v>30</v>
      </c>
      <c r="F11" s="4">
        <f t="shared" si="0"/>
        <v>1.81</v>
      </c>
      <c r="G11" s="5"/>
      <c r="H11" s="21"/>
      <c r="I11" s="21"/>
      <c r="J11" s="1" t="s">
        <v>15</v>
      </c>
      <c r="K11" s="22">
        <f t="shared" si="1"/>
        <v>1.61</v>
      </c>
      <c r="L11" s="22">
        <f t="shared" si="2"/>
        <v>1.93</v>
      </c>
      <c r="M11" s="22">
        <f t="shared" si="3"/>
        <v>1.92</v>
      </c>
      <c r="N11" s="22">
        <f t="shared" si="4"/>
        <v>1.84</v>
      </c>
      <c r="O11" s="22">
        <f t="shared" si="5"/>
        <v>1.81</v>
      </c>
      <c r="P11" s="22">
        <f t="shared" si="26"/>
        <v>1.81</v>
      </c>
      <c r="Q11" s="22">
        <f t="shared" si="6"/>
        <v>1.65</v>
      </c>
      <c r="R11" s="22">
        <f t="shared" si="7"/>
        <v>1.97</v>
      </c>
      <c r="S11" s="22">
        <f t="shared" si="8"/>
        <v>1.93</v>
      </c>
      <c r="T11" s="22">
        <f t="shared" si="9"/>
        <v>2.1</v>
      </c>
      <c r="U11" s="22">
        <f t="shared" si="10"/>
        <v>2.1</v>
      </c>
      <c r="V11" s="22">
        <f t="shared" si="11"/>
        <v>2.0099999999999998</v>
      </c>
      <c r="W11" s="22">
        <f t="shared" si="12"/>
        <v>1.78</v>
      </c>
      <c r="X11" s="22">
        <f t="shared" si="13"/>
        <v>1.83</v>
      </c>
      <c r="Y11" s="22">
        <f t="shared" si="14"/>
        <v>1.83</v>
      </c>
      <c r="Z11" s="22">
        <f t="shared" si="15"/>
        <v>1.83</v>
      </c>
      <c r="AA11" s="22">
        <f t="shared" si="16"/>
        <v>1.57</v>
      </c>
      <c r="AB11" s="22">
        <f t="shared" si="17"/>
        <v>2.08</v>
      </c>
      <c r="AC11" s="22">
        <f t="shared" si="18"/>
        <v>2.0499999999999998</v>
      </c>
      <c r="AD11" s="22">
        <f t="shared" si="19"/>
        <v>1.92</v>
      </c>
      <c r="AE11" s="22">
        <f t="shared" si="20"/>
        <v>1.88</v>
      </c>
      <c r="AF11" s="22">
        <f t="shared" si="21"/>
        <v>1.88</v>
      </c>
      <c r="AG11" s="22">
        <f t="shared" si="22"/>
        <v>1.58</v>
      </c>
      <c r="AH11" s="22">
        <f t="shared" si="23"/>
        <v>1.79</v>
      </c>
      <c r="AI11" s="22">
        <f t="shared" si="24"/>
        <v>1.79</v>
      </c>
      <c r="AJ11" s="22">
        <f t="shared" si="25"/>
        <v>1.79</v>
      </c>
    </row>
    <row r="12" spans="1:36" ht="12.95" customHeight="1">
      <c r="A12" s="21">
        <v>479</v>
      </c>
      <c r="B12" s="64" t="s">
        <v>200</v>
      </c>
      <c r="C12" s="64"/>
      <c r="D12" s="21">
        <v>44</v>
      </c>
      <c r="E12" s="21">
        <v>31</v>
      </c>
      <c r="F12" s="4">
        <f t="shared" si="0"/>
        <v>2.0299999999999998</v>
      </c>
      <c r="G12" s="21" t="s">
        <v>208</v>
      </c>
      <c r="H12" s="21"/>
      <c r="I12" s="21"/>
      <c r="J12" s="1" t="s">
        <v>15</v>
      </c>
      <c r="K12" s="22">
        <f t="shared" si="1"/>
        <v>1.81</v>
      </c>
      <c r="L12" s="22">
        <f t="shared" si="2"/>
        <v>2.1800000000000002</v>
      </c>
      <c r="M12" s="22">
        <f t="shared" si="3"/>
        <v>2.17</v>
      </c>
      <c r="N12" s="22">
        <f t="shared" si="4"/>
        <v>2.0699999999999998</v>
      </c>
      <c r="O12" s="22">
        <f t="shared" si="5"/>
        <v>2.0299999999999998</v>
      </c>
      <c r="P12" s="22">
        <f t="shared" si="26"/>
        <v>2.0299999999999998</v>
      </c>
      <c r="Q12" s="22">
        <f t="shared" si="6"/>
        <v>1.85</v>
      </c>
      <c r="R12" s="22">
        <f t="shared" si="7"/>
        <v>2.2200000000000002</v>
      </c>
      <c r="S12" s="22">
        <f t="shared" si="8"/>
        <v>2.1800000000000002</v>
      </c>
      <c r="T12" s="22">
        <f t="shared" si="9"/>
        <v>2.38</v>
      </c>
      <c r="U12" s="22">
        <f t="shared" si="10"/>
        <v>2.38</v>
      </c>
      <c r="V12" s="22">
        <f t="shared" si="11"/>
        <v>2.27</v>
      </c>
      <c r="W12" s="22">
        <f t="shared" si="12"/>
        <v>2</v>
      </c>
      <c r="X12" s="22">
        <f t="shared" si="13"/>
        <v>2.06</v>
      </c>
      <c r="Y12" s="22">
        <f t="shared" si="14"/>
        <v>2.08</v>
      </c>
      <c r="Z12" s="22">
        <f t="shared" si="15"/>
        <v>2.08</v>
      </c>
      <c r="AA12" s="22">
        <f t="shared" si="16"/>
        <v>1.76</v>
      </c>
      <c r="AB12" s="22">
        <f t="shared" si="17"/>
        <v>2.36</v>
      </c>
      <c r="AC12" s="22">
        <f t="shared" si="18"/>
        <v>2.3199999999999998</v>
      </c>
      <c r="AD12" s="22">
        <f t="shared" si="19"/>
        <v>2.14</v>
      </c>
      <c r="AE12" s="22">
        <f t="shared" si="20"/>
        <v>2.13</v>
      </c>
      <c r="AF12" s="22">
        <f t="shared" si="21"/>
        <v>2.13</v>
      </c>
      <c r="AG12" s="22">
        <f t="shared" si="22"/>
        <v>1.78</v>
      </c>
      <c r="AH12" s="22">
        <f t="shared" si="23"/>
        <v>2.02</v>
      </c>
      <c r="AI12" s="22">
        <f t="shared" si="24"/>
        <v>2.0099999999999998</v>
      </c>
      <c r="AJ12" s="22">
        <f t="shared" si="25"/>
        <v>2.0099999999999998</v>
      </c>
    </row>
    <row r="13" spans="1:36" ht="12.95" customHeight="1">
      <c r="A13" s="21">
        <v>480</v>
      </c>
      <c r="B13" s="64" t="s">
        <v>200</v>
      </c>
      <c r="C13" s="64"/>
      <c r="D13" s="21">
        <v>42</v>
      </c>
      <c r="E13" s="21">
        <v>31</v>
      </c>
      <c r="F13" s="4">
        <f t="shared" si="0"/>
        <v>1.87</v>
      </c>
      <c r="G13" s="5"/>
      <c r="H13" s="21" t="s">
        <v>201</v>
      </c>
      <c r="I13" s="21" t="s">
        <v>202</v>
      </c>
      <c r="J13" s="1" t="s">
        <v>15</v>
      </c>
      <c r="K13" s="22">
        <f t="shared" si="1"/>
        <v>1.67</v>
      </c>
      <c r="L13" s="22">
        <f t="shared" si="2"/>
        <v>2</v>
      </c>
      <c r="M13" s="22">
        <f t="shared" si="3"/>
        <v>2</v>
      </c>
      <c r="N13" s="22">
        <f t="shared" si="4"/>
        <v>1.9</v>
      </c>
      <c r="O13" s="22">
        <f t="shared" si="5"/>
        <v>1.87</v>
      </c>
      <c r="P13" s="22">
        <f t="shared" si="26"/>
        <v>1.87</v>
      </c>
      <c r="Q13" s="22">
        <f t="shared" si="6"/>
        <v>1.7</v>
      </c>
      <c r="R13" s="22">
        <f t="shared" si="7"/>
        <v>2.0299999999999998</v>
      </c>
      <c r="S13" s="22">
        <f t="shared" si="8"/>
        <v>2.0099999999999998</v>
      </c>
      <c r="T13" s="22">
        <f t="shared" si="9"/>
        <v>2.2000000000000002</v>
      </c>
      <c r="U13" s="22">
        <f t="shared" si="10"/>
        <v>2.2000000000000002</v>
      </c>
      <c r="V13" s="22">
        <f t="shared" si="11"/>
        <v>2.0699999999999998</v>
      </c>
      <c r="W13" s="22">
        <f t="shared" si="12"/>
        <v>1.84</v>
      </c>
      <c r="X13" s="22">
        <f t="shared" si="13"/>
        <v>1.89</v>
      </c>
      <c r="Y13" s="22">
        <f t="shared" si="14"/>
        <v>1.89</v>
      </c>
      <c r="Z13" s="22">
        <f t="shared" si="15"/>
        <v>1.89</v>
      </c>
      <c r="AA13" s="22">
        <f t="shared" si="16"/>
        <v>1.62</v>
      </c>
      <c r="AB13" s="22">
        <f t="shared" si="17"/>
        <v>2.15</v>
      </c>
      <c r="AC13" s="22">
        <f t="shared" si="18"/>
        <v>2.13</v>
      </c>
      <c r="AD13" s="22">
        <f t="shared" si="19"/>
        <v>1.99</v>
      </c>
      <c r="AE13" s="22">
        <f t="shared" si="20"/>
        <v>1.95</v>
      </c>
      <c r="AF13" s="22">
        <f t="shared" si="21"/>
        <v>1.95</v>
      </c>
      <c r="AG13" s="22">
        <f t="shared" si="22"/>
        <v>1.63</v>
      </c>
      <c r="AH13" s="22">
        <f t="shared" si="23"/>
        <v>1.85</v>
      </c>
      <c r="AI13" s="22">
        <f t="shared" si="24"/>
        <v>1.85</v>
      </c>
      <c r="AJ13" s="22">
        <f t="shared" si="25"/>
        <v>1.85</v>
      </c>
    </row>
    <row r="14" spans="1:36" ht="12.95" customHeight="1">
      <c r="A14" s="21">
        <v>481</v>
      </c>
      <c r="B14" s="64" t="s">
        <v>200</v>
      </c>
      <c r="C14" s="64"/>
      <c r="D14" s="21">
        <v>14</v>
      </c>
      <c r="E14" s="21">
        <v>15</v>
      </c>
      <c r="F14" s="4">
        <f t="shared" si="0"/>
        <v>0.12</v>
      </c>
      <c r="G14" s="5" t="s">
        <v>205</v>
      </c>
      <c r="H14" s="21" t="s">
        <v>206</v>
      </c>
      <c r="I14" s="21" t="s">
        <v>207</v>
      </c>
      <c r="J14" s="1" t="s">
        <v>15</v>
      </c>
      <c r="K14" s="22">
        <f t="shared" si="1"/>
        <v>0.12</v>
      </c>
      <c r="L14" s="22">
        <f t="shared" si="2"/>
        <v>0.12</v>
      </c>
      <c r="M14" s="22">
        <f t="shared" si="3"/>
        <v>0.13</v>
      </c>
      <c r="N14" s="22">
        <f t="shared" si="4"/>
        <v>0.13</v>
      </c>
      <c r="O14" s="22">
        <f t="shared" si="5"/>
        <v>0.13</v>
      </c>
      <c r="P14" s="22">
        <f t="shared" si="26"/>
        <v>0.12</v>
      </c>
      <c r="Q14" s="22">
        <f t="shared" si="6"/>
        <v>0.11</v>
      </c>
      <c r="R14" s="22">
        <f t="shared" si="7"/>
        <v>0.12</v>
      </c>
      <c r="S14" s="22">
        <f t="shared" si="8"/>
        <v>0.13</v>
      </c>
      <c r="T14" s="22">
        <f t="shared" si="9"/>
        <v>0.13</v>
      </c>
      <c r="U14" s="22">
        <f t="shared" si="10"/>
        <v>0.12</v>
      </c>
      <c r="V14" s="22">
        <f t="shared" si="11"/>
        <v>0.12</v>
      </c>
      <c r="W14" s="22">
        <f t="shared" si="12"/>
        <v>0.12</v>
      </c>
      <c r="X14" s="22">
        <f t="shared" si="13"/>
        <v>0.12</v>
      </c>
      <c r="Y14" s="22">
        <f t="shared" si="14"/>
        <v>0.1</v>
      </c>
      <c r="Z14" s="22">
        <f t="shared" si="15"/>
        <v>0.12</v>
      </c>
      <c r="AA14" s="22">
        <f t="shared" si="16"/>
        <v>0.11</v>
      </c>
      <c r="AB14" s="22">
        <f t="shared" si="17"/>
        <v>0.12</v>
      </c>
      <c r="AC14" s="22">
        <f t="shared" si="18"/>
        <v>0.12</v>
      </c>
      <c r="AD14" s="22">
        <f t="shared" si="19"/>
        <v>0.15</v>
      </c>
      <c r="AE14" s="22">
        <f t="shared" si="20"/>
        <v>0.11</v>
      </c>
      <c r="AF14" s="22">
        <f t="shared" si="21"/>
        <v>0.12</v>
      </c>
      <c r="AG14" s="22">
        <f t="shared" si="22"/>
        <v>0.1</v>
      </c>
      <c r="AH14" s="22">
        <f t="shared" si="23"/>
        <v>0.11</v>
      </c>
      <c r="AI14" s="22">
        <f t="shared" si="24"/>
        <v>0.12</v>
      </c>
      <c r="AJ14" s="22">
        <f t="shared" si="25"/>
        <v>0.11</v>
      </c>
    </row>
    <row r="15" spans="1:36" ht="12.95" customHeight="1">
      <c r="A15" s="21">
        <v>482</v>
      </c>
      <c r="B15" s="64" t="s">
        <v>200</v>
      </c>
      <c r="C15" s="64"/>
      <c r="D15" s="21">
        <v>48</v>
      </c>
      <c r="E15" s="21">
        <v>32</v>
      </c>
      <c r="F15" s="4">
        <f t="shared" si="0"/>
        <v>2.4500000000000002</v>
      </c>
      <c r="G15" s="5"/>
      <c r="H15" s="21"/>
      <c r="I15" s="21"/>
      <c r="J15" s="1" t="s">
        <v>15</v>
      </c>
      <c r="K15" s="22">
        <f t="shared" si="1"/>
        <v>2.1800000000000002</v>
      </c>
      <c r="L15" s="22">
        <f t="shared" si="2"/>
        <v>2.64</v>
      </c>
      <c r="M15" s="22">
        <f t="shared" si="3"/>
        <v>2.62</v>
      </c>
      <c r="N15" s="22">
        <f t="shared" si="4"/>
        <v>2.4900000000000002</v>
      </c>
      <c r="O15" s="22">
        <f t="shared" si="5"/>
        <v>2.4500000000000002</v>
      </c>
      <c r="P15" s="22">
        <f t="shared" si="26"/>
        <v>2.4500000000000002</v>
      </c>
      <c r="Q15" s="22">
        <f t="shared" si="6"/>
        <v>2.2400000000000002</v>
      </c>
      <c r="R15" s="22">
        <f t="shared" si="7"/>
        <v>2.71</v>
      </c>
      <c r="S15" s="22">
        <f t="shared" si="8"/>
        <v>2.64</v>
      </c>
      <c r="T15" s="22">
        <f t="shared" si="9"/>
        <v>2.87</v>
      </c>
      <c r="U15" s="22">
        <f t="shared" si="10"/>
        <v>2.87</v>
      </c>
      <c r="V15" s="22">
        <f t="shared" si="11"/>
        <v>2.77</v>
      </c>
      <c r="W15" s="22">
        <f t="shared" si="12"/>
        <v>2.42</v>
      </c>
      <c r="X15" s="22">
        <f t="shared" si="13"/>
        <v>2.4900000000000002</v>
      </c>
      <c r="Y15" s="22">
        <f t="shared" si="14"/>
        <v>2.5499999999999998</v>
      </c>
      <c r="Z15" s="22">
        <f t="shared" si="15"/>
        <v>2.5499999999999998</v>
      </c>
      <c r="AA15" s="22">
        <f t="shared" si="16"/>
        <v>2.12</v>
      </c>
      <c r="AB15" s="22">
        <f t="shared" si="17"/>
        <v>2.89</v>
      </c>
      <c r="AC15" s="22">
        <f t="shared" si="18"/>
        <v>2.84</v>
      </c>
      <c r="AD15" s="22">
        <f t="shared" si="19"/>
        <v>2.56</v>
      </c>
      <c r="AE15" s="22">
        <f t="shared" si="20"/>
        <v>2.6</v>
      </c>
      <c r="AF15" s="22">
        <f t="shared" si="21"/>
        <v>2.6</v>
      </c>
      <c r="AG15" s="22">
        <f t="shared" si="22"/>
        <v>2.17</v>
      </c>
      <c r="AH15" s="22">
        <f t="shared" si="23"/>
        <v>2.46</v>
      </c>
      <c r="AI15" s="22">
        <f t="shared" si="24"/>
        <v>2.4300000000000002</v>
      </c>
      <c r="AJ15" s="22">
        <f t="shared" si="25"/>
        <v>2.4300000000000002</v>
      </c>
    </row>
    <row r="16" spans="1:36" ht="12.95" customHeight="1">
      <c r="A16" s="21">
        <v>483</v>
      </c>
      <c r="B16" s="64" t="s">
        <v>200</v>
      </c>
      <c r="C16" s="64"/>
      <c r="D16" s="21">
        <v>18</v>
      </c>
      <c r="E16" s="21">
        <v>16</v>
      </c>
      <c r="F16" s="4">
        <f t="shared" si="0"/>
        <v>0.21</v>
      </c>
      <c r="G16" s="5" t="s">
        <v>205</v>
      </c>
      <c r="H16" s="21" t="s">
        <v>206</v>
      </c>
      <c r="I16" s="21" t="s">
        <v>207</v>
      </c>
      <c r="J16" s="1" t="s">
        <v>15</v>
      </c>
      <c r="K16" s="22">
        <f t="shared" si="1"/>
        <v>0.19</v>
      </c>
      <c r="L16" s="22">
        <f t="shared" si="2"/>
        <v>0.21</v>
      </c>
      <c r="M16" s="22">
        <f t="shared" si="3"/>
        <v>0.21</v>
      </c>
      <c r="N16" s="22">
        <f t="shared" si="4"/>
        <v>0.21</v>
      </c>
      <c r="O16" s="22">
        <f t="shared" si="5"/>
        <v>0.21</v>
      </c>
      <c r="P16" s="22">
        <f t="shared" si="26"/>
        <v>0.21</v>
      </c>
      <c r="Q16" s="22">
        <f t="shared" si="6"/>
        <v>0.19</v>
      </c>
      <c r="R16" s="22">
        <f t="shared" si="7"/>
        <v>0.21</v>
      </c>
      <c r="S16" s="22">
        <f t="shared" si="8"/>
        <v>0.21</v>
      </c>
      <c r="T16" s="22">
        <f t="shared" si="9"/>
        <v>0.22</v>
      </c>
      <c r="U16" s="22">
        <f t="shared" si="10"/>
        <v>0.21</v>
      </c>
      <c r="V16" s="22">
        <f t="shared" si="11"/>
        <v>0.21</v>
      </c>
      <c r="W16" s="22">
        <f t="shared" si="12"/>
        <v>0.2</v>
      </c>
      <c r="X16" s="22">
        <f t="shared" si="13"/>
        <v>0.21</v>
      </c>
      <c r="Y16" s="22">
        <f t="shared" si="14"/>
        <v>0.18</v>
      </c>
      <c r="Z16" s="22">
        <f t="shared" si="15"/>
        <v>0.2</v>
      </c>
      <c r="AA16" s="22">
        <f t="shared" si="16"/>
        <v>0.19</v>
      </c>
      <c r="AB16" s="22">
        <f t="shared" si="17"/>
        <v>0.21</v>
      </c>
      <c r="AC16" s="22">
        <f t="shared" si="18"/>
        <v>0.21</v>
      </c>
      <c r="AD16" s="22">
        <f t="shared" si="19"/>
        <v>0.24</v>
      </c>
      <c r="AE16" s="22">
        <f t="shared" si="20"/>
        <v>0.19</v>
      </c>
      <c r="AF16" s="22">
        <f t="shared" si="21"/>
        <v>0.21</v>
      </c>
      <c r="AG16" s="22">
        <f t="shared" si="22"/>
        <v>0.18</v>
      </c>
      <c r="AH16" s="22">
        <f t="shared" si="23"/>
        <v>0.19</v>
      </c>
      <c r="AI16" s="22">
        <f t="shared" si="24"/>
        <v>0.21</v>
      </c>
      <c r="AJ16" s="22">
        <f t="shared" si="25"/>
        <v>0.19</v>
      </c>
    </row>
    <row r="17" spans="1:36" ht="12.95" customHeight="1">
      <c r="A17" s="21">
        <v>484</v>
      </c>
      <c r="B17" s="64" t="s">
        <v>200</v>
      </c>
      <c r="C17" s="64"/>
      <c r="D17" s="21">
        <v>14</v>
      </c>
      <c r="E17" s="21">
        <v>14</v>
      </c>
      <c r="F17" s="4">
        <f t="shared" si="0"/>
        <v>0.11</v>
      </c>
      <c r="G17" s="5" t="s">
        <v>205</v>
      </c>
      <c r="H17" s="21" t="s">
        <v>206</v>
      </c>
      <c r="I17" s="21" t="s">
        <v>207</v>
      </c>
      <c r="J17" s="1" t="s">
        <v>15</v>
      </c>
      <c r="K17" s="22">
        <f t="shared" si="1"/>
        <v>0.11</v>
      </c>
      <c r="L17" s="22">
        <f t="shared" si="2"/>
        <v>0.11</v>
      </c>
      <c r="M17" s="22">
        <f t="shared" si="3"/>
        <v>0.12</v>
      </c>
      <c r="N17" s="22">
        <f t="shared" si="4"/>
        <v>0.12</v>
      </c>
      <c r="O17" s="22">
        <f t="shared" si="5"/>
        <v>0.12</v>
      </c>
      <c r="P17" s="22">
        <f t="shared" si="26"/>
        <v>0.11</v>
      </c>
      <c r="Q17" s="22">
        <f t="shared" si="6"/>
        <v>0.11</v>
      </c>
      <c r="R17" s="22">
        <f t="shared" si="7"/>
        <v>0.11</v>
      </c>
      <c r="S17" s="22">
        <f t="shared" si="8"/>
        <v>0.12</v>
      </c>
      <c r="T17" s="22">
        <f t="shared" si="9"/>
        <v>0.12</v>
      </c>
      <c r="U17" s="22">
        <f t="shared" si="10"/>
        <v>0.11</v>
      </c>
      <c r="V17" s="22">
        <f t="shared" si="11"/>
        <v>0.12</v>
      </c>
      <c r="W17" s="22">
        <f t="shared" si="12"/>
        <v>0.11</v>
      </c>
      <c r="X17" s="22">
        <f t="shared" si="13"/>
        <v>0.11</v>
      </c>
      <c r="Y17" s="22">
        <f t="shared" si="14"/>
        <v>0.1</v>
      </c>
      <c r="Z17" s="22">
        <f t="shared" si="15"/>
        <v>0.11</v>
      </c>
      <c r="AA17" s="22">
        <f t="shared" si="16"/>
        <v>0.1</v>
      </c>
      <c r="AB17" s="22">
        <f t="shared" si="17"/>
        <v>0.11</v>
      </c>
      <c r="AC17" s="22">
        <f t="shared" si="18"/>
        <v>0.11</v>
      </c>
      <c r="AD17" s="22">
        <f t="shared" si="19"/>
        <v>0.14000000000000001</v>
      </c>
      <c r="AE17" s="22">
        <f t="shared" si="20"/>
        <v>0.1</v>
      </c>
      <c r="AF17" s="22">
        <f t="shared" si="21"/>
        <v>0.11</v>
      </c>
      <c r="AG17" s="22">
        <f t="shared" si="22"/>
        <v>0.1</v>
      </c>
      <c r="AH17" s="22">
        <f t="shared" si="23"/>
        <v>0.1</v>
      </c>
      <c r="AI17" s="22">
        <f t="shared" si="24"/>
        <v>0.11</v>
      </c>
      <c r="AJ17" s="22">
        <f t="shared" si="25"/>
        <v>0.1</v>
      </c>
    </row>
    <row r="18" spans="1:36" ht="12.95" customHeight="1">
      <c r="A18" s="21"/>
      <c r="B18" s="64"/>
      <c r="C18" s="64"/>
      <c r="D18" s="21"/>
      <c r="E18" s="21"/>
      <c r="F18" s="4" t="str">
        <f t="shared" si="0"/>
        <v/>
      </c>
      <c r="G18" s="5"/>
      <c r="H18" s="21"/>
      <c r="I18" s="21"/>
      <c r="J18" s="1" t="s">
        <v>15</v>
      </c>
      <c r="K18" s="22" t="e">
        <f t="shared" si="1"/>
        <v>#NUM!</v>
      </c>
      <c r="L18" s="22" t="e">
        <f t="shared" si="2"/>
        <v>#NUM!</v>
      </c>
      <c r="M18" s="22" t="e">
        <f t="shared" si="3"/>
        <v>#NUM!</v>
      </c>
      <c r="N18" s="22" t="e">
        <f t="shared" si="4"/>
        <v>#NUM!</v>
      </c>
      <c r="O18" s="22" t="e">
        <f t="shared" si="5"/>
        <v>#NUM!</v>
      </c>
      <c r="P18" s="22" t="e">
        <f t="shared" si="26"/>
        <v>#N/A</v>
      </c>
      <c r="Q18" s="22" t="e">
        <f t="shared" si="6"/>
        <v>#NUM!</v>
      </c>
      <c r="R18" s="22" t="e">
        <f t="shared" si="7"/>
        <v>#NUM!</v>
      </c>
      <c r="S18" s="22" t="e">
        <f t="shared" si="8"/>
        <v>#NUM!</v>
      </c>
      <c r="T18" s="22" t="e">
        <f t="shared" si="9"/>
        <v>#NUM!</v>
      </c>
      <c r="U18" s="22" t="e">
        <f t="shared" si="10"/>
        <v>#N/A</v>
      </c>
      <c r="V18" s="22" t="e">
        <f t="shared" si="11"/>
        <v>#NUM!</v>
      </c>
      <c r="W18" s="22" t="e">
        <f t="shared" si="12"/>
        <v>#NUM!</v>
      </c>
      <c r="X18" s="22" t="e">
        <f t="shared" si="13"/>
        <v>#NUM!</v>
      </c>
      <c r="Y18" s="22" t="e">
        <f t="shared" si="14"/>
        <v>#NUM!</v>
      </c>
      <c r="Z18" s="22" t="e">
        <f t="shared" si="15"/>
        <v>#N/A</v>
      </c>
      <c r="AA18" s="22" t="e">
        <f t="shared" si="16"/>
        <v>#NUM!</v>
      </c>
      <c r="AB18" s="22" t="e">
        <f t="shared" si="17"/>
        <v>#NUM!</v>
      </c>
      <c r="AC18" s="22" t="e">
        <f t="shared" si="18"/>
        <v>#NUM!</v>
      </c>
      <c r="AD18" s="22" t="e">
        <f t="shared" si="19"/>
        <v>#NUM!</v>
      </c>
      <c r="AE18" s="22" t="e">
        <f t="shared" si="20"/>
        <v>#NUM!</v>
      </c>
      <c r="AF18" s="22" t="e">
        <f t="shared" si="21"/>
        <v>#N/A</v>
      </c>
      <c r="AG18" s="22" t="e">
        <f t="shared" si="22"/>
        <v>#NUM!</v>
      </c>
      <c r="AH18" s="22" t="e">
        <f t="shared" si="23"/>
        <v>#NUM!</v>
      </c>
      <c r="AI18" s="22" t="e">
        <f t="shared" si="24"/>
        <v>#NUM!</v>
      </c>
      <c r="AJ18" s="22" t="e">
        <f t="shared" si="25"/>
        <v>#N/A</v>
      </c>
    </row>
    <row r="19" spans="1:36" ht="12.95" customHeight="1">
      <c r="A19" s="21"/>
      <c r="B19" s="64"/>
      <c r="C19" s="64"/>
      <c r="D19" s="21"/>
      <c r="E19" s="21"/>
      <c r="F19" s="4" t="str">
        <f t="shared" si="0"/>
        <v/>
      </c>
      <c r="G19" s="5"/>
      <c r="H19" s="21"/>
      <c r="I19" s="21"/>
      <c r="J19" s="1" t="s">
        <v>15</v>
      </c>
      <c r="K19" s="22" t="e">
        <f t="shared" si="1"/>
        <v>#NUM!</v>
      </c>
      <c r="L19" s="22" t="e">
        <f t="shared" si="2"/>
        <v>#NUM!</v>
      </c>
      <c r="M19" s="22" t="e">
        <f t="shared" si="3"/>
        <v>#NUM!</v>
      </c>
      <c r="N19" s="22" t="e">
        <f t="shared" si="4"/>
        <v>#NUM!</v>
      </c>
      <c r="O19" s="22" t="e">
        <f t="shared" si="5"/>
        <v>#NUM!</v>
      </c>
      <c r="P19" s="22" t="e">
        <f t="shared" si="26"/>
        <v>#N/A</v>
      </c>
      <c r="Q19" s="22" t="e">
        <f t="shared" si="6"/>
        <v>#NUM!</v>
      </c>
      <c r="R19" s="22" t="e">
        <f t="shared" si="7"/>
        <v>#NUM!</v>
      </c>
      <c r="S19" s="22" t="e">
        <f t="shared" si="8"/>
        <v>#NUM!</v>
      </c>
      <c r="T19" s="22" t="e">
        <f t="shared" si="9"/>
        <v>#NUM!</v>
      </c>
      <c r="U19" s="22" t="e">
        <f t="shared" si="10"/>
        <v>#N/A</v>
      </c>
      <c r="V19" s="22" t="e">
        <f t="shared" si="11"/>
        <v>#NUM!</v>
      </c>
      <c r="W19" s="22" t="e">
        <f t="shared" si="12"/>
        <v>#NUM!</v>
      </c>
      <c r="X19" s="22" t="e">
        <f t="shared" si="13"/>
        <v>#NUM!</v>
      </c>
      <c r="Y19" s="22" t="e">
        <f t="shared" si="14"/>
        <v>#NUM!</v>
      </c>
      <c r="Z19" s="22" t="e">
        <f t="shared" si="15"/>
        <v>#N/A</v>
      </c>
      <c r="AA19" s="22" t="e">
        <f t="shared" si="16"/>
        <v>#NUM!</v>
      </c>
      <c r="AB19" s="22" t="e">
        <f t="shared" si="17"/>
        <v>#NUM!</v>
      </c>
      <c r="AC19" s="22" t="e">
        <f t="shared" si="18"/>
        <v>#NUM!</v>
      </c>
      <c r="AD19" s="22" t="e">
        <f t="shared" si="19"/>
        <v>#NUM!</v>
      </c>
      <c r="AE19" s="22" t="e">
        <f t="shared" si="20"/>
        <v>#NUM!</v>
      </c>
      <c r="AF19" s="22" t="e">
        <f t="shared" si="21"/>
        <v>#N/A</v>
      </c>
      <c r="AG19" s="22" t="e">
        <f t="shared" si="22"/>
        <v>#NUM!</v>
      </c>
      <c r="AH19" s="22" t="e">
        <f t="shared" si="23"/>
        <v>#NUM!</v>
      </c>
      <c r="AI19" s="22" t="e">
        <f t="shared" si="24"/>
        <v>#NUM!</v>
      </c>
      <c r="AJ19" s="22" t="e">
        <f t="shared" si="25"/>
        <v>#N/A</v>
      </c>
    </row>
    <row r="20" spans="1:36" ht="12.95" customHeight="1">
      <c r="A20" s="21"/>
      <c r="B20" s="64"/>
      <c r="C20" s="64"/>
      <c r="D20" s="21"/>
      <c r="E20" s="21"/>
      <c r="F20" s="4" t="str">
        <f t="shared" si="0"/>
        <v/>
      </c>
      <c r="G20" s="5"/>
      <c r="H20" s="21"/>
      <c r="I20" s="21"/>
      <c r="J20" s="1" t="s">
        <v>15</v>
      </c>
      <c r="K20" s="22" t="e">
        <f t="shared" si="1"/>
        <v>#NUM!</v>
      </c>
      <c r="L20" s="22" t="e">
        <f t="shared" si="2"/>
        <v>#NUM!</v>
      </c>
      <c r="M20" s="22" t="e">
        <f t="shared" si="3"/>
        <v>#NUM!</v>
      </c>
      <c r="N20" s="22" t="e">
        <f t="shared" si="4"/>
        <v>#NUM!</v>
      </c>
      <c r="O20" s="22" t="e">
        <f t="shared" si="5"/>
        <v>#NUM!</v>
      </c>
      <c r="P20" s="22" t="e">
        <f t="shared" si="26"/>
        <v>#N/A</v>
      </c>
      <c r="Q20" s="22" t="e">
        <f t="shared" si="6"/>
        <v>#NUM!</v>
      </c>
      <c r="R20" s="22" t="e">
        <f t="shared" si="7"/>
        <v>#NUM!</v>
      </c>
      <c r="S20" s="22" t="e">
        <f t="shared" si="8"/>
        <v>#NUM!</v>
      </c>
      <c r="T20" s="22" t="e">
        <f t="shared" si="9"/>
        <v>#NUM!</v>
      </c>
      <c r="U20" s="22" t="e">
        <f t="shared" si="10"/>
        <v>#N/A</v>
      </c>
      <c r="V20" s="22" t="e">
        <f t="shared" si="11"/>
        <v>#NUM!</v>
      </c>
      <c r="W20" s="22" t="e">
        <f t="shared" si="12"/>
        <v>#NUM!</v>
      </c>
      <c r="X20" s="22" t="e">
        <f t="shared" si="13"/>
        <v>#NUM!</v>
      </c>
      <c r="Y20" s="22" t="e">
        <f t="shared" si="14"/>
        <v>#NUM!</v>
      </c>
      <c r="Z20" s="22" t="e">
        <f t="shared" si="15"/>
        <v>#N/A</v>
      </c>
      <c r="AA20" s="22" t="e">
        <f t="shared" si="16"/>
        <v>#NUM!</v>
      </c>
      <c r="AB20" s="22" t="e">
        <f t="shared" si="17"/>
        <v>#NUM!</v>
      </c>
      <c r="AC20" s="22" t="e">
        <f t="shared" si="18"/>
        <v>#NUM!</v>
      </c>
      <c r="AD20" s="22" t="e">
        <f t="shared" si="19"/>
        <v>#NUM!</v>
      </c>
      <c r="AE20" s="22" t="e">
        <f t="shared" si="20"/>
        <v>#NUM!</v>
      </c>
      <c r="AF20" s="22" t="e">
        <f t="shared" si="21"/>
        <v>#N/A</v>
      </c>
      <c r="AG20" s="22" t="e">
        <f t="shared" si="22"/>
        <v>#NUM!</v>
      </c>
      <c r="AH20" s="22" t="e">
        <f t="shared" si="23"/>
        <v>#NUM!</v>
      </c>
      <c r="AI20" s="22" t="e">
        <f t="shared" si="24"/>
        <v>#NUM!</v>
      </c>
      <c r="AJ20" s="22" t="e">
        <f t="shared" si="25"/>
        <v>#N/A</v>
      </c>
    </row>
    <row r="21" spans="1:36" ht="12.95" customHeight="1">
      <c r="A21" s="21"/>
      <c r="B21" s="64"/>
      <c r="C21" s="64"/>
      <c r="D21" s="21"/>
      <c r="E21" s="21"/>
      <c r="F21" s="4" t="str">
        <f t="shared" si="0"/>
        <v/>
      </c>
      <c r="G21" s="5"/>
      <c r="H21" s="21"/>
      <c r="I21" s="21"/>
      <c r="J21" s="1" t="s">
        <v>15</v>
      </c>
      <c r="K21" s="22" t="e">
        <f t="shared" si="1"/>
        <v>#NUM!</v>
      </c>
      <c r="L21" s="22" t="e">
        <f t="shared" si="2"/>
        <v>#NUM!</v>
      </c>
      <c r="M21" s="22" t="e">
        <f t="shared" si="3"/>
        <v>#NUM!</v>
      </c>
      <c r="N21" s="22" t="e">
        <f t="shared" si="4"/>
        <v>#NUM!</v>
      </c>
      <c r="O21" s="22" t="e">
        <f t="shared" si="5"/>
        <v>#NUM!</v>
      </c>
      <c r="P21" s="22" t="e">
        <f t="shared" si="26"/>
        <v>#N/A</v>
      </c>
      <c r="Q21" s="22" t="e">
        <f t="shared" si="6"/>
        <v>#NUM!</v>
      </c>
      <c r="R21" s="22" t="e">
        <f t="shared" si="7"/>
        <v>#NUM!</v>
      </c>
      <c r="S21" s="22" t="e">
        <f t="shared" si="8"/>
        <v>#NUM!</v>
      </c>
      <c r="T21" s="22" t="e">
        <f t="shared" si="9"/>
        <v>#NUM!</v>
      </c>
      <c r="U21" s="22" t="e">
        <f t="shared" si="10"/>
        <v>#N/A</v>
      </c>
      <c r="V21" s="22" t="e">
        <f t="shared" si="11"/>
        <v>#NUM!</v>
      </c>
      <c r="W21" s="22" t="e">
        <f t="shared" si="12"/>
        <v>#NUM!</v>
      </c>
      <c r="X21" s="22" t="e">
        <f t="shared" si="13"/>
        <v>#NUM!</v>
      </c>
      <c r="Y21" s="22" t="e">
        <f t="shared" si="14"/>
        <v>#NUM!</v>
      </c>
      <c r="Z21" s="22" t="e">
        <f t="shared" si="15"/>
        <v>#N/A</v>
      </c>
      <c r="AA21" s="22" t="e">
        <f t="shared" si="16"/>
        <v>#NUM!</v>
      </c>
      <c r="AB21" s="22" t="e">
        <f t="shared" si="17"/>
        <v>#NUM!</v>
      </c>
      <c r="AC21" s="22" t="e">
        <f t="shared" si="18"/>
        <v>#NUM!</v>
      </c>
      <c r="AD21" s="22" t="e">
        <f t="shared" si="19"/>
        <v>#NUM!</v>
      </c>
      <c r="AE21" s="22" t="e">
        <f t="shared" si="20"/>
        <v>#NUM!</v>
      </c>
      <c r="AF21" s="22" t="e">
        <f t="shared" si="21"/>
        <v>#N/A</v>
      </c>
      <c r="AG21" s="22" t="e">
        <f t="shared" si="22"/>
        <v>#NUM!</v>
      </c>
      <c r="AH21" s="22" t="e">
        <f t="shared" si="23"/>
        <v>#NUM!</v>
      </c>
      <c r="AI21" s="22" t="e">
        <f t="shared" si="24"/>
        <v>#NUM!</v>
      </c>
      <c r="AJ21" s="22" t="e">
        <f t="shared" si="25"/>
        <v>#N/A</v>
      </c>
    </row>
    <row r="22" spans="1:36" ht="12.95" customHeight="1">
      <c r="A22" s="21"/>
      <c r="B22" s="64"/>
      <c r="C22" s="64"/>
      <c r="D22" s="21"/>
      <c r="E22" s="21"/>
      <c r="F22" s="4" t="str">
        <f t="shared" si="0"/>
        <v/>
      </c>
      <c r="H22" s="21"/>
      <c r="I22" s="21"/>
      <c r="J22" s="1" t="s">
        <v>15</v>
      </c>
      <c r="K22" s="22" t="e">
        <f t="shared" si="1"/>
        <v>#NUM!</v>
      </c>
      <c r="L22" s="22" t="e">
        <f t="shared" si="2"/>
        <v>#NUM!</v>
      </c>
      <c r="M22" s="22" t="e">
        <f t="shared" si="3"/>
        <v>#NUM!</v>
      </c>
      <c r="N22" s="22" t="e">
        <f t="shared" si="4"/>
        <v>#NUM!</v>
      </c>
      <c r="O22" s="22" t="e">
        <f t="shared" si="5"/>
        <v>#NUM!</v>
      </c>
      <c r="P22" s="22" t="e">
        <f t="shared" si="26"/>
        <v>#N/A</v>
      </c>
      <c r="Q22" s="22" t="e">
        <f t="shared" si="6"/>
        <v>#NUM!</v>
      </c>
      <c r="R22" s="22" t="e">
        <f t="shared" si="7"/>
        <v>#NUM!</v>
      </c>
      <c r="S22" s="22" t="e">
        <f t="shared" si="8"/>
        <v>#NUM!</v>
      </c>
      <c r="T22" s="22" t="e">
        <f t="shared" si="9"/>
        <v>#NUM!</v>
      </c>
      <c r="U22" s="22" t="e">
        <f t="shared" si="10"/>
        <v>#N/A</v>
      </c>
      <c r="V22" s="22" t="e">
        <f t="shared" si="11"/>
        <v>#NUM!</v>
      </c>
      <c r="W22" s="22" t="e">
        <f t="shared" si="12"/>
        <v>#NUM!</v>
      </c>
      <c r="X22" s="22" t="e">
        <f t="shared" si="13"/>
        <v>#NUM!</v>
      </c>
      <c r="Y22" s="22" t="e">
        <f t="shared" si="14"/>
        <v>#NUM!</v>
      </c>
      <c r="Z22" s="22" t="e">
        <f t="shared" si="15"/>
        <v>#N/A</v>
      </c>
      <c r="AA22" s="22" t="e">
        <f t="shared" si="16"/>
        <v>#NUM!</v>
      </c>
      <c r="AB22" s="22" t="e">
        <f t="shared" si="17"/>
        <v>#NUM!</v>
      </c>
      <c r="AC22" s="22" t="e">
        <f t="shared" si="18"/>
        <v>#NUM!</v>
      </c>
      <c r="AD22" s="22" t="e">
        <f t="shared" si="19"/>
        <v>#NUM!</v>
      </c>
      <c r="AE22" s="22" t="e">
        <f t="shared" si="20"/>
        <v>#NUM!</v>
      </c>
      <c r="AF22" s="22" t="e">
        <f t="shared" si="21"/>
        <v>#N/A</v>
      </c>
      <c r="AG22" s="22" t="e">
        <f t="shared" si="22"/>
        <v>#NUM!</v>
      </c>
      <c r="AH22" s="22" t="e">
        <f t="shared" si="23"/>
        <v>#NUM!</v>
      </c>
      <c r="AI22" s="22" t="e">
        <f t="shared" si="24"/>
        <v>#NUM!</v>
      </c>
      <c r="AJ22" s="22" t="e">
        <f t="shared" si="25"/>
        <v>#N/A</v>
      </c>
    </row>
    <row r="23" spans="1:36" ht="12.95" customHeight="1">
      <c r="A23" s="21"/>
      <c r="B23" s="64"/>
      <c r="C23" s="64"/>
      <c r="D23" s="21"/>
      <c r="E23" s="21"/>
      <c r="F23" s="4" t="str">
        <f t="shared" si="0"/>
        <v/>
      </c>
      <c r="G23" s="5"/>
      <c r="H23" s="21"/>
      <c r="I23" s="21"/>
      <c r="J23" s="1" t="s">
        <v>15</v>
      </c>
      <c r="K23" s="22" t="e">
        <f t="shared" si="1"/>
        <v>#NUM!</v>
      </c>
      <c r="L23" s="22" t="e">
        <f t="shared" si="2"/>
        <v>#NUM!</v>
      </c>
      <c r="M23" s="22" t="e">
        <f t="shared" si="3"/>
        <v>#NUM!</v>
      </c>
      <c r="N23" s="22" t="e">
        <f t="shared" si="4"/>
        <v>#NUM!</v>
      </c>
      <c r="O23" s="22" t="e">
        <f t="shared" si="5"/>
        <v>#NUM!</v>
      </c>
      <c r="P23" s="22" t="e">
        <f t="shared" si="26"/>
        <v>#N/A</v>
      </c>
      <c r="Q23" s="22" t="e">
        <f t="shared" si="6"/>
        <v>#NUM!</v>
      </c>
      <c r="R23" s="22" t="e">
        <f t="shared" si="7"/>
        <v>#NUM!</v>
      </c>
      <c r="S23" s="22" t="e">
        <f t="shared" si="8"/>
        <v>#NUM!</v>
      </c>
      <c r="T23" s="22" t="e">
        <f t="shared" si="9"/>
        <v>#NUM!</v>
      </c>
      <c r="U23" s="22" t="e">
        <f t="shared" si="10"/>
        <v>#N/A</v>
      </c>
      <c r="V23" s="22" t="e">
        <f t="shared" si="11"/>
        <v>#NUM!</v>
      </c>
      <c r="W23" s="22" t="e">
        <f t="shared" si="12"/>
        <v>#NUM!</v>
      </c>
      <c r="X23" s="22" t="e">
        <f t="shared" si="13"/>
        <v>#NUM!</v>
      </c>
      <c r="Y23" s="22" t="e">
        <f t="shared" si="14"/>
        <v>#NUM!</v>
      </c>
      <c r="Z23" s="22" t="e">
        <f t="shared" si="15"/>
        <v>#N/A</v>
      </c>
      <c r="AA23" s="22" t="e">
        <f t="shared" si="16"/>
        <v>#NUM!</v>
      </c>
      <c r="AB23" s="22" t="e">
        <f t="shared" si="17"/>
        <v>#NUM!</v>
      </c>
      <c r="AC23" s="22" t="e">
        <f t="shared" si="18"/>
        <v>#NUM!</v>
      </c>
      <c r="AD23" s="22" t="e">
        <f t="shared" si="19"/>
        <v>#NUM!</v>
      </c>
      <c r="AE23" s="22" t="e">
        <f t="shared" si="20"/>
        <v>#NUM!</v>
      </c>
      <c r="AF23" s="22" t="e">
        <f t="shared" si="21"/>
        <v>#N/A</v>
      </c>
      <c r="AG23" s="22" t="e">
        <f t="shared" si="22"/>
        <v>#NUM!</v>
      </c>
      <c r="AH23" s="22" t="e">
        <f t="shared" si="23"/>
        <v>#NUM!</v>
      </c>
      <c r="AI23" s="22" t="e">
        <f t="shared" si="24"/>
        <v>#NUM!</v>
      </c>
      <c r="AJ23" s="22" t="e">
        <f t="shared" si="25"/>
        <v>#N/A</v>
      </c>
    </row>
    <row r="24" spans="1:36" ht="12.95" customHeight="1">
      <c r="A24" s="21"/>
      <c r="B24" s="64"/>
      <c r="C24" s="64"/>
      <c r="D24" s="21"/>
      <c r="E24" s="21"/>
      <c r="F24" s="4" t="str">
        <f t="shared" si="0"/>
        <v/>
      </c>
      <c r="G24" s="5"/>
      <c r="H24" s="21"/>
      <c r="I24" s="21"/>
      <c r="J24" s="1" t="s">
        <v>15</v>
      </c>
      <c r="K24" s="22" t="e">
        <f t="shared" si="1"/>
        <v>#NUM!</v>
      </c>
      <c r="L24" s="22" t="e">
        <f t="shared" si="2"/>
        <v>#NUM!</v>
      </c>
      <c r="M24" s="22" t="e">
        <f t="shared" si="3"/>
        <v>#NUM!</v>
      </c>
      <c r="N24" s="22" t="e">
        <f t="shared" si="4"/>
        <v>#NUM!</v>
      </c>
      <c r="O24" s="22" t="e">
        <f t="shared" si="5"/>
        <v>#NUM!</v>
      </c>
      <c r="P24" s="22" t="e">
        <f t="shared" si="26"/>
        <v>#N/A</v>
      </c>
      <c r="Q24" s="22" t="e">
        <f t="shared" si="6"/>
        <v>#NUM!</v>
      </c>
      <c r="R24" s="22" t="e">
        <f t="shared" si="7"/>
        <v>#NUM!</v>
      </c>
      <c r="S24" s="22" t="e">
        <f t="shared" si="8"/>
        <v>#NUM!</v>
      </c>
      <c r="T24" s="22" t="e">
        <f t="shared" si="9"/>
        <v>#NUM!</v>
      </c>
      <c r="U24" s="22" t="e">
        <f t="shared" si="10"/>
        <v>#N/A</v>
      </c>
      <c r="V24" s="22" t="e">
        <f t="shared" si="11"/>
        <v>#NUM!</v>
      </c>
      <c r="W24" s="22" t="e">
        <f t="shared" si="12"/>
        <v>#NUM!</v>
      </c>
      <c r="X24" s="22" t="e">
        <f t="shared" si="13"/>
        <v>#NUM!</v>
      </c>
      <c r="Y24" s="22" t="e">
        <f t="shared" si="14"/>
        <v>#NUM!</v>
      </c>
      <c r="Z24" s="22" t="e">
        <f t="shared" si="15"/>
        <v>#N/A</v>
      </c>
      <c r="AA24" s="22" t="e">
        <f t="shared" si="16"/>
        <v>#NUM!</v>
      </c>
      <c r="AB24" s="22" t="e">
        <f t="shared" si="17"/>
        <v>#NUM!</v>
      </c>
      <c r="AC24" s="22" t="e">
        <f t="shared" si="18"/>
        <v>#NUM!</v>
      </c>
      <c r="AD24" s="22" t="e">
        <f t="shared" si="19"/>
        <v>#NUM!</v>
      </c>
      <c r="AE24" s="22" t="e">
        <f t="shared" si="20"/>
        <v>#NUM!</v>
      </c>
      <c r="AF24" s="22" t="e">
        <f t="shared" si="21"/>
        <v>#N/A</v>
      </c>
      <c r="AG24" s="22" t="e">
        <f t="shared" si="22"/>
        <v>#NUM!</v>
      </c>
      <c r="AH24" s="22" t="e">
        <f t="shared" si="23"/>
        <v>#NUM!</v>
      </c>
      <c r="AI24" s="22" t="e">
        <f t="shared" si="24"/>
        <v>#NUM!</v>
      </c>
      <c r="AJ24" s="22" t="e">
        <f t="shared" si="25"/>
        <v>#N/A</v>
      </c>
    </row>
    <row r="25" spans="1:36" ht="12.95" customHeight="1">
      <c r="A25" s="21"/>
      <c r="B25" s="64"/>
      <c r="C25" s="64"/>
      <c r="D25" s="21"/>
      <c r="E25" s="21"/>
      <c r="F25" s="4" t="str">
        <f t="shared" si="0"/>
        <v/>
      </c>
      <c r="G25" s="21"/>
      <c r="H25" s="21"/>
      <c r="I25" s="21"/>
      <c r="J25" s="1" t="s">
        <v>15</v>
      </c>
      <c r="K25" s="22" t="e">
        <f t="shared" si="1"/>
        <v>#NUM!</v>
      </c>
      <c r="L25" s="22" t="e">
        <f t="shared" si="2"/>
        <v>#NUM!</v>
      </c>
      <c r="M25" s="22" t="e">
        <f t="shared" si="3"/>
        <v>#NUM!</v>
      </c>
      <c r="N25" s="22" t="e">
        <f t="shared" si="4"/>
        <v>#NUM!</v>
      </c>
      <c r="O25" s="22" t="e">
        <f t="shared" si="5"/>
        <v>#NUM!</v>
      </c>
      <c r="P25" s="22" t="e">
        <f t="shared" si="26"/>
        <v>#N/A</v>
      </c>
      <c r="Q25" s="22" t="e">
        <f t="shared" si="6"/>
        <v>#NUM!</v>
      </c>
      <c r="R25" s="22" t="e">
        <f t="shared" si="7"/>
        <v>#NUM!</v>
      </c>
      <c r="S25" s="22" t="e">
        <f t="shared" si="8"/>
        <v>#NUM!</v>
      </c>
      <c r="T25" s="22" t="e">
        <f t="shared" si="9"/>
        <v>#NUM!</v>
      </c>
      <c r="U25" s="22" t="e">
        <f t="shared" si="10"/>
        <v>#N/A</v>
      </c>
      <c r="V25" s="22" t="e">
        <f t="shared" si="11"/>
        <v>#NUM!</v>
      </c>
      <c r="W25" s="22" t="e">
        <f t="shared" si="12"/>
        <v>#NUM!</v>
      </c>
      <c r="X25" s="22" t="e">
        <f t="shared" si="13"/>
        <v>#NUM!</v>
      </c>
      <c r="Y25" s="22" t="e">
        <f t="shared" si="14"/>
        <v>#NUM!</v>
      </c>
      <c r="Z25" s="22" t="e">
        <f t="shared" si="15"/>
        <v>#N/A</v>
      </c>
      <c r="AA25" s="22" t="e">
        <f t="shared" si="16"/>
        <v>#NUM!</v>
      </c>
      <c r="AB25" s="22" t="e">
        <f t="shared" si="17"/>
        <v>#NUM!</v>
      </c>
      <c r="AC25" s="22" t="e">
        <f t="shared" si="18"/>
        <v>#NUM!</v>
      </c>
      <c r="AD25" s="22" t="e">
        <f t="shared" si="19"/>
        <v>#NUM!</v>
      </c>
      <c r="AE25" s="22" t="e">
        <f t="shared" si="20"/>
        <v>#NUM!</v>
      </c>
      <c r="AF25" s="22" t="e">
        <f t="shared" si="21"/>
        <v>#N/A</v>
      </c>
      <c r="AG25" s="22" t="e">
        <f t="shared" si="22"/>
        <v>#NUM!</v>
      </c>
      <c r="AH25" s="22" t="e">
        <f t="shared" si="23"/>
        <v>#NUM!</v>
      </c>
      <c r="AI25" s="22" t="e">
        <f t="shared" si="24"/>
        <v>#NUM!</v>
      </c>
      <c r="AJ25" s="22" t="e">
        <f t="shared" si="25"/>
        <v>#N/A</v>
      </c>
    </row>
    <row r="26" spans="1:36" ht="12.95" customHeight="1">
      <c r="A26" s="21"/>
      <c r="B26" s="64"/>
      <c r="C26" s="64"/>
      <c r="D26" s="21"/>
      <c r="E26" s="21"/>
      <c r="F26" s="4" t="str">
        <f t="shared" si="0"/>
        <v/>
      </c>
      <c r="G26" s="21"/>
      <c r="H26" s="21"/>
      <c r="I26" s="21"/>
      <c r="J26" s="1" t="s">
        <v>15</v>
      </c>
      <c r="K26" s="22" t="e">
        <f t="shared" si="1"/>
        <v>#NUM!</v>
      </c>
      <c r="L26" s="22" t="e">
        <f t="shared" si="2"/>
        <v>#NUM!</v>
      </c>
      <c r="M26" s="22" t="e">
        <f t="shared" si="3"/>
        <v>#NUM!</v>
      </c>
      <c r="N26" s="22" t="e">
        <f t="shared" si="4"/>
        <v>#NUM!</v>
      </c>
      <c r="O26" s="22" t="e">
        <f t="shared" si="5"/>
        <v>#NUM!</v>
      </c>
      <c r="P26" s="22" t="e">
        <f t="shared" si="26"/>
        <v>#N/A</v>
      </c>
      <c r="Q26" s="22" t="e">
        <f t="shared" si="6"/>
        <v>#NUM!</v>
      </c>
      <c r="R26" s="22" t="e">
        <f t="shared" si="7"/>
        <v>#NUM!</v>
      </c>
      <c r="S26" s="22" t="e">
        <f t="shared" si="8"/>
        <v>#NUM!</v>
      </c>
      <c r="T26" s="22" t="e">
        <f t="shared" si="9"/>
        <v>#NUM!</v>
      </c>
      <c r="U26" s="22" t="e">
        <f t="shared" si="10"/>
        <v>#N/A</v>
      </c>
      <c r="V26" s="22" t="e">
        <f t="shared" si="11"/>
        <v>#NUM!</v>
      </c>
      <c r="W26" s="22" t="e">
        <f t="shared" si="12"/>
        <v>#NUM!</v>
      </c>
      <c r="X26" s="22" t="e">
        <f t="shared" si="13"/>
        <v>#NUM!</v>
      </c>
      <c r="Y26" s="22" t="e">
        <f t="shared" si="14"/>
        <v>#NUM!</v>
      </c>
      <c r="Z26" s="22" t="e">
        <f t="shared" si="15"/>
        <v>#N/A</v>
      </c>
      <c r="AA26" s="22" t="e">
        <f t="shared" si="16"/>
        <v>#NUM!</v>
      </c>
      <c r="AB26" s="22" t="e">
        <f t="shared" si="17"/>
        <v>#NUM!</v>
      </c>
      <c r="AC26" s="22" t="e">
        <f t="shared" si="18"/>
        <v>#NUM!</v>
      </c>
      <c r="AD26" s="22" t="e">
        <f t="shared" si="19"/>
        <v>#NUM!</v>
      </c>
      <c r="AE26" s="22" t="e">
        <f t="shared" si="20"/>
        <v>#NUM!</v>
      </c>
      <c r="AF26" s="22" t="e">
        <f t="shared" si="21"/>
        <v>#N/A</v>
      </c>
      <c r="AG26" s="22" t="e">
        <f t="shared" si="22"/>
        <v>#NUM!</v>
      </c>
      <c r="AH26" s="22" t="e">
        <f t="shared" si="23"/>
        <v>#NUM!</v>
      </c>
      <c r="AI26" s="22" t="e">
        <f t="shared" si="24"/>
        <v>#NUM!</v>
      </c>
      <c r="AJ26" s="22" t="e">
        <f t="shared" si="25"/>
        <v>#N/A</v>
      </c>
    </row>
    <row r="27" spans="1:36" ht="12.95" customHeight="1">
      <c r="A27" s="21"/>
      <c r="B27" s="64"/>
      <c r="C27" s="64"/>
      <c r="D27" s="21"/>
      <c r="E27" s="21"/>
      <c r="F27" s="4" t="str">
        <f t="shared" si="0"/>
        <v/>
      </c>
      <c r="G27" s="5"/>
      <c r="H27" s="21"/>
      <c r="I27" s="21"/>
      <c r="J27" s="1" t="s">
        <v>15</v>
      </c>
      <c r="K27" s="22" t="e">
        <f t="shared" si="1"/>
        <v>#NUM!</v>
      </c>
      <c r="L27" s="22" t="e">
        <f t="shared" si="2"/>
        <v>#NUM!</v>
      </c>
      <c r="M27" s="22" t="e">
        <f t="shared" si="3"/>
        <v>#NUM!</v>
      </c>
      <c r="N27" s="22" t="e">
        <f t="shared" si="4"/>
        <v>#NUM!</v>
      </c>
      <c r="O27" s="22" t="e">
        <f t="shared" si="5"/>
        <v>#NUM!</v>
      </c>
      <c r="P27" s="22" t="e">
        <f t="shared" si="26"/>
        <v>#N/A</v>
      </c>
      <c r="Q27" s="22" t="e">
        <f t="shared" si="6"/>
        <v>#NUM!</v>
      </c>
      <c r="R27" s="22" t="e">
        <f t="shared" si="7"/>
        <v>#NUM!</v>
      </c>
      <c r="S27" s="22" t="e">
        <f t="shared" si="8"/>
        <v>#NUM!</v>
      </c>
      <c r="T27" s="22" t="e">
        <f t="shared" si="9"/>
        <v>#NUM!</v>
      </c>
      <c r="U27" s="22" t="e">
        <f t="shared" si="10"/>
        <v>#N/A</v>
      </c>
      <c r="V27" s="22" t="e">
        <f t="shared" si="11"/>
        <v>#NUM!</v>
      </c>
      <c r="W27" s="22" t="e">
        <f t="shared" si="12"/>
        <v>#NUM!</v>
      </c>
      <c r="X27" s="22" t="e">
        <f t="shared" si="13"/>
        <v>#NUM!</v>
      </c>
      <c r="Y27" s="22" t="e">
        <f t="shared" si="14"/>
        <v>#NUM!</v>
      </c>
      <c r="Z27" s="22" t="e">
        <f t="shared" si="15"/>
        <v>#N/A</v>
      </c>
      <c r="AA27" s="22" t="e">
        <f t="shared" si="16"/>
        <v>#NUM!</v>
      </c>
      <c r="AB27" s="22" t="e">
        <f t="shared" si="17"/>
        <v>#NUM!</v>
      </c>
      <c r="AC27" s="22" t="e">
        <f t="shared" si="18"/>
        <v>#NUM!</v>
      </c>
      <c r="AD27" s="22" t="e">
        <f t="shared" si="19"/>
        <v>#NUM!</v>
      </c>
      <c r="AE27" s="22" t="e">
        <f t="shared" si="20"/>
        <v>#NUM!</v>
      </c>
      <c r="AF27" s="22" t="e">
        <f t="shared" si="21"/>
        <v>#N/A</v>
      </c>
      <c r="AG27" s="22" t="e">
        <f t="shared" si="22"/>
        <v>#NUM!</v>
      </c>
      <c r="AH27" s="22" t="e">
        <f t="shared" si="23"/>
        <v>#NUM!</v>
      </c>
      <c r="AI27" s="22" t="e">
        <f t="shared" si="24"/>
        <v>#NUM!</v>
      </c>
      <c r="AJ27" s="22" t="e">
        <f t="shared" si="25"/>
        <v>#N/A</v>
      </c>
    </row>
    <row r="28" spans="1:36" ht="12.95" customHeight="1">
      <c r="A28" s="21"/>
      <c r="B28" s="64"/>
      <c r="C28" s="64"/>
      <c r="D28" s="21"/>
      <c r="E28" s="21"/>
      <c r="F28" s="4" t="str">
        <f t="shared" si="0"/>
        <v/>
      </c>
      <c r="G28" s="5"/>
      <c r="H28" s="21"/>
      <c r="I28" s="21"/>
      <c r="J28" s="1" t="s">
        <v>15</v>
      </c>
      <c r="K28" s="22" t="e">
        <f t="shared" si="1"/>
        <v>#NUM!</v>
      </c>
      <c r="L28" s="22" t="e">
        <f t="shared" si="2"/>
        <v>#NUM!</v>
      </c>
      <c r="M28" s="22" t="e">
        <f t="shared" si="3"/>
        <v>#NUM!</v>
      </c>
      <c r="N28" s="22" t="e">
        <f t="shared" si="4"/>
        <v>#NUM!</v>
      </c>
      <c r="O28" s="22" t="e">
        <f t="shared" si="5"/>
        <v>#NUM!</v>
      </c>
      <c r="P28" s="22" t="e">
        <f t="shared" si="26"/>
        <v>#N/A</v>
      </c>
      <c r="Q28" s="22" t="e">
        <f t="shared" si="6"/>
        <v>#NUM!</v>
      </c>
      <c r="R28" s="22" t="e">
        <f t="shared" si="7"/>
        <v>#NUM!</v>
      </c>
      <c r="S28" s="22" t="e">
        <f t="shared" si="8"/>
        <v>#NUM!</v>
      </c>
      <c r="T28" s="22" t="e">
        <f t="shared" si="9"/>
        <v>#NUM!</v>
      </c>
      <c r="U28" s="22" t="e">
        <f t="shared" si="10"/>
        <v>#N/A</v>
      </c>
      <c r="V28" s="22" t="e">
        <f t="shared" si="11"/>
        <v>#NUM!</v>
      </c>
      <c r="W28" s="22" t="e">
        <f t="shared" si="12"/>
        <v>#NUM!</v>
      </c>
      <c r="X28" s="22" t="e">
        <f t="shared" si="13"/>
        <v>#NUM!</v>
      </c>
      <c r="Y28" s="22" t="e">
        <f t="shared" si="14"/>
        <v>#NUM!</v>
      </c>
      <c r="Z28" s="22" t="e">
        <f t="shared" si="15"/>
        <v>#N/A</v>
      </c>
      <c r="AA28" s="22" t="e">
        <f t="shared" si="16"/>
        <v>#NUM!</v>
      </c>
      <c r="AB28" s="22" t="e">
        <f t="shared" si="17"/>
        <v>#NUM!</v>
      </c>
      <c r="AC28" s="22" t="e">
        <f t="shared" si="18"/>
        <v>#NUM!</v>
      </c>
      <c r="AD28" s="22" t="e">
        <f t="shared" si="19"/>
        <v>#NUM!</v>
      </c>
      <c r="AE28" s="22" t="e">
        <f t="shared" si="20"/>
        <v>#NUM!</v>
      </c>
      <c r="AF28" s="22" t="e">
        <f t="shared" si="21"/>
        <v>#N/A</v>
      </c>
      <c r="AG28" s="22" t="e">
        <f t="shared" si="22"/>
        <v>#NUM!</v>
      </c>
      <c r="AH28" s="22" t="e">
        <f t="shared" si="23"/>
        <v>#NUM!</v>
      </c>
      <c r="AI28" s="22" t="e">
        <f t="shared" si="24"/>
        <v>#NUM!</v>
      </c>
      <c r="AJ28" s="22" t="e">
        <f t="shared" si="25"/>
        <v>#N/A</v>
      </c>
    </row>
    <row r="29" spans="1:36" ht="12.95" customHeight="1">
      <c r="A29" s="21"/>
      <c r="B29" s="64"/>
      <c r="C29" s="64"/>
      <c r="D29" s="21"/>
      <c r="E29" s="21"/>
      <c r="F29" s="4" t="str">
        <f t="shared" si="0"/>
        <v/>
      </c>
      <c r="G29" s="5"/>
      <c r="H29" s="21"/>
      <c r="I29" s="21"/>
      <c r="J29" s="1" t="s">
        <v>15</v>
      </c>
      <c r="K29" s="22" t="e">
        <f t="shared" si="1"/>
        <v>#NUM!</v>
      </c>
      <c r="L29" s="22" t="e">
        <f t="shared" si="2"/>
        <v>#NUM!</v>
      </c>
      <c r="M29" s="22" t="e">
        <f t="shared" si="3"/>
        <v>#NUM!</v>
      </c>
      <c r="N29" s="22" t="e">
        <f t="shared" si="4"/>
        <v>#NUM!</v>
      </c>
      <c r="O29" s="22" t="e">
        <f t="shared" si="5"/>
        <v>#NUM!</v>
      </c>
      <c r="P29" s="22" t="e">
        <f t="shared" si="26"/>
        <v>#N/A</v>
      </c>
      <c r="Q29" s="22" t="e">
        <f t="shared" si="6"/>
        <v>#NUM!</v>
      </c>
      <c r="R29" s="22" t="e">
        <f t="shared" si="7"/>
        <v>#NUM!</v>
      </c>
      <c r="S29" s="22" t="e">
        <f t="shared" si="8"/>
        <v>#NUM!</v>
      </c>
      <c r="T29" s="22" t="e">
        <f t="shared" si="9"/>
        <v>#NUM!</v>
      </c>
      <c r="U29" s="22" t="e">
        <f t="shared" si="10"/>
        <v>#N/A</v>
      </c>
      <c r="V29" s="22" t="e">
        <f t="shared" si="11"/>
        <v>#NUM!</v>
      </c>
      <c r="W29" s="22" t="e">
        <f t="shared" si="12"/>
        <v>#NUM!</v>
      </c>
      <c r="X29" s="22" t="e">
        <f t="shared" si="13"/>
        <v>#NUM!</v>
      </c>
      <c r="Y29" s="22" t="e">
        <f t="shared" si="14"/>
        <v>#NUM!</v>
      </c>
      <c r="Z29" s="22" t="e">
        <f t="shared" si="15"/>
        <v>#N/A</v>
      </c>
      <c r="AA29" s="22" t="e">
        <f t="shared" si="16"/>
        <v>#NUM!</v>
      </c>
      <c r="AB29" s="22" t="e">
        <f t="shared" si="17"/>
        <v>#NUM!</v>
      </c>
      <c r="AC29" s="22" t="e">
        <f t="shared" si="18"/>
        <v>#NUM!</v>
      </c>
      <c r="AD29" s="22" t="e">
        <f t="shared" si="19"/>
        <v>#NUM!</v>
      </c>
      <c r="AE29" s="22" t="e">
        <f t="shared" si="20"/>
        <v>#NUM!</v>
      </c>
      <c r="AF29" s="22" t="e">
        <f t="shared" si="21"/>
        <v>#N/A</v>
      </c>
      <c r="AG29" s="22" t="e">
        <f t="shared" si="22"/>
        <v>#NUM!</v>
      </c>
      <c r="AH29" s="22" t="e">
        <f t="shared" si="23"/>
        <v>#NUM!</v>
      </c>
      <c r="AI29" s="22" t="e">
        <f t="shared" si="24"/>
        <v>#NUM!</v>
      </c>
      <c r="AJ29" s="22" t="e">
        <f t="shared" si="25"/>
        <v>#N/A</v>
      </c>
    </row>
    <row r="30" spans="1:36" ht="12.95" customHeight="1">
      <c r="A30" s="21"/>
      <c r="B30" s="64"/>
      <c r="C30" s="64"/>
      <c r="D30" s="21"/>
      <c r="E30" s="21"/>
      <c r="F30" s="4" t="str">
        <f t="shared" si="0"/>
        <v/>
      </c>
      <c r="G30" s="5"/>
      <c r="H30" s="21"/>
      <c r="I30" s="21"/>
      <c r="J30" s="1" t="s">
        <v>15</v>
      </c>
      <c r="K30" s="22" t="e">
        <f t="shared" si="1"/>
        <v>#NUM!</v>
      </c>
      <c r="L30" s="22" t="e">
        <f t="shared" si="2"/>
        <v>#NUM!</v>
      </c>
      <c r="M30" s="22" t="e">
        <f t="shared" si="3"/>
        <v>#NUM!</v>
      </c>
      <c r="N30" s="22" t="e">
        <f t="shared" si="4"/>
        <v>#NUM!</v>
      </c>
      <c r="O30" s="22" t="e">
        <f t="shared" si="5"/>
        <v>#NUM!</v>
      </c>
      <c r="P30" s="22" t="e">
        <f t="shared" si="26"/>
        <v>#N/A</v>
      </c>
      <c r="Q30" s="22" t="e">
        <f t="shared" si="6"/>
        <v>#NUM!</v>
      </c>
      <c r="R30" s="22" t="e">
        <f t="shared" si="7"/>
        <v>#NUM!</v>
      </c>
      <c r="S30" s="22" t="e">
        <f t="shared" si="8"/>
        <v>#NUM!</v>
      </c>
      <c r="T30" s="22" t="e">
        <f t="shared" si="9"/>
        <v>#NUM!</v>
      </c>
      <c r="U30" s="22" t="e">
        <f t="shared" si="10"/>
        <v>#N/A</v>
      </c>
      <c r="V30" s="22" t="e">
        <f t="shared" si="11"/>
        <v>#NUM!</v>
      </c>
      <c r="W30" s="22" t="e">
        <f t="shared" si="12"/>
        <v>#NUM!</v>
      </c>
      <c r="X30" s="22" t="e">
        <f t="shared" si="13"/>
        <v>#NUM!</v>
      </c>
      <c r="Y30" s="22" t="e">
        <f t="shared" si="14"/>
        <v>#NUM!</v>
      </c>
      <c r="Z30" s="22" t="e">
        <f t="shared" si="15"/>
        <v>#N/A</v>
      </c>
      <c r="AA30" s="22" t="e">
        <f t="shared" si="16"/>
        <v>#NUM!</v>
      </c>
      <c r="AB30" s="22" t="e">
        <f t="shared" si="17"/>
        <v>#NUM!</v>
      </c>
      <c r="AC30" s="22" t="e">
        <f t="shared" si="18"/>
        <v>#NUM!</v>
      </c>
      <c r="AD30" s="22" t="e">
        <f t="shared" si="19"/>
        <v>#NUM!</v>
      </c>
      <c r="AE30" s="22" t="e">
        <f t="shared" si="20"/>
        <v>#NUM!</v>
      </c>
      <c r="AF30" s="22" t="e">
        <f t="shared" si="21"/>
        <v>#N/A</v>
      </c>
      <c r="AG30" s="22" t="e">
        <f t="shared" si="22"/>
        <v>#NUM!</v>
      </c>
      <c r="AH30" s="22" t="e">
        <f t="shared" si="23"/>
        <v>#NUM!</v>
      </c>
      <c r="AI30" s="22" t="e">
        <f t="shared" si="24"/>
        <v>#NUM!</v>
      </c>
      <c r="AJ30" s="22" t="e">
        <f t="shared" si="25"/>
        <v>#N/A</v>
      </c>
    </row>
    <row r="31" spans="1:36" ht="12.95" customHeight="1">
      <c r="A31" s="21"/>
      <c r="B31" s="64"/>
      <c r="C31" s="64"/>
      <c r="D31" s="21"/>
      <c r="E31" s="21"/>
      <c r="F31" s="4" t="str">
        <f t="shared" si="0"/>
        <v/>
      </c>
      <c r="H31" s="21"/>
      <c r="I31" s="21"/>
      <c r="J31" s="1" t="s">
        <v>15</v>
      </c>
      <c r="K31" s="22" t="e">
        <f t="shared" si="1"/>
        <v>#NUM!</v>
      </c>
      <c r="L31" s="22" t="e">
        <f t="shared" si="2"/>
        <v>#NUM!</v>
      </c>
      <c r="M31" s="22" t="e">
        <f t="shared" si="3"/>
        <v>#NUM!</v>
      </c>
      <c r="N31" s="22" t="e">
        <f t="shared" si="4"/>
        <v>#NUM!</v>
      </c>
      <c r="O31" s="22" t="e">
        <f t="shared" si="5"/>
        <v>#NUM!</v>
      </c>
      <c r="P31" s="22" t="e">
        <f t="shared" si="26"/>
        <v>#N/A</v>
      </c>
      <c r="Q31" s="22" t="e">
        <f t="shared" si="6"/>
        <v>#NUM!</v>
      </c>
      <c r="R31" s="22" t="e">
        <f t="shared" si="7"/>
        <v>#NUM!</v>
      </c>
      <c r="S31" s="22" t="e">
        <f t="shared" si="8"/>
        <v>#NUM!</v>
      </c>
      <c r="T31" s="22" t="e">
        <f t="shared" si="9"/>
        <v>#NUM!</v>
      </c>
      <c r="U31" s="22" t="e">
        <f t="shared" si="10"/>
        <v>#N/A</v>
      </c>
      <c r="V31" s="22" t="e">
        <f t="shared" si="11"/>
        <v>#NUM!</v>
      </c>
      <c r="W31" s="22" t="e">
        <f t="shared" si="12"/>
        <v>#NUM!</v>
      </c>
      <c r="X31" s="22" t="e">
        <f t="shared" si="13"/>
        <v>#NUM!</v>
      </c>
      <c r="Y31" s="22" t="e">
        <f t="shared" si="14"/>
        <v>#NUM!</v>
      </c>
      <c r="Z31" s="22" t="e">
        <f t="shared" si="15"/>
        <v>#N/A</v>
      </c>
      <c r="AA31" s="22" t="e">
        <f t="shared" si="16"/>
        <v>#NUM!</v>
      </c>
      <c r="AB31" s="22" t="e">
        <f t="shared" si="17"/>
        <v>#NUM!</v>
      </c>
      <c r="AC31" s="22" t="e">
        <f t="shared" si="18"/>
        <v>#NUM!</v>
      </c>
      <c r="AD31" s="22" t="e">
        <f t="shared" si="19"/>
        <v>#NUM!</v>
      </c>
      <c r="AE31" s="22" t="e">
        <f t="shared" si="20"/>
        <v>#NUM!</v>
      </c>
      <c r="AF31" s="22" t="e">
        <f t="shared" si="21"/>
        <v>#N/A</v>
      </c>
      <c r="AG31" s="22" t="e">
        <f t="shared" si="22"/>
        <v>#NUM!</v>
      </c>
      <c r="AH31" s="22" t="e">
        <f t="shared" si="23"/>
        <v>#NUM!</v>
      </c>
      <c r="AI31" s="22" t="e">
        <f t="shared" si="24"/>
        <v>#NUM!</v>
      </c>
      <c r="AJ31" s="22" t="e">
        <f t="shared" si="25"/>
        <v>#N/A</v>
      </c>
    </row>
    <row r="32" spans="1:36" ht="12.95" customHeight="1">
      <c r="A32" s="21"/>
      <c r="B32" s="64"/>
      <c r="C32" s="64"/>
      <c r="D32" s="21"/>
      <c r="E32" s="21"/>
      <c r="F32" s="4" t="str">
        <f t="shared" si="0"/>
        <v/>
      </c>
      <c r="G32" s="21"/>
      <c r="H32" s="21"/>
      <c r="I32" s="21"/>
      <c r="J32" s="1" t="s">
        <v>15</v>
      </c>
      <c r="K32" s="22" t="e">
        <f t="shared" si="1"/>
        <v>#NUM!</v>
      </c>
      <c r="L32" s="22" t="e">
        <f t="shared" si="2"/>
        <v>#NUM!</v>
      </c>
      <c r="M32" s="22" t="e">
        <f t="shared" si="3"/>
        <v>#NUM!</v>
      </c>
      <c r="N32" s="22" t="e">
        <f t="shared" si="4"/>
        <v>#NUM!</v>
      </c>
      <c r="O32" s="22" t="e">
        <f t="shared" si="5"/>
        <v>#NUM!</v>
      </c>
      <c r="P32" s="22" t="e">
        <f t="shared" si="26"/>
        <v>#N/A</v>
      </c>
      <c r="Q32" s="22" t="e">
        <f t="shared" si="6"/>
        <v>#NUM!</v>
      </c>
      <c r="R32" s="22" t="e">
        <f t="shared" si="7"/>
        <v>#NUM!</v>
      </c>
      <c r="S32" s="22" t="e">
        <f t="shared" si="8"/>
        <v>#NUM!</v>
      </c>
      <c r="T32" s="22" t="e">
        <f t="shared" si="9"/>
        <v>#NUM!</v>
      </c>
      <c r="U32" s="22" t="e">
        <f t="shared" si="10"/>
        <v>#N/A</v>
      </c>
      <c r="V32" s="22" t="e">
        <f t="shared" si="11"/>
        <v>#NUM!</v>
      </c>
      <c r="W32" s="22" t="e">
        <f t="shared" si="12"/>
        <v>#NUM!</v>
      </c>
      <c r="X32" s="22" t="e">
        <f t="shared" si="13"/>
        <v>#NUM!</v>
      </c>
      <c r="Y32" s="22" t="e">
        <f t="shared" si="14"/>
        <v>#NUM!</v>
      </c>
      <c r="Z32" s="22" t="e">
        <f t="shared" si="15"/>
        <v>#N/A</v>
      </c>
      <c r="AA32" s="22" t="e">
        <f t="shared" si="16"/>
        <v>#NUM!</v>
      </c>
      <c r="AB32" s="22" t="e">
        <f t="shared" si="17"/>
        <v>#NUM!</v>
      </c>
      <c r="AC32" s="22" t="e">
        <f t="shared" si="18"/>
        <v>#NUM!</v>
      </c>
      <c r="AD32" s="22" t="e">
        <f t="shared" si="19"/>
        <v>#NUM!</v>
      </c>
      <c r="AE32" s="22" t="e">
        <f t="shared" si="20"/>
        <v>#NUM!</v>
      </c>
      <c r="AF32" s="22" t="e">
        <f t="shared" si="21"/>
        <v>#N/A</v>
      </c>
      <c r="AG32" s="22" t="e">
        <f t="shared" si="22"/>
        <v>#NUM!</v>
      </c>
      <c r="AH32" s="22" t="e">
        <f t="shared" si="23"/>
        <v>#NUM!</v>
      </c>
      <c r="AI32" s="22" t="e">
        <f t="shared" si="24"/>
        <v>#NUM!</v>
      </c>
      <c r="AJ32" s="22" t="e">
        <f t="shared" si="25"/>
        <v>#N/A</v>
      </c>
    </row>
    <row r="33" spans="1:36" ht="12.95" customHeight="1">
      <c r="A33" s="21"/>
      <c r="B33" s="64"/>
      <c r="C33" s="64"/>
      <c r="D33" s="21"/>
      <c r="E33" s="21"/>
      <c r="F33" s="4" t="str">
        <f t="shared" si="0"/>
        <v/>
      </c>
      <c r="G33" s="21"/>
      <c r="H33" s="21"/>
      <c r="I33" s="21"/>
      <c r="J33" s="1" t="s">
        <v>15</v>
      </c>
      <c r="K33" s="22" t="e">
        <f t="shared" si="1"/>
        <v>#NUM!</v>
      </c>
      <c r="L33" s="22" t="e">
        <f t="shared" si="2"/>
        <v>#NUM!</v>
      </c>
      <c r="M33" s="22" t="e">
        <f t="shared" si="3"/>
        <v>#NUM!</v>
      </c>
      <c r="N33" s="22" t="e">
        <f t="shared" si="4"/>
        <v>#NUM!</v>
      </c>
      <c r="O33" s="22" t="e">
        <f t="shared" si="5"/>
        <v>#NUM!</v>
      </c>
      <c r="P33" s="22" t="e">
        <f t="shared" si="26"/>
        <v>#N/A</v>
      </c>
      <c r="Q33" s="22" t="e">
        <f t="shared" si="6"/>
        <v>#NUM!</v>
      </c>
      <c r="R33" s="22" t="e">
        <f t="shared" si="7"/>
        <v>#NUM!</v>
      </c>
      <c r="S33" s="22" t="e">
        <f t="shared" si="8"/>
        <v>#NUM!</v>
      </c>
      <c r="T33" s="22" t="e">
        <f t="shared" si="9"/>
        <v>#NUM!</v>
      </c>
      <c r="U33" s="22" t="e">
        <f t="shared" si="10"/>
        <v>#N/A</v>
      </c>
      <c r="V33" s="22" t="e">
        <f t="shared" si="11"/>
        <v>#NUM!</v>
      </c>
      <c r="W33" s="22" t="e">
        <f t="shared" si="12"/>
        <v>#NUM!</v>
      </c>
      <c r="X33" s="22" t="e">
        <f t="shared" si="13"/>
        <v>#NUM!</v>
      </c>
      <c r="Y33" s="22" t="e">
        <f t="shared" si="14"/>
        <v>#NUM!</v>
      </c>
      <c r="Z33" s="22" t="e">
        <f t="shared" si="15"/>
        <v>#N/A</v>
      </c>
      <c r="AA33" s="22" t="e">
        <f t="shared" si="16"/>
        <v>#NUM!</v>
      </c>
      <c r="AB33" s="22" t="e">
        <f t="shared" si="17"/>
        <v>#NUM!</v>
      </c>
      <c r="AC33" s="22" t="e">
        <f t="shared" si="18"/>
        <v>#NUM!</v>
      </c>
      <c r="AD33" s="22" t="e">
        <f t="shared" si="19"/>
        <v>#NUM!</v>
      </c>
      <c r="AE33" s="22" t="e">
        <f t="shared" si="20"/>
        <v>#NUM!</v>
      </c>
      <c r="AF33" s="22" t="e">
        <f t="shared" si="21"/>
        <v>#N/A</v>
      </c>
      <c r="AG33" s="22" t="e">
        <f t="shared" si="22"/>
        <v>#NUM!</v>
      </c>
      <c r="AH33" s="22" t="e">
        <f t="shared" si="23"/>
        <v>#NUM!</v>
      </c>
      <c r="AI33" s="22" t="e">
        <f t="shared" si="24"/>
        <v>#NUM!</v>
      </c>
      <c r="AJ33" s="22" t="e">
        <f t="shared" si="25"/>
        <v>#N/A</v>
      </c>
    </row>
    <row r="34" spans="1:36" ht="12.95" customHeight="1">
      <c r="A34" s="21"/>
      <c r="B34" s="64"/>
      <c r="C34" s="64"/>
      <c r="D34" s="21"/>
      <c r="E34" s="21"/>
      <c r="F34" s="4" t="str">
        <f t="shared" si="0"/>
        <v/>
      </c>
      <c r="G34" s="21"/>
      <c r="H34" s="21"/>
      <c r="I34" s="21"/>
      <c r="K34" s="22" t="e">
        <f t="shared" si="1"/>
        <v>#NUM!</v>
      </c>
      <c r="L34" s="22" t="e">
        <f t="shared" si="2"/>
        <v>#NUM!</v>
      </c>
      <c r="M34" s="22" t="e">
        <f t="shared" si="3"/>
        <v>#NUM!</v>
      </c>
      <c r="N34" s="22" t="e">
        <f t="shared" si="4"/>
        <v>#NUM!</v>
      </c>
      <c r="O34" s="22" t="e">
        <f t="shared" si="5"/>
        <v>#NUM!</v>
      </c>
      <c r="P34" s="22" t="e">
        <f t="shared" si="26"/>
        <v>#N/A</v>
      </c>
      <c r="Q34" s="22" t="e">
        <f t="shared" si="6"/>
        <v>#NUM!</v>
      </c>
      <c r="R34" s="22" t="e">
        <f t="shared" si="7"/>
        <v>#NUM!</v>
      </c>
      <c r="S34" s="22" t="e">
        <f t="shared" si="8"/>
        <v>#NUM!</v>
      </c>
      <c r="T34" s="22" t="e">
        <f t="shared" si="9"/>
        <v>#NUM!</v>
      </c>
      <c r="U34" s="22" t="e">
        <f t="shared" si="10"/>
        <v>#N/A</v>
      </c>
      <c r="V34" s="22" t="e">
        <f t="shared" si="11"/>
        <v>#NUM!</v>
      </c>
      <c r="W34" s="22" t="e">
        <f t="shared" si="12"/>
        <v>#NUM!</v>
      </c>
      <c r="X34" s="22" t="e">
        <f t="shared" si="13"/>
        <v>#NUM!</v>
      </c>
      <c r="Y34" s="22" t="e">
        <f t="shared" si="14"/>
        <v>#NUM!</v>
      </c>
      <c r="Z34" s="22" t="e">
        <f t="shared" si="15"/>
        <v>#N/A</v>
      </c>
      <c r="AA34" s="22" t="e">
        <f t="shared" si="16"/>
        <v>#NUM!</v>
      </c>
      <c r="AB34" s="22" t="e">
        <f t="shared" si="17"/>
        <v>#NUM!</v>
      </c>
      <c r="AC34" s="22" t="e">
        <f t="shared" si="18"/>
        <v>#NUM!</v>
      </c>
      <c r="AD34" s="22" t="e">
        <f t="shared" si="19"/>
        <v>#NUM!</v>
      </c>
      <c r="AE34" s="22" t="e">
        <f t="shared" si="20"/>
        <v>#NUM!</v>
      </c>
      <c r="AF34" s="22" t="e">
        <f t="shared" si="21"/>
        <v>#N/A</v>
      </c>
      <c r="AG34" s="22" t="e">
        <f t="shared" si="22"/>
        <v>#NUM!</v>
      </c>
      <c r="AH34" s="22" t="e">
        <f t="shared" si="23"/>
        <v>#NUM!</v>
      </c>
      <c r="AI34" s="22" t="e">
        <f t="shared" si="24"/>
        <v>#NUM!</v>
      </c>
      <c r="AJ34" s="22" t="e">
        <f t="shared" si="25"/>
        <v>#N/A</v>
      </c>
    </row>
    <row r="35" spans="1:36" ht="12.95" customHeight="1">
      <c r="A35" s="21"/>
      <c r="B35" s="64"/>
      <c r="C35" s="64"/>
      <c r="D35" s="21"/>
      <c r="E35" s="21"/>
      <c r="F35" s="4" t="str">
        <f t="shared" si="0"/>
        <v/>
      </c>
      <c r="G35" s="21"/>
      <c r="H35" s="21"/>
      <c r="I35" s="21"/>
      <c r="K35" s="22" t="e">
        <f t="shared" si="1"/>
        <v>#NUM!</v>
      </c>
      <c r="L35" s="22" t="e">
        <f t="shared" si="2"/>
        <v>#NUM!</v>
      </c>
      <c r="M35" s="22" t="e">
        <f t="shared" si="3"/>
        <v>#NUM!</v>
      </c>
      <c r="N35" s="22" t="e">
        <f t="shared" si="4"/>
        <v>#NUM!</v>
      </c>
      <c r="O35" s="22" t="e">
        <f t="shared" si="5"/>
        <v>#NUM!</v>
      </c>
      <c r="P35" s="22" t="e">
        <f t="shared" si="26"/>
        <v>#N/A</v>
      </c>
      <c r="Q35" s="22" t="e">
        <f t="shared" si="6"/>
        <v>#NUM!</v>
      </c>
      <c r="R35" s="22" t="e">
        <f t="shared" si="7"/>
        <v>#NUM!</v>
      </c>
      <c r="S35" s="22" t="e">
        <f t="shared" si="8"/>
        <v>#NUM!</v>
      </c>
      <c r="T35" s="22" t="e">
        <f t="shared" si="9"/>
        <v>#NUM!</v>
      </c>
      <c r="U35" s="22" t="e">
        <f t="shared" si="10"/>
        <v>#N/A</v>
      </c>
      <c r="V35" s="22" t="e">
        <f t="shared" si="11"/>
        <v>#NUM!</v>
      </c>
      <c r="W35" s="22" t="e">
        <f t="shared" si="12"/>
        <v>#NUM!</v>
      </c>
      <c r="X35" s="22" t="e">
        <f t="shared" si="13"/>
        <v>#NUM!</v>
      </c>
      <c r="Y35" s="22" t="e">
        <f t="shared" si="14"/>
        <v>#NUM!</v>
      </c>
      <c r="Z35" s="22" t="e">
        <f t="shared" si="15"/>
        <v>#N/A</v>
      </c>
      <c r="AA35" s="22" t="e">
        <f t="shared" si="16"/>
        <v>#NUM!</v>
      </c>
      <c r="AB35" s="22" t="e">
        <f t="shared" si="17"/>
        <v>#NUM!</v>
      </c>
      <c r="AC35" s="22" t="e">
        <f t="shared" si="18"/>
        <v>#NUM!</v>
      </c>
      <c r="AD35" s="22" t="e">
        <f t="shared" si="19"/>
        <v>#NUM!</v>
      </c>
      <c r="AE35" s="22" t="e">
        <f t="shared" si="20"/>
        <v>#NUM!</v>
      </c>
      <c r="AF35" s="22" t="e">
        <f t="shared" si="21"/>
        <v>#N/A</v>
      </c>
      <c r="AG35" s="22" t="e">
        <f t="shared" si="22"/>
        <v>#NUM!</v>
      </c>
      <c r="AH35" s="22" t="e">
        <f t="shared" si="23"/>
        <v>#NUM!</v>
      </c>
      <c r="AI35" s="22" t="e">
        <f t="shared" si="24"/>
        <v>#NUM!</v>
      </c>
      <c r="AJ35" s="22" t="e">
        <f t="shared" si="25"/>
        <v>#N/A</v>
      </c>
    </row>
    <row r="36" spans="1:36" ht="12.95" customHeight="1">
      <c r="A36" s="21"/>
      <c r="B36" s="64"/>
      <c r="C36" s="64"/>
      <c r="D36" s="21"/>
      <c r="E36" s="21"/>
      <c r="F36" s="4" t="str">
        <f t="shared" si="0"/>
        <v/>
      </c>
      <c r="G36" s="21"/>
      <c r="H36" s="21"/>
      <c r="I36" s="21"/>
      <c r="K36" s="22" t="e">
        <f t="shared" si="1"/>
        <v>#NUM!</v>
      </c>
      <c r="L36" s="22" t="e">
        <f t="shared" si="2"/>
        <v>#NUM!</v>
      </c>
      <c r="M36" s="22" t="e">
        <f t="shared" si="3"/>
        <v>#NUM!</v>
      </c>
      <c r="N36" s="22" t="e">
        <f t="shared" si="4"/>
        <v>#NUM!</v>
      </c>
      <c r="O36" s="22" t="e">
        <f t="shared" si="5"/>
        <v>#NUM!</v>
      </c>
      <c r="P36" s="22" t="e">
        <f t="shared" si="26"/>
        <v>#N/A</v>
      </c>
      <c r="Q36" s="22" t="e">
        <f t="shared" si="6"/>
        <v>#NUM!</v>
      </c>
      <c r="R36" s="22" t="e">
        <f t="shared" si="7"/>
        <v>#NUM!</v>
      </c>
      <c r="S36" s="22" t="e">
        <f t="shared" si="8"/>
        <v>#NUM!</v>
      </c>
      <c r="T36" s="22" t="e">
        <f t="shared" si="9"/>
        <v>#NUM!</v>
      </c>
      <c r="U36" s="22" t="e">
        <f t="shared" si="10"/>
        <v>#N/A</v>
      </c>
      <c r="V36" s="22" t="e">
        <f t="shared" si="11"/>
        <v>#NUM!</v>
      </c>
      <c r="W36" s="22" t="e">
        <f t="shared" si="12"/>
        <v>#NUM!</v>
      </c>
      <c r="X36" s="22" t="e">
        <f t="shared" si="13"/>
        <v>#NUM!</v>
      </c>
      <c r="Y36" s="22" t="e">
        <f t="shared" si="14"/>
        <v>#NUM!</v>
      </c>
      <c r="Z36" s="22" t="e">
        <f t="shared" si="15"/>
        <v>#N/A</v>
      </c>
      <c r="AA36" s="22" t="e">
        <f t="shared" si="16"/>
        <v>#NUM!</v>
      </c>
      <c r="AB36" s="22" t="e">
        <f t="shared" si="17"/>
        <v>#NUM!</v>
      </c>
      <c r="AC36" s="22" t="e">
        <f t="shared" si="18"/>
        <v>#NUM!</v>
      </c>
      <c r="AD36" s="22" t="e">
        <f t="shared" si="19"/>
        <v>#NUM!</v>
      </c>
      <c r="AE36" s="22" t="e">
        <f t="shared" si="20"/>
        <v>#NUM!</v>
      </c>
      <c r="AF36" s="22" t="e">
        <f t="shared" si="21"/>
        <v>#N/A</v>
      </c>
      <c r="AG36" s="22" t="e">
        <f t="shared" si="22"/>
        <v>#NUM!</v>
      </c>
      <c r="AH36" s="22" t="e">
        <f t="shared" si="23"/>
        <v>#NUM!</v>
      </c>
      <c r="AI36" s="22" t="e">
        <f t="shared" si="24"/>
        <v>#NUM!</v>
      </c>
      <c r="AJ36" s="22" t="e">
        <f t="shared" si="25"/>
        <v>#N/A</v>
      </c>
    </row>
    <row r="37" spans="1:36" ht="12.95" customHeight="1">
      <c r="A37" s="21"/>
      <c r="B37" s="64"/>
      <c r="C37" s="64"/>
      <c r="D37" s="21"/>
      <c r="E37" s="21"/>
      <c r="F37" s="4" t="str">
        <f t="shared" si="0"/>
        <v/>
      </c>
      <c r="G37" s="21"/>
      <c r="H37" s="21"/>
      <c r="I37" s="21"/>
      <c r="K37" s="22" t="e">
        <f t="shared" si="1"/>
        <v>#NUM!</v>
      </c>
      <c r="L37" s="22" t="e">
        <f t="shared" si="2"/>
        <v>#NUM!</v>
      </c>
      <c r="M37" s="22" t="e">
        <f t="shared" si="3"/>
        <v>#NUM!</v>
      </c>
      <c r="N37" s="22" t="e">
        <f t="shared" si="4"/>
        <v>#NUM!</v>
      </c>
      <c r="O37" s="22" t="e">
        <f t="shared" si="5"/>
        <v>#NUM!</v>
      </c>
      <c r="P37" s="22" t="e">
        <f t="shared" si="26"/>
        <v>#N/A</v>
      </c>
      <c r="Q37" s="22" t="e">
        <f t="shared" si="6"/>
        <v>#NUM!</v>
      </c>
      <c r="R37" s="22" t="e">
        <f t="shared" si="7"/>
        <v>#NUM!</v>
      </c>
      <c r="S37" s="22" t="e">
        <f t="shared" si="8"/>
        <v>#NUM!</v>
      </c>
      <c r="T37" s="22" t="e">
        <f t="shared" si="9"/>
        <v>#NUM!</v>
      </c>
      <c r="U37" s="22" t="e">
        <f t="shared" si="10"/>
        <v>#N/A</v>
      </c>
      <c r="V37" s="22" t="e">
        <f t="shared" si="11"/>
        <v>#NUM!</v>
      </c>
      <c r="W37" s="22" t="e">
        <f t="shared" si="12"/>
        <v>#NUM!</v>
      </c>
      <c r="X37" s="22" t="e">
        <f t="shared" si="13"/>
        <v>#NUM!</v>
      </c>
      <c r="Y37" s="22" t="e">
        <f t="shared" si="14"/>
        <v>#NUM!</v>
      </c>
      <c r="Z37" s="22" t="e">
        <f t="shared" si="15"/>
        <v>#N/A</v>
      </c>
      <c r="AA37" s="22" t="e">
        <f t="shared" si="16"/>
        <v>#NUM!</v>
      </c>
      <c r="AB37" s="22" t="e">
        <f t="shared" si="17"/>
        <v>#NUM!</v>
      </c>
      <c r="AC37" s="22" t="e">
        <f t="shared" si="18"/>
        <v>#NUM!</v>
      </c>
      <c r="AD37" s="22" t="e">
        <f t="shared" si="19"/>
        <v>#NUM!</v>
      </c>
      <c r="AE37" s="22" t="e">
        <f t="shared" si="20"/>
        <v>#NUM!</v>
      </c>
      <c r="AF37" s="22" t="e">
        <f t="shared" si="21"/>
        <v>#N/A</v>
      </c>
      <c r="AG37" s="22" t="e">
        <f t="shared" si="22"/>
        <v>#NUM!</v>
      </c>
      <c r="AH37" s="22" t="e">
        <f t="shared" si="23"/>
        <v>#NUM!</v>
      </c>
      <c r="AI37" s="22" t="e">
        <f t="shared" si="24"/>
        <v>#NUM!</v>
      </c>
      <c r="AJ37" s="22" t="e">
        <f t="shared" si="25"/>
        <v>#N/A</v>
      </c>
    </row>
    <row r="38" spans="1:36" ht="12.95" customHeight="1">
      <c r="A38" s="21"/>
      <c r="B38" s="64"/>
      <c r="C38" s="64"/>
      <c r="D38" s="21"/>
      <c r="E38" s="21"/>
      <c r="F38" s="4" t="str">
        <f t="shared" si="0"/>
        <v/>
      </c>
      <c r="G38" s="21"/>
      <c r="H38" s="21"/>
      <c r="I38" s="21"/>
      <c r="K38" s="22" t="e">
        <f t="shared" si="1"/>
        <v>#NUM!</v>
      </c>
      <c r="L38" s="22" t="e">
        <f t="shared" si="2"/>
        <v>#NUM!</v>
      </c>
      <c r="M38" s="22" t="e">
        <f t="shared" si="3"/>
        <v>#NUM!</v>
      </c>
      <c r="N38" s="22" t="e">
        <f t="shared" si="4"/>
        <v>#NUM!</v>
      </c>
      <c r="O38" s="22" t="e">
        <f t="shared" si="5"/>
        <v>#NUM!</v>
      </c>
      <c r="P38" s="22" t="e">
        <f t="shared" si="26"/>
        <v>#N/A</v>
      </c>
      <c r="Q38" s="22" t="e">
        <f t="shared" si="6"/>
        <v>#NUM!</v>
      </c>
      <c r="R38" s="22" t="e">
        <f t="shared" si="7"/>
        <v>#NUM!</v>
      </c>
      <c r="S38" s="22" t="e">
        <f t="shared" si="8"/>
        <v>#NUM!</v>
      </c>
      <c r="T38" s="22" t="e">
        <f t="shared" si="9"/>
        <v>#NUM!</v>
      </c>
      <c r="U38" s="22" t="e">
        <f t="shared" si="10"/>
        <v>#N/A</v>
      </c>
      <c r="V38" s="22" t="e">
        <f t="shared" si="11"/>
        <v>#NUM!</v>
      </c>
      <c r="W38" s="22" t="e">
        <f t="shared" si="12"/>
        <v>#NUM!</v>
      </c>
      <c r="X38" s="22" t="e">
        <f t="shared" si="13"/>
        <v>#NUM!</v>
      </c>
      <c r="Y38" s="22" t="e">
        <f t="shared" si="14"/>
        <v>#NUM!</v>
      </c>
      <c r="Z38" s="22" t="e">
        <f t="shared" si="15"/>
        <v>#N/A</v>
      </c>
      <c r="AA38" s="22" t="e">
        <f t="shared" si="16"/>
        <v>#NUM!</v>
      </c>
      <c r="AB38" s="22" t="e">
        <f t="shared" si="17"/>
        <v>#NUM!</v>
      </c>
      <c r="AC38" s="22" t="e">
        <f t="shared" si="18"/>
        <v>#NUM!</v>
      </c>
      <c r="AD38" s="22" t="e">
        <f t="shared" si="19"/>
        <v>#NUM!</v>
      </c>
      <c r="AE38" s="22" t="e">
        <f t="shared" si="20"/>
        <v>#NUM!</v>
      </c>
      <c r="AF38" s="22" t="e">
        <f t="shared" si="21"/>
        <v>#N/A</v>
      </c>
      <c r="AG38" s="22" t="e">
        <f t="shared" si="22"/>
        <v>#NUM!</v>
      </c>
      <c r="AH38" s="22" t="e">
        <f t="shared" si="23"/>
        <v>#NUM!</v>
      </c>
      <c r="AI38" s="22" t="e">
        <f t="shared" si="24"/>
        <v>#NUM!</v>
      </c>
      <c r="AJ38" s="22" t="e">
        <f t="shared" si="25"/>
        <v>#N/A</v>
      </c>
    </row>
    <row r="39" spans="1:36" ht="12.95" customHeight="1">
      <c r="A39" s="21"/>
      <c r="B39" s="64"/>
      <c r="C39" s="64"/>
      <c r="D39" s="21"/>
      <c r="E39" s="21"/>
      <c r="F39" s="4" t="str">
        <f t="shared" si="0"/>
        <v/>
      </c>
      <c r="G39" s="21"/>
      <c r="H39" s="21"/>
      <c r="I39" s="21"/>
      <c r="K39" s="22" t="e">
        <f t="shared" si="1"/>
        <v>#NUM!</v>
      </c>
      <c r="L39" s="22" t="e">
        <f t="shared" si="2"/>
        <v>#NUM!</v>
      </c>
      <c r="M39" s="22" t="e">
        <f t="shared" si="3"/>
        <v>#NUM!</v>
      </c>
      <c r="N39" s="22" t="e">
        <f t="shared" si="4"/>
        <v>#NUM!</v>
      </c>
      <c r="O39" s="22" t="e">
        <f t="shared" si="5"/>
        <v>#NUM!</v>
      </c>
      <c r="P39" s="22" t="e">
        <f t="shared" si="26"/>
        <v>#N/A</v>
      </c>
      <c r="Q39" s="22" t="e">
        <f t="shared" si="6"/>
        <v>#NUM!</v>
      </c>
      <c r="R39" s="22" t="e">
        <f t="shared" si="7"/>
        <v>#NUM!</v>
      </c>
      <c r="S39" s="22" t="e">
        <f t="shared" si="8"/>
        <v>#NUM!</v>
      </c>
      <c r="T39" s="22" t="e">
        <f t="shared" si="9"/>
        <v>#NUM!</v>
      </c>
      <c r="U39" s="22" t="e">
        <f t="shared" si="10"/>
        <v>#N/A</v>
      </c>
      <c r="V39" s="22" t="e">
        <f t="shared" si="11"/>
        <v>#NUM!</v>
      </c>
      <c r="W39" s="22" t="e">
        <f t="shared" si="12"/>
        <v>#NUM!</v>
      </c>
      <c r="X39" s="22" t="e">
        <f t="shared" si="13"/>
        <v>#NUM!</v>
      </c>
      <c r="Y39" s="22" t="e">
        <f t="shared" si="14"/>
        <v>#NUM!</v>
      </c>
      <c r="Z39" s="22" t="e">
        <f t="shared" si="15"/>
        <v>#N/A</v>
      </c>
      <c r="AA39" s="22" t="e">
        <f t="shared" si="16"/>
        <v>#NUM!</v>
      </c>
      <c r="AB39" s="22" t="e">
        <f t="shared" si="17"/>
        <v>#NUM!</v>
      </c>
      <c r="AC39" s="22" t="e">
        <f t="shared" si="18"/>
        <v>#NUM!</v>
      </c>
      <c r="AD39" s="22" t="e">
        <f t="shared" si="19"/>
        <v>#NUM!</v>
      </c>
      <c r="AE39" s="22" t="e">
        <f t="shared" si="20"/>
        <v>#NUM!</v>
      </c>
      <c r="AF39" s="22" t="e">
        <f t="shared" si="21"/>
        <v>#N/A</v>
      </c>
      <c r="AG39" s="22" t="e">
        <f t="shared" si="22"/>
        <v>#NUM!</v>
      </c>
      <c r="AH39" s="22" t="e">
        <f t="shared" si="23"/>
        <v>#NUM!</v>
      </c>
      <c r="AI39" s="22" t="e">
        <f t="shared" si="24"/>
        <v>#NUM!</v>
      </c>
      <c r="AJ39" s="22" t="e">
        <f t="shared" si="25"/>
        <v>#N/A</v>
      </c>
    </row>
    <row r="40" spans="1:36" ht="12.95" customHeight="1">
      <c r="A40" s="21"/>
      <c r="B40" s="64"/>
      <c r="C40" s="64"/>
      <c r="D40" s="21"/>
      <c r="E40" s="21"/>
      <c r="F40" s="4" t="str">
        <f t="shared" si="0"/>
        <v/>
      </c>
      <c r="G40" s="21"/>
      <c r="H40" s="21"/>
      <c r="I40" s="21"/>
      <c r="K40" s="22" t="e">
        <f t="shared" si="1"/>
        <v>#NUM!</v>
      </c>
      <c r="L40" s="22" t="e">
        <f t="shared" si="2"/>
        <v>#NUM!</v>
      </c>
      <c r="M40" s="22" t="e">
        <f t="shared" si="3"/>
        <v>#NUM!</v>
      </c>
      <c r="N40" s="22" t="e">
        <f t="shared" si="4"/>
        <v>#NUM!</v>
      </c>
      <c r="O40" s="22" t="e">
        <f t="shared" si="5"/>
        <v>#NUM!</v>
      </c>
      <c r="P40" s="22" t="e">
        <f t="shared" si="26"/>
        <v>#N/A</v>
      </c>
      <c r="Q40" s="22" t="e">
        <f t="shared" si="6"/>
        <v>#NUM!</v>
      </c>
      <c r="R40" s="22" t="e">
        <f t="shared" si="7"/>
        <v>#NUM!</v>
      </c>
      <c r="S40" s="22" t="e">
        <f t="shared" si="8"/>
        <v>#NUM!</v>
      </c>
      <c r="T40" s="22" t="e">
        <f t="shared" si="9"/>
        <v>#NUM!</v>
      </c>
      <c r="U40" s="22" t="e">
        <f t="shared" si="10"/>
        <v>#N/A</v>
      </c>
      <c r="V40" s="22" t="e">
        <f t="shared" si="11"/>
        <v>#NUM!</v>
      </c>
      <c r="W40" s="22" t="e">
        <f t="shared" si="12"/>
        <v>#NUM!</v>
      </c>
      <c r="X40" s="22" t="e">
        <f t="shared" si="13"/>
        <v>#NUM!</v>
      </c>
      <c r="Y40" s="22" t="e">
        <f t="shared" si="14"/>
        <v>#NUM!</v>
      </c>
      <c r="Z40" s="22" t="e">
        <f t="shared" si="15"/>
        <v>#N/A</v>
      </c>
      <c r="AA40" s="22" t="e">
        <f t="shared" si="16"/>
        <v>#NUM!</v>
      </c>
      <c r="AB40" s="22" t="e">
        <f t="shared" si="17"/>
        <v>#NUM!</v>
      </c>
      <c r="AC40" s="22" t="e">
        <f t="shared" si="18"/>
        <v>#NUM!</v>
      </c>
      <c r="AD40" s="22" t="e">
        <f t="shared" si="19"/>
        <v>#NUM!</v>
      </c>
      <c r="AE40" s="22" t="e">
        <f t="shared" si="20"/>
        <v>#NUM!</v>
      </c>
      <c r="AF40" s="22" t="e">
        <f t="shared" si="21"/>
        <v>#N/A</v>
      </c>
      <c r="AG40" s="22" t="e">
        <f t="shared" si="22"/>
        <v>#NUM!</v>
      </c>
      <c r="AH40" s="22" t="e">
        <f t="shared" si="23"/>
        <v>#NUM!</v>
      </c>
      <c r="AI40" s="22" t="e">
        <f t="shared" si="24"/>
        <v>#NUM!</v>
      </c>
      <c r="AJ40" s="22" t="e">
        <f t="shared" si="25"/>
        <v>#N/A</v>
      </c>
    </row>
    <row r="41" spans="1:36" ht="12.95" customHeight="1">
      <c r="A41" s="21"/>
      <c r="B41" s="64"/>
      <c r="C41" s="64"/>
      <c r="D41" s="21"/>
      <c r="E41" s="21"/>
      <c r="F41" s="4" t="str">
        <f t="shared" si="0"/>
        <v/>
      </c>
      <c r="G41" s="21"/>
      <c r="H41" s="21"/>
      <c r="I41" s="21"/>
      <c r="K41" s="22" t="e">
        <f t="shared" si="1"/>
        <v>#NUM!</v>
      </c>
      <c r="L41" s="22" t="e">
        <f t="shared" si="2"/>
        <v>#NUM!</v>
      </c>
      <c r="M41" s="22" t="e">
        <f t="shared" si="3"/>
        <v>#NUM!</v>
      </c>
      <c r="N41" s="22" t="e">
        <f t="shared" si="4"/>
        <v>#NUM!</v>
      </c>
      <c r="O41" s="22" t="e">
        <f t="shared" si="5"/>
        <v>#NUM!</v>
      </c>
      <c r="P41" s="22" t="e">
        <f t="shared" si="26"/>
        <v>#N/A</v>
      </c>
      <c r="Q41" s="22" t="e">
        <f t="shared" si="6"/>
        <v>#NUM!</v>
      </c>
      <c r="R41" s="22" t="e">
        <f t="shared" si="7"/>
        <v>#NUM!</v>
      </c>
      <c r="S41" s="22" t="e">
        <f t="shared" si="8"/>
        <v>#NUM!</v>
      </c>
      <c r="T41" s="22" t="e">
        <f t="shared" si="9"/>
        <v>#NUM!</v>
      </c>
      <c r="U41" s="22" t="e">
        <f t="shared" si="10"/>
        <v>#N/A</v>
      </c>
      <c r="V41" s="22" t="e">
        <f t="shared" si="11"/>
        <v>#NUM!</v>
      </c>
      <c r="W41" s="22" t="e">
        <f t="shared" si="12"/>
        <v>#NUM!</v>
      </c>
      <c r="X41" s="22" t="e">
        <f t="shared" si="13"/>
        <v>#NUM!</v>
      </c>
      <c r="Y41" s="22" t="e">
        <f t="shared" si="14"/>
        <v>#NUM!</v>
      </c>
      <c r="Z41" s="22" t="e">
        <f t="shared" si="15"/>
        <v>#N/A</v>
      </c>
      <c r="AA41" s="22" t="e">
        <f t="shared" si="16"/>
        <v>#NUM!</v>
      </c>
      <c r="AB41" s="22" t="e">
        <f t="shared" si="17"/>
        <v>#NUM!</v>
      </c>
      <c r="AC41" s="22" t="e">
        <f t="shared" si="18"/>
        <v>#NUM!</v>
      </c>
      <c r="AD41" s="22" t="e">
        <f t="shared" si="19"/>
        <v>#NUM!</v>
      </c>
      <c r="AE41" s="22" t="e">
        <f t="shared" si="20"/>
        <v>#NUM!</v>
      </c>
      <c r="AF41" s="22" t="e">
        <f t="shared" si="21"/>
        <v>#N/A</v>
      </c>
      <c r="AG41" s="22" t="e">
        <f t="shared" si="22"/>
        <v>#NUM!</v>
      </c>
      <c r="AH41" s="22" t="e">
        <f t="shared" si="23"/>
        <v>#NUM!</v>
      </c>
      <c r="AI41" s="22" t="e">
        <f t="shared" si="24"/>
        <v>#NUM!</v>
      </c>
      <c r="AJ41" s="22" t="e">
        <f t="shared" si="25"/>
        <v>#N/A</v>
      </c>
    </row>
    <row r="42" spans="1:36" ht="12.95" customHeight="1">
      <c r="A42" s="21"/>
      <c r="B42" s="64"/>
      <c r="C42" s="64"/>
      <c r="D42" s="21"/>
      <c r="E42" s="21"/>
      <c r="F42" s="4" t="str">
        <f t="shared" si="0"/>
        <v/>
      </c>
      <c r="G42" s="21"/>
      <c r="H42" s="21"/>
      <c r="I42" s="21"/>
      <c r="K42" s="22" t="e">
        <f t="shared" si="1"/>
        <v>#NUM!</v>
      </c>
      <c r="L42" s="22" t="e">
        <f t="shared" si="2"/>
        <v>#NUM!</v>
      </c>
      <c r="M42" s="22" t="e">
        <f t="shared" si="3"/>
        <v>#NUM!</v>
      </c>
      <c r="N42" s="22" t="e">
        <f t="shared" si="4"/>
        <v>#NUM!</v>
      </c>
      <c r="O42" s="22" t="e">
        <f t="shared" si="5"/>
        <v>#NUM!</v>
      </c>
      <c r="P42" s="22" t="e">
        <f t="shared" si="26"/>
        <v>#N/A</v>
      </c>
      <c r="Q42" s="22" t="e">
        <f t="shared" si="6"/>
        <v>#NUM!</v>
      </c>
      <c r="R42" s="22" t="e">
        <f t="shared" si="7"/>
        <v>#NUM!</v>
      </c>
      <c r="S42" s="22" t="e">
        <f t="shared" si="8"/>
        <v>#NUM!</v>
      </c>
      <c r="T42" s="22" t="e">
        <f t="shared" si="9"/>
        <v>#NUM!</v>
      </c>
      <c r="U42" s="22" t="e">
        <f t="shared" si="10"/>
        <v>#N/A</v>
      </c>
      <c r="V42" s="22" t="e">
        <f t="shared" si="11"/>
        <v>#NUM!</v>
      </c>
      <c r="W42" s="22" t="e">
        <f t="shared" si="12"/>
        <v>#NUM!</v>
      </c>
      <c r="X42" s="22" t="e">
        <f t="shared" si="13"/>
        <v>#NUM!</v>
      </c>
      <c r="Y42" s="22" t="e">
        <f t="shared" si="14"/>
        <v>#NUM!</v>
      </c>
      <c r="Z42" s="22" t="e">
        <f t="shared" si="15"/>
        <v>#N/A</v>
      </c>
      <c r="AA42" s="22" t="e">
        <f t="shared" si="16"/>
        <v>#NUM!</v>
      </c>
      <c r="AB42" s="22" t="e">
        <f t="shared" si="17"/>
        <v>#NUM!</v>
      </c>
      <c r="AC42" s="22" t="e">
        <f t="shared" si="18"/>
        <v>#NUM!</v>
      </c>
      <c r="AD42" s="22" t="e">
        <f t="shared" si="19"/>
        <v>#NUM!</v>
      </c>
      <c r="AE42" s="22" t="e">
        <f t="shared" si="20"/>
        <v>#NUM!</v>
      </c>
      <c r="AF42" s="22" t="e">
        <f t="shared" si="21"/>
        <v>#N/A</v>
      </c>
      <c r="AG42" s="22" t="e">
        <f t="shared" si="22"/>
        <v>#NUM!</v>
      </c>
      <c r="AH42" s="22" t="e">
        <f t="shared" si="23"/>
        <v>#NUM!</v>
      </c>
      <c r="AI42" s="22" t="e">
        <f t="shared" si="24"/>
        <v>#NUM!</v>
      </c>
      <c r="AJ42" s="22" t="e">
        <f t="shared" si="25"/>
        <v>#N/A</v>
      </c>
    </row>
    <row r="43" spans="1:36" ht="12.95" customHeight="1">
      <c r="A43" s="21"/>
      <c r="B43" s="64"/>
      <c r="C43" s="64"/>
      <c r="D43" s="21"/>
      <c r="E43" s="21"/>
      <c r="F43" s="4" t="str">
        <f t="shared" si="0"/>
        <v/>
      </c>
      <c r="G43" s="21"/>
      <c r="H43" s="21"/>
      <c r="I43" s="21"/>
      <c r="K43" s="22" t="e">
        <f t="shared" si="1"/>
        <v>#NUM!</v>
      </c>
      <c r="L43" s="22" t="e">
        <f t="shared" si="2"/>
        <v>#NUM!</v>
      </c>
      <c r="M43" s="22" t="e">
        <f t="shared" si="3"/>
        <v>#NUM!</v>
      </c>
      <c r="N43" s="22" t="e">
        <f t="shared" si="4"/>
        <v>#NUM!</v>
      </c>
      <c r="O43" s="22" t="e">
        <f t="shared" si="5"/>
        <v>#NUM!</v>
      </c>
      <c r="P43" s="22" t="e">
        <f t="shared" si="26"/>
        <v>#N/A</v>
      </c>
      <c r="Q43" s="22" t="e">
        <f t="shared" si="6"/>
        <v>#NUM!</v>
      </c>
      <c r="R43" s="22" t="e">
        <f t="shared" si="7"/>
        <v>#NUM!</v>
      </c>
      <c r="S43" s="22" t="e">
        <f t="shared" si="8"/>
        <v>#NUM!</v>
      </c>
      <c r="T43" s="22" t="e">
        <f t="shared" si="9"/>
        <v>#NUM!</v>
      </c>
      <c r="U43" s="22" t="e">
        <f t="shared" si="10"/>
        <v>#N/A</v>
      </c>
      <c r="V43" s="22" t="e">
        <f t="shared" si="11"/>
        <v>#NUM!</v>
      </c>
      <c r="W43" s="22" t="e">
        <f t="shared" si="12"/>
        <v>#NUM!</v>
      </c>
      <c r="X43" s="22" t="e">
        <f t="shared" si="13"/>
        <v>#NUM!</v>
      </c>
      <c r="Y43" s="22" t="e">
        <f t="shared" si="14"/>
        <v>#NUM!</v>
      </c>
      <c r="Z43" s="22" t="e">
        <f t="shared" si="15"/>
        <v>#N/A</v>
      </c>
      <c r="AA43" s="22" t="e">
        <f t="shared" si="16"/>
        <v>#NUM!</v>
      </c>
      <c r="AB43" s="22" t="e">
        <f t="shared" si="17"/>
        <v>#NUM!</v>
      </c>
      <c r="AC43" s="22" t="e">
        <f t="shared" si="18"/>
        <v>#NUM!</v>
      </c>
      <c r="AD43" s="22" t="e">
        <f t="shared" si="19"/>
        <v>#NUM!</v>
      </c>
      <c r="AE43" s="22" t="e">
        <f t="shared" si="20"/>
        <v>#NUM!</v>
      </c>
      <c r="AF43" s="22" t="e">
        <f t="shared" si="21"/>
        <v>#N/A</v>
      </c>
      <c r="AG43" s="22" t="e">
        <f t="shared" si="22"/>
        <v>#NUM!</v>
      </c>
      <c r="AH43" s="22" t="e">
        <f t="shared" si="23"/>
        <v>#NUM!</v>
      </c>
      <c r="AI43" s="22" t="e">
        <f t="shared" si="24"/>
        <v>#NUM!</v>
      </c>
      <c r="AJ43" s="22" t="e">
        <f t="shared" si="25"/>
        <v>#N/A</v>
      </c>
    </row>
    <row r="44" spans="1:36" ht="12.95" customHeight="1">
      <c r="A44" s="7"/>
      <c r="B44" s="8"/>
      <c r="C44" s="8"/>
      <c r="D44" s="7"/>
      <c r="E44" s="7"/>
      <c r="F44" s="7"/>
      <c r="G44" s="7"/>
      <c r="H44" s="8"/>
      <c r="I44" s="8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 ht="12.95" customHeight="1">
      <c r="A45" s="10" t="s">
        <v>16</v>
      </c>
      <c r="B45" s="11"/>
      <c r="C45" s="11"/>
      <c r="D45" s="10"/>
      <c r="E45" s="10"/>
      <c r="F45" s="10"/>
      <c r="G45" s="10"/>
      <c r="H45" s="11"/>
      <c r="I45" s="12" t="s">
        <v>17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ht="12.95" customHeight="1">
      <c r="A46" s="71"/>
      <c r="B46" s="72"/>
      <c r="C46" s="21" t="s">
        <v>18</v>
      </c>
      <c r="D46" s="21" t="s">
        <v>19</v>
      </c>
      <c r="E46" s="21" t="s">
        <v>20</v>
      </c>
      <c r="F46" s="9"/>
      <c r="G46" s="5" t="s">
        <v>21</v>
      </c>
      <c r="H46" s="11"/>
      <c r="I46" s="73" t="s">
        <v>230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ht="12.95" customHeight="1">
      <c r="A47" s="76" t="s">
        <v>22</v>
      </c>
      <c r="B47" s="77"/>
      <c r="C47" s="13">
        <f>E47-D47</f>
        <v>10</v>
      </c>
      <c r="D47" s="13">
        <f>COUNTIF(G4:G43,"*下層*")</f>
        <v>4</v>
      </c>
      <c r="E47" s="13">
        <f>COUNTA(A4:A43)</f>
        <v>14</v>
      </c>
      <c r="F47" s="9"/>
      <c r="G47" s="14">
        <f>C47*100</f>
        <v>1000</v>
      </c>
      <c r="H47" s="11"/>
      <c r="I47" s="74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36" ht="12.95" customHeight="1">
      <c r="A48" s="76" t="s">
        <v>23</v>
      </c>
      <c r="B48" s="77"/>
      <c r="C48" s="13">
        <f>ROUND(SUMIF(G4:G43,"&lt;&gt;*下層*",E4:E43)/C47,0)</f>
        <v>29</v>
      </c>
      <c r="D48" s="13">
        <f>IF(D47&gt;0,ROUND(SUMIF(G4:G43,"*下層*",E4:E43)/D47,0),"")</f>
        <v>15</v>
      </c>
      <c r="E48" s="13">
        <f>ROUND(SUM(E4:E43)/E47,0)</f>
        <v>25</v>
      </c>
      <c r="F48" s="12"/>
      <c r="G48" s="14">
        <f>C48</f>
        <v>29</v>
      </c>
      <c r="H48" s="12"/>
      <c r="I48" s="74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ht="12.95" customHeight="1">
      <c r="A49" s="76" t="s">
        <v>24</v>
      </c>
      <c r="B49" s="77"/>
      <c r="C49" s="13">
        <f>ROUND(SUMIF(G4:G43,"&lt;&gt;*下層*",D4:D43)/C47,0)</f>
        <v>38</v>
      </c>
      <c r="D49" s="13">
        <f>IF(D47&gt;0,ROUND(SUMIF(G4:G43,"*下層*",D4:D43)/D47,0),"")</f>
        <v>16</v>
      </c>
      <c r="E49" s="13">
        <f>ROUND(SUM(D4:D43)/E47,0)</f>
        <v>31</v>
      </c>
      <c r="F49" s="12"/>
      <c r="G49" s="14">
        <f>C49</f>
        <v>38</v>
      </c>
      <c r="H49" s="12"/>
      <c r="I49" s="74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ht="12.95" customHeight="1">
      <c r="A50" s="76" t="s">
        <v>25</v>
      </c>
      <c r="B50" s="77"/>
      <c r="C50" s="4">
        <f>E50-D50</f>
        <v>15.48</v>
      </c>
      <c r="D50" s="15">
        <f>SUMIF(G4:G43,"*下層*",F4:F43)</f>
        <v>0.59</v>
      </c>
      <c r="E50" s="4">
        <f>SUM(F4:F43)</f>
        <v>16.07</v>
      </c>
      <c r="F50" s="12"/>
      <c r="G50" s="16">
        <f>C50*100</f>
        <v>1548</v>
      </c>
      <c r="H50" s="12"/>
      <c r="I50" s="74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ht="12.95" customHeight="1">
      <c r="A51" s="10"/>
      <c r="B51" s="11"/>
      <c r="C51" s="11"/>
      <c r="D51" s="10"/>
      <c r="E51" s="10"/>
      <c r="F51" s="10"/>
      <c r="G51" s="17" t="str">
        <f>"形状比＝"&amp;ROUND(G48/G49*100,0)&amp;"、Sr＝"&amp;ROUND((10000/G47)^0.5/G48*100,0)</f>
        <v>形状比＝76、Sr＝11</v>
      </c>
      <c r="H51" s="11"/>
      <c r="I51" s="74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ht="12.95" customHeight="1">
      <c r="A52" s="10" t="s">
        <v>26</v>
      </c>
      <c r="B52" s="11"/>
      <c r="C52" s="11"/>
      <c r="D52" s="10"/>
      <c r="E52" s="10"/>
      <c r="F52" s="10"/>
      <c r="G52" s="10"/>
      <c r="H52" s="11"/>
      <c r="I52" s="74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ht="12.95" customHeight="1">
      <c r="A53" s="71"/>
      <c r="B53" s="72"/>
      <c r="C53" s="21" t="s">
        <v>18</v>
      </c>
      <c r="D53" s="21" t="s">
        <v>19</v>
      </c>
      <c r="E53" s="21" t="s">
        <v>20</v>
      </c>
      <c r="F53" s="9"/>
      <c r="G53" s="5" t="s">
        <v>21</v>
      </c>
      <c r="H53" s="11"/>
      <c r="I53" s="74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ht="12.95" customHeight="1">
      <c r="A54" s="76" t="s">
        <v>27</v>
      </c>
      <c r="B54" s="77"/>
      <c r="C54" s="13">
        <f>COUNTIF(H4:H43,"○")</f>
        <v>3</v>
      </c>
      <c r="D54" s="13">
        <f>COUNTIF(H4:H43,"▲")</f>
        <v>4</v>
      </c>
      <c r="E54" s="13">
        <f>COUNTA(H4:H43)</f>
        <v>7</v>
      </c>
      <c r="F54" s="9"/>
      <c r="G54" s="14">
        <f>C54*100</f>
        <v>300</v>
      </c>
      <c r="H54" s="11"/>
      <c r="I54" s="74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ht="12.95" customHeight="1">
      <c r="A55" s="76" t="s">
        <v>23</v>
      </c>
      <c r="B55" s="77"/>
      <c r="C55" s="13">
        <f>IF(C54&gt;0,ROUND(SUMIF(H4:H43,"○",E4:E43)/C54,0),"")</f>
        <v>29</v>
      </c>
      <c r="D55" s="13">
        <f>IF(D54&gt;0,ROUND(SUMIF(H4:H43,"▲",E4:E43)/D54,0),"")</f>
        <v>15</v>
      </c>
      <c r="E55" s="13">
        <f>ROUND(SUMIF(H4:H43,"*",E4:E43)/E54,0)</f>
        <v>21</v>
      </c>
      <c r="F55" s="12"/>
      <c r="G55" s="14">
        <f>C55</f>
        <v>29</v>
      </c>
      <c r="H55" s="12"/>
      <c r="I55" s="7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ht="12.95" customHeight="1">
      <c r="A56" s="76" t="s">
        <v>24</v>
      </c>
      <c r="B56" s="77"/>
      <c r="C56" s="13">
        <f>IF(C54&gt;0,ROUND(SUMIF(H4:H43,"○",D4:D43)/C54,0),"")</f>
        <v>36</v>
      </c>
      <c r="D56" s="13">
        <f>IF(D54&gt;0,ROUND(SUMIF(H4:H43,"▲",D4:D43)/D54,0),"")</f>
        <v>16</v>
      </c>
      <c r="E56" s="13">
        <f>ROUND(SUMIF(H4:H43,"*",D4:D43)/E54,0)</f>
        <v>24</v>
      </c>
      <c r="F56" s="12"/>
      <c r="G56" s="14">
        <f>C56</f>
        <v>36</v>
      </c>
      <c r="H56" s="12"/>
      <c r="I56" s="74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ht="12.95" customHeight="1">
      <c r="A57" s="76" t="s">
        <v>25</v>
      </c>
      <c r="B57" s="77"/>
      <c r="C57" s="15">
        <f>SUMIF(H4:H43,"○",F4:F43)</f>
        <v>4.21</v>
      </c>
      <c r="D57" s="15">
        <f>SUMIF(H4:H43,"▲",F4:F43)</f>
        <v>0.59</v>
      </c>
      <c r="E57" s="15">
        <f>SUM(C57:D57)</f>
        <v>4.8</v>
      </c>
      <c r="F57" s="12"/>
      <c r="G57" s="18">
        <f>C57*100</f>
        <v>421</v>
      </c>
      <c r="H57" s="12"/>
      <c r="I57" s="74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ht="12.95" customHeight="1">
      <c r="A58" s="10"/>
      <c r="B58" s="11"/>
      <c r="C58" s="11"/>
      <c r="D58" s="10"/>
      <c r="E58" s="10"/>
      <c r="F58" s="10"/>
      <c r="G58" s="10"/>
      <c r="H58" s="11"/>
      <c r="I58" s="7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ht="12.95" customHeight="1">
      <c r="A59" s="10" t="s">
        <v>28</v>
      </c>
      <c r="B59" s="11"/>
      <c r="C59" s="11"/>
      <c r="D59" s="10"/>
      <c r="E59" s="10"/>
      <c r="F59" s="10"/>
      <c r="G59" s="9"/>
      <c r="H59" s="9"/>
      <c r="I59" s="74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ht="12.95" customHeight="1">
      <c r="A60" s="71"/>
      <c r="B60" s="72"/>
      <c r="C60" s="21" t="s">
        <v>18</v>
      </c>
      <c r="D60" s="21" t="s">
        <v>19</v>
      </c>
      <c r="E60" s="21" t="s">
        <v>20</v>
      </c>
      <c r="F60" s="9"/>
      <c r="G60" s="12"/>
      <c r="H60" s="9"/>
      <c r="I60" s="7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ht="12.95" customHeight="1">
      <c r="A61" s="76" t="s">
        <v>29</v>
      </c>
      <c r="B61" s="77"/>
      <c r="C61" s="19">
        <f>ROUND(C54/C47*100,1)</f>
        <v>30</v>
      </c>
      <c r="D61" s="19">
        <f>IF(D47&gt;0,ROUND(D54/D47*100,1),"")</f>
        <v>100</v>
      </c>
      <c r="E61" s="19">
        <f>ROUND(E54/E47*100,1)</f>
        <v>50</v>
      </c>
      <c r="F61" s="9"/>
      <c r="G61" s="12"/>
      <c r="H61" s="9"/>
      <c r="I61" s="7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ht="12.95" customHeight="1">
      <c r="A62" s="76" t="s">
        <v>30</v>
      </c>
      <c r="B62" s="77"/>
      <c r="C62" s="19">
        <f>ROUND(C57/C50*100,1)</f>
        <v>27.2</v>
      </c>
      <c r="D62" s="19">
        <f>IF(D47&gt;0,ROUND(D57/D50*100,1),"")</f>
        <v>100</v>
      </c>
      <c r="E62" s="19">
        <f>ROUND(E57/E50*100,1)</f>
        <v>29.9</v>
      </c>
      <c r="F62" s="9"/>
      <c r="G62" s="9"/>
      <c r="H62" s="9"/>
      <c r="I62" s="23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ht="12.95" customHeight="1">
      <c r="A63" s="10"/>
      <c r="B63" s="10"/>
      <c r="C63" s="10"/>
      <c r="D63" s="10"/>
      <c r="E63" s="10"/>
      <c r="F63" s="10"/>
      <c r="G63" s="10"/>
      <c r="H63" s="10"/>
      <c r="I63" s="2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ht="12.95" customHeight="1">
      <c r="A64" s="10" t="s">
        <v>31</v>
      </c>
      <c r="B64" s="11"/>
      <c r="C64" s="11"/>
      <c r="D64" s="10"/>
      <c r="E64" s="10"/>
      <c r="F64" s="10"/>
      <c r="G64" s="10"/>
      <c r="H64" s="10"/>
      <c r="I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ht="12.95" customHeight="1">
      <c r="A65" s="71"/>
      <c r="B65" s="72"/>
      <c r="C65" s="21" t="s">
        <v>18</v>
      </c>
      <c r="D65" s="21" t="s">
        <v>19</v>
      </c>
      <c r="E65" s="21" t="s">
        <v>20</v>
      </c>
      <c r="F65" s="9"/>
      <c r="G65" s="5" t="s">
        <v>21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ht="12.95" customHeight="1">
      <c r="A66" s="76" t="s">
        <v>22</v>
      </c>
      <c r="B66" s="77"/>
      <c r="C66" s="13">
        <f>C47-C54</f>
        <v>7</v>
      </c>
      <c r="D66" s="13">
        <f>D47-D54</f>
        <v>0</v>
      </c>
      <c r="E66" s="13">
        <f>SUM(C66:D66)</f>
        <v>7</v>
      </c>
      <c r="F66" s="9"/>
      <c r="G66" s="14">
        <f>C66*100</f>
        <v>700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ht="12.95" customHeight="1">
      <c r="A67" s="76" t="s">
        <v>23</v>
      </c>
      <c r="B67" s="77"/>
      <c r="C67" s="13">
        <f>IF(C66&gt;0,ROUND(SUMIFS(E4:E43,G4:G43,"&lt;&gt;*下層*",H4:H43,"")/C66,0),"")</f>
        <v>29</v>
      </c>
      <c r="D67" s="13" t="str">
        <f>IF(D66&gt;0,ROUND(SUMIFS(E4:E43,G4:G43,"*下層*",H4:H43,"")/D66,0),"")</f>
        <v/>
      </c>
      <c r="E67" s="13">
        <f>IF(E66&gt;0,ROUND(SUMIF(H4:H43,"",E4:E43)/E66,0),"")</f>
        <v>29</v>
      </c>
      <c r="F67" s="12"/>
      <c r="G67" s="14">
        <f>C67</f>
        <v>29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ht="12.95" customHeight="1">
      <c r="A68" s="76" t="s">
        <v>24</v>
      </c>
      <c r="B68" s="77"/>
      <c r="C68" s="13">
        <f>IF(C66&gt;0,ROUND(SUMIFS(D4:D43,G4:G43,"&lt;&gt;*下層*",H4:H43,"")/C66,0),"")</f>
        <v>38</v>
      </c>
      <c r="D68" s="13" t="str">
        <f>IF(D66&gt;0,ROUND(SUMIFS(D4:D43,G4:G43,"*下層*",H4:H43,"")/D66,0),"")</f>
        <v/>
      </c>
      <c r="E68" s="13">
        <f>IF(E66&gt;0,ROUND(SUMIF(H4:H43,"",D4:D43)/E66,0),"")</f>
        <v>38</v>
      </c>
      <c r="F68" s="12"/>
      <c r="G68" s="14">
        <f>C68</f>
        <v>38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ht="12.95" customHeight="1">
      <c r="A69" s="76" t="s">
        <v>25</v>
      </c>
      <c r="B69" s="77"/>
      <c r="C69" s="4">
        <f>C50-C57</f>
        <v>11.27</v>
      </c>
      <c r="D69" s="15" t="str">
        <f>IF(D66&gt;0,D50-D57,"")</f>
        <v/>
      </c>
      <c r="E69" s="4">
        <f>SUM(C69:D69)</f>
        <v>11.27</v>
      </c>
      <c r="F69" s="12"/>
      <c r="G69" s="16">
        <f>C69*100</f>
        <v>1127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>
      <c r="G70" s="17" t="str">
        <f>"形状比＝"&amp;ROUND(G67/G68*100,0)&amp;"、Sr＝"&amp;ROUND((10000/G66)^0.5/G67*100,0)</f>
        <v>形状比＝76、Sr＝13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1:36"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1:36"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1:36"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1:36"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1:36"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1:36"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1:36"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1:36"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1:36"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1:36"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1:36"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1:36"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1:36"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1:36"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1:36"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1:36"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1:36"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1:36"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1:36"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1:36"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1:36"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1:36"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1:36"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1:36"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1:36"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1:36"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1:36"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1:36"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1:36"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1:36"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1:36"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1:36"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1:36"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1:36"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1:36"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1:36"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1:36"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1:36"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1:36"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1:36"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99" priority="16" stopIfTrue="1">
      <formula>AND(($H4="スギ"),(#REF!&lt;12))</formula>
    </cfRule>
  </conditionalFormatting>
  <conditionalFormatting sqref="L4:L43">
    <cfRule type="expression" dxfId="798" priority="15" stopIfTrue="1">
      <formula>AND(($H4="スギ"),(#REF!&lt;22),(#REF!&gt;=12))</formula>
    </cfRule>
  </conditionalFormatting>
  <conditionalFormatting sqref="M4:M43">
    <cfRule type="expression" dxfId="797" priority="14" stopIfTrue="1">
      <formula>AND(($H4="スギ"),(#REF!&lt;32),(#REF!&gt;=22))</formula>
    </cfRule>
  </conditionalFormatting>
  <conditionalFormatting sqref="N4:N43">
    <cfRule type="expression" dxfId="796" priority="13" stopIfTrue="1">
      <formula>AND(($H4="スギ"),(#REF!&lt;42),(#REF!&gt;=32))</formula>
    </cfRule>
  </conditionalFormatting>
  <conditionalFormatting sqref="S4:S43">
    <cfRule type="expression" dxfId="795" priority="9" stopIfTrue="1">
      <formula>AND(($H4="ヒノキ"),(#REF!&lt;32),(#REF!&gt;=22))</formula>
    </cfRule>
  </conditionalFormatting>
  <conditionalFormatting sqref="Z4:AF43 U4:U43 AJ4:AJ43 O4:P43">
    <cfRule type="expression" dxfId="794" priority="12" stopIfTrue="1">
      <formula>AND(($H4="スギ"),(#REF!&gt;=42))</formula>
    </cfRule>
  </conditionalFormatting>
  <conditionalFormatting sqref="Z4:AF43 AJ4:AJ43 T4:U43">
    <cfRule type="expression" dxfId="793" priority="8" stopIfTrue="1">
      <formula>AND(($H4="ヒノキ"),(#REF!&gt;=32))</formula>
    </cfRule>
  </conditionalFormatting>
  <conditionalFormatting sqref="AA4:AA43 Q4:Q43">
    <cfRule type="expression" dxfId="792" priority="11" stopIfTrue="1">
      <formula>AND(($H4="ヒノキ"),(#REF!&lt;12))</formula>
    </cfRule>
  </conditionalFormatting>
  <conditionalFormatting sqref="AA4:AA43 V4:V43">
    <cfRule type="expression" dxfId="791" priority="7" stopIfTrue="1">
      <formula>AND(($H4="アカマツ"),(#REF!&lt;12))</formula>
    </cfRule>
  </conditionalFormatting>
  <conditionalFormatting sqref="AB4:AB43 W4:W43">
    <cfRule type="expression" dxfId="790" priority="6" stopIfTrue="1">
      <formula>AND(($H4="アカマツ"),(#REF!&lt;22),(#REF!&gt;=12))</formula>
    </cfRule>
  </conditionalFormatting>
  <conditionalFormatting sqref="AB4:AE43 R4:R43">
    <cfRule type="expression" dxfId="789" priority="10" stopIfTrue="1">
      <formula>AND(($H4="ヒノキ"),(#REF!&lt;22),(#REF!&gt;=12))</formula>
    </cfRule>
  </conditionalFormatting>
  <conditionalFormatting sqref="AC4:AC43 X4:X43">
    <cfRule type="expression" dxfId="788" priority="5" stopIfTrue="1">
      <formula>AND(($H4="アカマツ"),(#REF!&lt;42),(#REF!&gt;=22))</formula>
    </cfRule>
  </conditionalFormatting>
  <conditionalFormatting sqref="AG4:AG43">
    <cfRule type="expression" dxfId="787" priority="3" stopIfTrue="1">
      <formula>AND(($H4&lt;&gt;"スギ"),($H4&lt;&gt;"ヒノキ"),($H4&lt;&gt;"アカマツ"),(#REF!&lt;12))</formula>
    </cfRule>
  </conditionalFormatting>
  <conditionalFormatting sqref="AH4:AH43">
    <cfRule type="expression" dxfId="786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85" priority="1" stopIfTrue="1">
      <formula>AND(($H4&lt;&gt;"スギ"),($H4&lt;&gt;"ヒノキ"),($H4&lt;&gt;"アカマツ"),(#REF!&gt;=42))</formula>
    </cfRule>
  </conditionalFormatting>
  <conditionalFormatting sqref="AJ4:AJ43 Y4:AF43">
    <cfRule type="expression" dxfId="784" priority="4" stopIfTrue="1">
      <formula>AND(($H4="アカマツ"),(#REF!&gt;=42))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65</vt:i4>
      </vt:variant>
      <vt:variant>
        <vt:lpstr>名前付き一覧</vt:lpstr>
      </vt:variant>
      <vt:variant>
        <vt:i4>65</vt:i4>
      </vt:variant>
    </vt:vector>
  </HeadingPairs>
  <TitlesOfParts>
    <vt:vector size="130" baseType="lpstr">
      <vt:lpstr>S1スギ</vt:lpstr>
      <vt:lpstr>S2スギ</vt:lpstr>
      <vt:lpstr>S3スギ</vt:lpstr>
      <vt:lpstr>S4スギ</vt:lpstr>
      <vt:lpstr>S5アカマツ</vt:lpstr>
      <vt:lpstr>S6アカマツ1</vt:lpstr>
      <vt:lpstr>S6アカマツ2</vt:lpstr>
      <vt:lpstr>平均S6アカマツ</vt:lpstr>
      <vt:lpstr>S7スギ</vt:lpstr>
      <vt:lpstr>S8広葉樹</vt:lpstr>
      <vt:lpstr>S9スギ</vt:lpstr>
      <vt:lpstr>S10スギ</vt:lpstr>
      <vt:lpstr>S11広葉樹1</vt:lpstr>
      <vt:lpstr>S11広葉樹2</vt:lpstr>
      <vt:lpstr>S11広葉樹3</vt:lpstr>
      <vt:lpstr>平均S11広葉樹</vt:lpstr>
      <vt:lpstr>S12スギ</vt:lpstr>
      <vt:lpstr>S13スギ</vt:lpstr>
      <vt:lpstr>S14スギ1</vt:lpstr>
      <vt:lpstr>S14スギ2</vt:lpstr>
      <vt:lpstr>平均S14スギ</vt:lpstr>
      <vt:lpstr>S15スギ</vt:lpstr>
      <vt:lpstr>S16スギ1</vt:lpstr>
      <vt:lpstr>S16スギ2</vt:lpstr>
      <vt:lpstr>S16スギ3</vt:lpstr>
      <vt:lpstr>平均S16スギ</vt:lpstr>
      <vt:lpstr>S17スギヒノキ </vt:lpstr>
      <vt:lpstr>S18スギ</vt:lpstr>
      <vt:lpstr>S19スギ</vt:lpstr>
      <vt:lpstr>S20スギ</vt:lpstr>
      <vt:lpstr>S21広葉樹</vt:lpstr>
      <vt:lpstr>S22広葉樹</vt:lpstr>
      <vt:lpstr>S23広葉樹1</vt:lpstr>
      <vt:lpstr>S23広葉樹2</vt:lpstr>
      <vt:lpstr>S23広葉樹3</vt:lpstr>
      <vt:lpstr>平均S23広葉樹</vt:lpstr>
      <vt:lpstr>S24スギ</vt:lpstr>
      <vt:lpstr>S25ヒノキ</vt:lpstr>
      <vt:lpstr>S26スギ</vt:lpstr>
      <vt:lpstr>S27広葉樹</vt:lpstr>
      <vt:lpstr>S28広葉樹</vt:lpstr>
      <vt:lpstr>S29広葉樹</vt:lpstr>
      <vt:lpstr>S30スギ</vt:lpstr>
      <vt:lpstr>S31広葉樹</vt:lpstr>
      <vt:lpstr>S32スギ</vt:lpstr>
      <vt:lpstr>S33ヒノキ</vt:lpstr>
      <vt:lpstr>S34スギ</vt:lpstr>
      <vt:lpstr>S35スギ</vt:lpstr>
      <vt:lpstr>S36スギ</vt:lpstr>
      <vt:lpstr>S37広葉樹1</vt:lpstr>
      <vt:lpstr>S37広葉樹2</vt:lpstr>
      <vt:lpstr>平均S37広葉樹</vt:lpstr>
      <vt:lpstr>S38スギ</vt:lpstr>
      <vt:lpstr>S39広葉樹1</vt:lpstr>
      <vt:lpstr>S39広葉樹2</vt:lpstr>
      <vt:lpstr>S39広葉樹3</vt:lpstr>
      <vt:lpstr>平均S39広葉樹</vt:lpstr>
      <vt:lpstr>S40スギ</vt:lpstr>
      <vt:lpstr>S41広葉樹1</vt:lpstr>
      <vt:lpstr>S41広葉樹2</vt:lpstr>
      <vt:lpstr>平均S41広葉樹</vt:lpstr>
      <vt:lpstr>S42スギ</vt:lpstr>
      <vt:lpstr>S43スギ</vt:lpstr>
      <vt:lpstr>S44スギ</vt:lpstr>
      <vt:lpstr>S45スギ・広</vt:lpstr>
      <vt:lpstr>S10スギ!Print_Area</vt:lpstr>
      <vt:lpstr>S11広葉樹1!Print_Area</vt:lpstr>
      <vt:lpstr>S11広葉樹2!Print_Area</vt:lpstr>
      <vt:lpstr>S11広葉樹3!Print_Area</vt:lpstr>
      <vt:lpstr>S12スギ!Print_Area</vt:lpstr>
      <vt:lpstr>S13スギ!Print_Area</vt:lpstr>
      <vt:lpstr>S14スギ1!Print_Area</vt:lpstr>
      <vt:lpstr>S14スギ2!Print_Area</vt:lpstr>
      <vt:lpstr>S15スギ!Print_Area</vt:lpstr>
      <vt:lpstr>S16スギ1!Print_Area</vt:lpstr>
      <vt:lpstr>S16スギ2!Print_Area</vt:lpstr>
      <vt:lpstr>S16スギ3!Print_Area</vt:lpstr>
      <vt:lpstr>'S17スギヒノキ '!Print_Area</vt:lpstr>
      <vt:lpstr>S18スギ!Print_Area</vt:lpstr>
      <vt:lpstr>S19スギ!Print_Area</vt:lpstr>
      <vt:lpstr>S1スギ!Print_Area</vt:lpstr>
      <vt:lpstr>S20スギ!Print_Area</vt:lpstr>
      <vt:lpstr>S21広葉樹!Print_Area</vt:lpstr>
      <vt:lpstr>S22広葉樹!Print_Area</vt:lpstr>
      <vt:lpstr>S23広葉樹1!Print_Area</vt:lpstr>
      <vt:lpstr>S23広葉樹2!Print_Area</vt:lpstr>
      <vt:lpstr>S23広葉樹3!Print_Area</vt:lpstr>
      <vt:lpstr>S24スギ!Print_Area</vt:lpstr>
      <vt:lpstr>S25ヒノキ!Print_Area</vt:lpstr>
      <vt:lpstr>S26スギ!Print_Area</vt:lpstr>
      <vt:lpstr>S27広葉樹!Print_Area</vt:lpstr>
      <vt:lpstr>S28広葉樹!Print_Area</vt:lpstr>
      <vt:lpstr>S29広葉樹!Print_Area</vt:lpstr>
      <vt:lpstr>S2スギ!Print_Area</vt:lpstr>
      <vt:lpstr>S30スギ!Print_Area</vt:lpstr>
      <vt:lpstr>S31広葉樹!Print_Area</vt:lpstr>
      <vt:lpstr>S32スギ!Print_Area</vt:lpstr>
      <vt:lpstr>S33ヒノキ!Print_Area</vt:lpstr>
      <vt:lpstr>S34スギ!Print_Area</vt:lpstr>
      <vt:lpstr>S35スギ!Print_Area</vt:lpstr>
      <vt:lpstr>S36スギ!Print_Area</vt:lpstr>
      <vt:lpstr>S37広葉樹1!Print_Area</vt:lpstr>
      <vt:lpstr>S37広葉樹2!Print_Area</vt:lpstr>
      <vt:lpstr>S38スギ!Print_Area</vt:lpstr>
      <vt:lpstr>S39広葉樹1!Print_Area</vt:lpstr>
      <vt:lpstr>S39広葉樹2!Print_Area</vt:lpstr>
      <vt:lpstr>S39広葉樹3!Print_Area</vt:lpstr>
      <vt:lpstr>S3スギ!Print_Area</vt:lpstr>
      <vt:lpstr>S40スギ!Print_Area</vt:lpstr>
      <vt:lpstr>S41広葉樹1!Print_Area</vt:lpstr>
      <vt:lpstr>S41広葉樹2!Print_Area</vt:lpstr>
      <vt:lpstr>S42スギ!Print_Area</vt:lpstr>
      <vt:lpstr>S43スギ!Print_Area</vt:lpstr>
      <vt:lpstr>S44スギ!Print_Area</vt:lpstr>
      <vt:lpstr>S45スギ・広!Print_Area</vt:lpstr>
      <vt:lpstr>S4スギ!Print_Area</vt:lpstr>
      <vt:lpstr>S5アカマツ!Print_Area</vt:lpstr>
      <vt:lpstr>S6アカマツ1!Print_Area</vt:lpstr>
      <vt:lpstr>S6アカマツ2!Print_Area</vt:lpstr>
      <vt:lpstr>S7スギ!Print_Area</vt:lpstr>
      <vt:lpstr>S8広葉樹!Print_Area</vt:lpstr>
      <vt:lpstr>S9スギ!Print_Area</vt:lpstr>
      <vt:lpstr>平均S11広葉樹!Print_Area</vt:lpstr>
      <vt:lpstr>平均S14スギ!Print_Area</vt:lpstr>
      <vt:lpstr>平均S16スギ!Print_Area</vt:lpstr>
      <vt:lpstr>平均S23広葉樹!Print_Area</vt:lpstr>
      <vt:lpstr>平均S37広葉樹!Print_Area</vt:lpstr>
      <vt:lpstr>平均S39広葉樹!Print_Area</vt:lpstr>
      <vt:lpstr>平均S41広葉樹!Print_Area</vt:lpstr>
      <vt:lpstr>平均S6アカマツ!Print_Area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2025-07-28T05:59:39Z</dcterms:modified>
</cp:coreProperties>
</file>